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energisa.sharepoint.com/sites/EnergisaRI/Documentos Compartilhados/General/ITR_DFs/ITR_DFs_2022/4T22/Releases/"/>
    </mc:Choice>
  </mc:AlternateContent>
  <xr:revisionPtr revIDLastSave="2752" documentId="13_ncr:1_{151DFFFB-48A6-4AF3-8D12-6B18DDA4ECD3}" xr6:coauthVersionLast="47" xr6:coauthVersionMax="47" xr10:uidLastSave="{4291432C-20E8-4EBA-87BF-9DB04AAD8625}"/>
  <bookViews>
    <workbookView showSheetTabs="0" xWindow="-120" yWindow="-120" windowWidth="20730" windowHeight="11160" tabRatio="982" xr2:uid="{00000000-000D-0000-FFFF-FFFF00000000}"/>
  </bookViews>
  <sheets>
    <sheet name="ÍndiceP" sheetId="2" r:id="rId1"/>
    <sheet name="Tab 1P" sheetId="4" r:id="rId2"/>
    <sheet name="Tab 2P" sheetId="5" r:id="rId3"/>
    <sheet name="Tab 3P" sheetId="6" r:id="rId4"/>
    <sheet name="Tab 4P" sheetId="7" r:id="rId5"/>
    <sheet name="Tab 5P" sheetId="8" r:id="rId6"/>
    <sheet name="Tab 6P" sheetId="9" r:id="rId7"/>
    <sheet name="Tab 7P" sheetId="10" r:id="rId8"/>
    <sheet name="Tab 8P" sheetId="11" r:id="rId9"/>
    <sheet name="Tab 9P" sheetId="12" r:id="rId10"/>
    <sheet name="Tab 10P" sheetId="13" r:id="rId11"/>
    <sheet name="Tab 11P" sheetId="14" r:id="rId12"/>
    <sheet name="Tab 12P" sheetId="15" r:id="rId13"/>
    <sheet name="Tab 13P" sheetId="16" r:id="rId14"/>
    <sheet name="Tab 14-1P" sheetId="110" r:id="rId15"/>
    <sheet name="Tab 14P" sheetId="17" r:id="rId16"/>
    <sheet name="Tab 15P" sheetId="18" r:id="rId17"/>
    <sheet name="Tab 17P" sheetId="20" r:id="rId18"/>
    <sheet name="Tab 18P" sheetId="21" r:id="rId19"/>
    <sheet name="Tab 19P" sheetId="22" r:id="rId20"/>
    <sheet name="Tab 20P" sheetId="23" r:id="rId21"/>
    <sheet name="Tab 21P" sheetId="24" r:id="rId22"/>
    <sheet name="Tab 22P" sheetId="25" r:id="rId23"/>
    <sheet name="Tab 23P" sheetId="26" r:id="rId24"/>
    <sheet name="Tab 24P" sheetId="27" r:id="rId25"/>
    <sheet name="Tab 25P" sheetId="28" r:id="rId26"/>
    <sheet name="Tab 26P" sheetId="31" r:id="rId27"/>
    <sheet name="Tab 27P" sheetId="32" r:id="rId28"/>
    <sheet name="Tab 28P" sheetId="33" r:id="rId29"/>
    <sheet name="Tab 25P-1" sheetId="115" r:id="rId30"/>
    <sheet name="Tab 29P" sheetId="34" r:id="rId31"/>
    <sheet name="Tab 30P" sheetId="35" r:id="rId32"/>
    <sheet name="Tab 30P-1" sheetId="116" r:id="rId33"/>
    <sheet name="Tab 31P" sheetId="36" r:id="rId34"/>
    <sheet name="Tab 31P - 3" sheetId="118" r:id="rId35"/>
    <sheet name="Tab 31P - 2" sheetId="117" r:id="rId36"/>
    <sheet name="Tab 32P" sheetId="37" r:id="rId37"/>
    <sheet name="Tab 33P" sheetId="38" r:id="rId38"/>
    <sheet name="Tab 34P" sheetId="39" r:id="rId39"/>
    <sheet name="Tab 47-1P" sheetId="111" r:id="rId40"/>
    <sheet name="Tab 47-2P" sheetId="119" r:id="rId41"/>
    <sheet name="Tab 47-3P" sheetId="120" r:id="rId42"/>
    <sheet name="Tab 47-4P" sheetId="121" r:id="rId43"/>
    <sheet name="Tab 47-5P" sheetId="122" r:id="rId44"/>
  </sheets>
  <definedNames>
    <definedName name="_Toc118243184" localSheetId="7">'Tab 7P'!$B$19</definedName>
    <definedName name="_Toc118243229" localSheetId="7">'Tab 7P'!$B$60</definedName>
    <definedName name="_Toc129709354" localSheetId="35">'Tab 31P - 2'!$B$6</definedName>
    <definedName name="_Toc129709355" localSheetId="35">'Tab 31P - 2'!$B$46</definedName>
    <definedName name="_Toc482209291" localSheetId="10">'Tab 10P'!#REF!</definedName>
    <definedName name="_Toc482209291" localSheetId="11">'Tab 11P'!#REF!</definedName>
    <definedName name="_Toc482209291" localSheetId="12">'Tab 12P'!#REF!</definedName>
    <definedName name="_Toc482209291" localSheetId="13">'Tab 13P'!#REF!</definedName>
    <definedName name="_Toc482209291" localSheetId="14">'Tab 14-1P'!#REF!</definedName>
    <definedName name="_Toc482209291" localSheetId="15">'Tab 14P'!#REF!</definedName>
    <definedName name="_Toc482209291" localSheetId="16">'Tab 15P'!#REF!</definedName>
    <definedName name="_Toc482209291" localSheetId="17">'Tab 17P'!#REF!</definedName>
    <definedName name="_Toc482209291" localSheetId="18">'Tab 18P'!#REF!</definedName>
    <definedName name="_Toc482209291" localSheetId="19">'Tab 19P'!#REF!</definedName>
    <definedName name="_Toc482209291" localSheetId="1">'Tab 1P'!#REF!</definedName>
    <definedName name="_Toc482209291" localSheetId="20">'Tab 20P'!#REF!</definedName>
    <definedName name="_Toc482209291" localSheetId="21">'Tab 21P'!#REF!</definedName>
    <definedName name="_Toc482209291" localSheetId="22">'Tab 22P'!#REF!</definedName>
    <definedName name="_Toc482209291" localSheetId="23">'Tab 23P'!#REF!</definedName>
    <definedName name="_Toc482209291" localSheetId="24">'Tab 24P'!#REF!</definedName>
    <definedName name="_Toc482209291" localSheetId="25">'Tab 25P'!#REF!</definedName>
    <definedName name="_Toc482209291" localSheetId="29">'Tab 25P-1'!#REF!</definedName>
    <definedName name="_Toc482209291" localSheetId="26">'Tab 26P'!#REF!</definedName>
    <definedName name="_Toc482209291" localSheetId="27">'Tab 27P'!#REF!</definedName>
    <definedName name="_Toc482209291" localSheetId="28">'Tab 28P'!#REF!</definedName>
    <definedName name="_Toc482209291" localSheetId="30">'Tab 29P'!#REF!</definedName>
    <definedName name="_Toc482209291" localSheetId="2">'Tab 2P'!#REF!</definedName>
    <definedName name="_Toc482209291" localSheetId="31">'Tab 30P'!#REF!</definedName>
    <definedName name="_Toc482209291" localSheetId="32">'Tab 30P-1'!#REF!</definedName>
    <definedName name="_Toc482209291" localSheetId="33">'Tab 31P'!#REF!</definedName>
    <definedName name="_Toc482209291" localSheetId="35">'Tab 31P - 2'!#REF!</definedName>
    <definedName name="_Toc482209291" localSheetId="34">'Tab 31P - 3'!#REF!</definedName>
    <definedName name="_Toc482209291" localSheetId="36">'Tab 32P'!#REF!</definedName>
    <definedName name="_Toc482209291" localSheetId="37">'Tab 33P'!#REF!</definedName>
    <definedName name="_Toc482209291" localSheetId="38">'Tab 34P'!#REF!</definedName>
    <definedName name="_Toc482209291" localSheetId="3">'Tab 3P'!#REF!</definedName>
    <definedName name="_Toc482209291" localSheetId="39">'Tab 47-1P'!#REF!</definedName>
    <definedName name="_Toc482209291" localSheetId="40">'Tab 47-2P'!#REF!</definedName>
    <definedName name="_Toc482209291" localSheetId="41">'Tab 47-3P'!#REF!</definedName>
    <definedName name="_Toc482209291" localSheetId="42">'Tab 47-4P'!#REF!</definedName>
    <definedName name="_Toc482209291" localSheetId="43">'Tab 47-5P'!#REF!</definedName>
    <definedName name="_Toc482209291" localSheetId="4">'Tab 4P'!#REF!</definedName>
    <definedName name="_Toc482209291" localSheetId="5">'Tab 5P'!#REF!</definedName>
    <definedName name="_Toc482209291" localSheetId="6">'Tab 6P'!#REF!</definedName>
    <definedName name="_Toc482209291" localSheetId="7">'Tab 7P'!#REF!</definedName>
    <definedName name="_Toc482209291" localSheetId="8">'Tab 8P'!#REF!</definedName>
    <definedName name="_Toc482209291" localSheetId="9">'Tab 9P'!#REF!</definedName>
    <definedName name="_Toc509419729" localSheetId="38">'Tab 34P'!$B$6</definedName>
    <definedName name="_Toc509419729" localSheetId="39">'Tab 47-1P'!$B$4</definedName>
    <definedName name="_Toc509419729" localSheetId="40">'Tab 47-2P'!$B$4</definedName>
    <definedName name="_Toc509419729" localSheetId="41">'Tab 47-3P'!$B$4</definedName>
    <definedName name="_Toc509419729" localSheetId="42">'Tab 47-4P'!$B$4</definedName>
    <definedName name="_Toc509419729" localSheetId="43">'Tab 47-5P'!$B$4</definedName>
    <definedName name="_Toc519516549" localSheetId="10">'Tab 10P'!#REF!</definedName>
    <definedName name="_Toc519516549" localSheetId="11">'Tab 11P'!#REF!</definedName>
    <definedName name="_Toc519516549" localSheetId="12">'Tab 12P'!#REF!</definedName>
    <definedName name="_Toc519516549" localSheetId="13">'Tab 13P'!#REF!</definedName>
    <definedName name="_Toc519516549" localSheetId="14">'Tab 14-1P'!#REF!</definedName>
    <definedName name="_Toc519516549" localSheetId="15">'Tab 14P'!#REF!</definedName>
    <definedName name="_Toc519516549" localSheetId="16">'Tab 15P'!#REF!</definedName>
    <definedName name="_Toc519516549" localSheetId="17">'Tab 17P'!#REF!</definedName>
    <definedName name="_Toc519516549" localSheetId="18">'Tab 18P'!#REF!</definedName>
    <definedName name="_Toc519516549" localSheetId="19">'Tab 19P'!#REF!</definedName>
    <definedName name="_Toc519516549" localSheetId="1">'Tab 1P'!#REF!</definedName>
    <definedName name="_Toc519516549" localSheetId="20">'Tab 20P'!#REF!</definedName>
    <definedName name="_Toc519516549" localSheetId="21">'Tab 21P'!#REF!</definedName>
    <definedName name="_Toc519516549" localSheetId="22">'Tab 22P'!#REF!</definedName>
    <definedName name="_Toc519516549" localSheetId="23">'Tab 23P'!#REF!</definedName>
    <definedName name="_Toc519516549" localSheetId="24">'Tab 24P'!#REF!</definedName>
    <definedName name="_Toc519516549" localSheetId="25">'Tab 25P'!#REF!</definedName>
    <definedName name="_Toc519516549" localSheetId="29">'Tab 25P-1'!#REF!</definedName>
    <definedName name="_Toc519516549" localSheetId="26">'Tab 26P'!#REF!</definedName>
    <definedName name="_Toc519516549" localSheetId="27">'Tab 27P'!#REF!</definedName>
    <definedName name="_Toc519516549" localSheetId="28">'Tab 28P'!#REF!</definedName>
    <definedName name="_Toc519516549" localSheetId="30">'Tab 29P'!#REF!</definedName>
    <definedName name="_Toc519516549" localSheetId="2">'Tab 2P'!#REF!</definedName>
    <definedName name="_Toc519516549" localSheetId="31">'Tab 30P'!#REF!</definedName>
    <definedName name="_Toc519516549" localSheetId="32">'Tab 30P-1'!#REF!</definedName>
    <definedName name="_Toc519516549" localSheetId="33">'Tab 31P'!#REF!</definedName>
    <definedName name="_Toc519516549" localSheetId="35">'Tab 31P - 2'!#REF!</definedName>
    <definedName name="_Toc519516549" localSheetId="34">'Tab 31P - 3'!#REF!</definedName>
    <definedName name="_Toc519516549" localSheetId="36">'Tab 32P'!#REF!</definedName>
    <definedName name="_Toc519516549" localSheetId="37">'Tab 33P'!#REF!</definedName>
    <definedName name="_Toc519516549" localSheetId="38">'Tab 34P'!#REF!</definedName>
    <definedName name="_Toc519516549" localSheetId="3">'Tab 3P'!#REF!</definedName>
    <definedName name="_Toc519516549" localSheetId="39">'Tab 47-1P'!#REF!</definedName>
    <definedName name="_Toc519516549" localSheetId="40">'Tab 47-2P'!#REF!</definedName>
    <definedName name="_Toc519516549" localSheetId="41">'Tab 47-3P'!#REF!</definedName>
    <definedName name="_Toc519516549" localSheetId="42">'Tab 47-4P'!#REF!</definedName>
    <definedName name="_Toc519516549" localSheetId="43">'Tab 47-5P'!#REF!</definedName>
    <definedName name="_Toc519516549" localSheetId="4">'Tab 4P'!#REF!</definedName>
    <definedName name="_Toc519516549" localSheetId="5">'Tab 5P'!#REF!</definedName>
    <definedName name="_Toc519516549" localSheetId="6">'Tab 6P'!#REF!</definedName>
    <definedName name="_Toc519516549" localSheetId="7">'Tab 7P'!#REF!</definedName>
    <definedName name="_Toc519516549" localSheetId="8">'Tab 8P'!#REF!</definedName>
    <definedName name="_Toc519516549" localSheetId="9">'Tab 9P'!#REF!</definedName>
    <definedName name="_Toc519516555" localSheetId="10">'Tab 10P'!#REF!</definedName>
    <definedName name="_Toc519516555" localSheetId="11">'Tab 11P'!#REF!</definedName>
    <definedName name="_Toc519516555" localSheetId="12">'Tab 12P'!#REF!</definedName>
    <definedName name="_Toc519516555" localSheetId="13">'Tab 13P'!#REF!</definedName>
    <definedName name="_Toc519516555" localSheetId="14">'Tab 14-1P'!#REF!</definedName>
    <definedName name="_Toc519516555" localSheetId="15">'Tab 14P'!#REF!</definedName>
    <definedName name="_Toc519516555" localSheetId="16">'Tab 15P'!#REF!</definedName>
    <definedName name="_Toc519516555" localSheetId="17">'Tab 17P'!#REF!</definedName>
    <definedName name="_Toc519516555" localSheetId="18">'Tab 18P'!#REF!</definedName>
    <definedName name="_Toc519516555" localSheetId="19">'Tab 19P'!#REF!</definedName>
    <definedName name="_Toc519516555" localSheetId="1">'Tab 1P'!#REF!</definedName>
    <definedName name="_Toc519516555" localSheetId="20">'Tab 20P'!#REF!</definedName>
    <definedName name="_Toc519516555" localSheetId="21">'Tab 21P'!#REF!</definedName>
    <definedName name="_Toc519516555" localSheetId="22">'Tab 22P'!#REF!</definedName>
    <definedName name="_Toc519516555" localSheetId="23">'Tab 23P'!#REF!</definedName>
    <definedName name="_Toc519516555" localSheetId="24">'Tab 24P'!#REF!</definedName>
    <definedName name="_Toc519516555" localSheetId="25">'Tab 25P'!#REF!</definedName>
    <definedName name="_Toc519516555" localSheetId="29">'Tab 25P-1'!#REF!</definedName>
    <definedName name="_Toc519516555" localSheetId="26">'Tab 26P'!#REF!</definedName>
    <definedName name="_Toc519516555" localSheetId="27">'Tab 27P'!#REF!</definedName>
    <definedName name="_Toc519516555" localSheetId="28">'Tab 28P'!#REF!</definedName>
    <definedName name="_Toc519516555" localSheetId="30">'Tab 29P'!#REF!</definedName>
    <definedName name="_Toc519516555" localSheetId="2">'Tab 2P'!#REF!</definedName>
    <definedName name="_Toc519516555" localSheetId="31">'Tab 30P'!#REF!</definedName>
    <definedName name="_Toc519516555" localSheetId="32">'Tab 30P-1'!#REF!</definedName>
    <definedName name="_Toc519516555" localSheetId="33">'Tab 31P'!#REF!</definedName>
    <definedName name="_Toc519516555" localSheetId="35">'Tab 31P - 2'!#REF!</definedName>
    <definedName name="_Toc519516555" localSheetId="34">'Tab 31P - 3'!#REF!</definedName>
    <definedName name="_Toc519516555" localSheetId="36">'Tab 32P'!#REF!</definedName>
    <definedName name="_Toc519516555" localSheetId="37">'Tab 33P'!#REF!</definedName>
    <definedName name="_Toc519516555" localSheetId="38">'Tab 34P'!#REF!</definedName>
    <definedName name="_Toc519516555" localSheetId="3">'Tab 3P'!#REF!</definedName>
    <definedName name="_Toc519516555" localSheetId="39">'Tab 47-1P'!#REF!</definedName>
    <definedName name="_Toc519516555" localSheetId="40">'Tab 47-2P'!#REF!</definedName>
    <definedName name="_Toc519516555" localSheetId="41">'Tab 47-3P'!#REF!</definedName>
    <definedName name="_Toc519516555" localSheetId="42">'Tab 47-4P'!#REF!</definedName>
    <definedName name="_Toc519516555" localSheetId="43">'Tab 47-5P'!#REF!</definedName>
    <definedName name="_Toc519516555" localSheetId="4">'Tab 4P'!#REF!</definedName>
    <definedName name="_Toc519516555" localSheetId="5">'Tab 5P'!#REF!</definedName>
    <definedName name="_Toc519516555" localSheetId="6">'Tab 6P'!#REF!</definedName>
    <definedName name="_Toc519516555" localSheetId="7">'Tab 7P'!#REF!</definedName>
    <definedName name="_Toc519516555" localSheetId="8">'Tab 8P'!#REF!</definedName>
    <definedName name="_Toc519516555" localSheetId="9">'Tab 9P'!#REF!</definedName>
    <definedName name="_Toc55588206" localSheetId="29">'Tab 25P-1'!$B$11</definedName>
    <definedName name="_xlnm.Print_Area" localSheetId="0">ÍndiceP!$A$1:$G$51</definedName>
    <definedName name="tab_2.1" localSheetId="10">'Tab 10P'!#REF!</definedName>
    <definedName name="tab_2.1" localSheetId="11">'Tab 11P'!#REF!</definedName>
    <definedName name="tab_2.1" localSheetId="12">'Tab 12P'!#REF!</definedName>
    <definedName name="tab_2.1" localSheetId="13">'Tab 13P'!#REF!</definedName>
    <definedName name="tab_2.1" localSheetId="14">'Tab 14-1P'!#REF!</definedName>
    <definedName name="tab_2.1" localSheetId="15">'Tab 14P'!#REF!</definedName>
    <definedName name="tab_2.1" localSheetId="16">'Tab 15P'!#REF!</definedName>
    <definedName name="tab_2.1" localSheetId="17">'Tab 17P'!#REF!</definedName>
    <definedName name="tab_2.1" localSheetId="18">'Tab 18P'!#REF!</definedName>
    <definedName name="tab_2.1" localSheetId="19">'Tab 19P'!#REF!</definedName>
    <definedName name="tab_2.1" localSheetId="1">'Tab 1P'!#REF!</definedName>
    <definedName name="tab_2.1" localSheetId="20">'Tab 20P'!#REF!</definedName>
    <definedName name="tab_2.1" localSheetId="21">'Tab 21P'!#REF!</definedName>
    <definedName name="tab_2.1" localSheetId="22">'Tab 22P'!#REF!</definedName>
    <definedName name="tab_2.1" localSheetId="23">'Tab 23P'!#REF!</definedName>
    <definedName name="tab_2.1" localSheetId="24">'Tab 24P'!#REF!</definedName>
    <definedName name="tab_2.1" localSheetId="25">'Tab 25P'!#REF!</definedName>
    <definedName name="tab_2.1" localSheetId="29">'Tab 25P-1'!#REF!</definedName>
    <definedName name="tab_2.1" localSheetId="26">'Tab 26P'!#REF!</definedName>
    <definedName name="tab_2.1" localSheetId="27">'Tab 27P'!#REF!</definedName>
    <definedName name="tab_2.1" localSheetId="28">'Tab 28P'!#REF!</definedName>
    <definedName name="tab_2.1" localSheetId="30">'Tab 29P'!#REF!</definedName>
    <definedName name="tab_2.1" localSheetId="2">'Tab 2P'!#REF!</definedName>
    <definedName name="tab_2.1" localSheetId="31">'Tab 30P'!#REF!</definedName>
    <definedName name="tab_2.1" localSheetId="32">'Tab 30P-1'!#REF!</definedName>
    <definedName name="tab_2.1" localSheetId="33">'Tab 31P'!#REF!</definedName>
    <definedName name="tab_2.1" localSheetId="35">'Tab 31P - 2'!#REF!</definedName>
    <definedName name="tab_2.1" localSheetId="34">'Tab 31P - 3'!#REF!</definedName>
    <definedName name="tab_2.1" localSheetId="36">'Tab 32P'!#REF!</definedName>
    <definedName name="tab_2.1" localSheetId="37">'Tab 33P'!#REF!</definedName>
    <definedName name="tab_2.1" localSheetId="38">'Tab 34P'!#REF!</definedName>
    <definedName name="tab_2.1" localSheetId="3">'Tab 3P'!#REF!</definedName>
    <definedName name="tab_2.1" localSheetId="39">'Tab 47-1P'!#REF!</definedName>
    <definedName name="tab_2.1" localSheetId="40">'Tab 47-2P'!#REF!</definedName>
    <definedName name="tab_2.1" localSheetId="41">'Tab 47-3P'!#REF!</definedName>
    <definedName name="tab_2.1" localSheetId="42">'Tab 47-4P'!#REF!</definedName>
    <definedName name="tab_2.1" localSheetId="43">'Tab 47-5P'!#REF!</definedName>
    <definedName name="tab_2.1" localSheetId="4">'Tab 4P'!#REF!</definedName>
    <definedName name="tab_2.1" localSheetId="5">'Tab 5P'!#REF!</definedName>
    <definedName name="tab_2.1" localSheetId="6">'Tab 6P'!#REF!</definedName>
    <definedName name="tab_2.1" localSheetId="7">'Tab 7P'!#REF!</definedName>
    <definedName name="tab_2.1" localSheetId="8">'Tab 8P'!#REF!</definedName>
    <definedName name="tab_2.1" localSheetId="9">'Tab 9P'!#REF!</definedName>
    <definedName name="tab_2.1">#REF!</definedName>
    <definedName name="tab_2.10" localSheetId="10">'Tab 10P'!#REF!</definedName>
    <definedName name="tab_2.10" localSheetId="11">'Tab 11P'!#REF!</definedName>
    <definedName name="tab_2.10" localSheetId="12">'Tab 12P'!#REF!</definedName>
    <definedName name="tab_2.10" localSheetId="13">'Tab 13P'!#REF!</definedName>
    <definedName name="tab_2.10" localSheetId="14">'Tab 14-1P'!#REF!</definedName>
    <definedName name="tab_2.10" localSheetId="15">'Tab 14P'!#REF!</definedName>
    <definedName name="tab_2.10" localSheetId="16">'Tab 15P'!#REF!</definedName>
    <definedName name="tab_2.10" localSheetId="17">'Tab 17P'!#REF!</definedName>
    <definedName name="tab_2.10" localSheetId="18">'Tab 18P'!#REF!</definedName>
    <definedName name="tab_2.10" localSheetId="19">'Tab 19P'!#REF!</definedName>
    <definedName name="tab_2.10" localSheetId="1">'Tab 1P'!#REF!</definedName>
    <definedName name="tab_2.10" localSheetId="20">'Tab 20P'!#REF!</definedName>
    <definedName name="tab_2.10" localSheetId="21">'Tab 21P'!#REF!</definedName>
    <definedName name="tab_2.10" localSheetId="22">'Tab 22P'!#REF!</definedName>
    <definedName name="tab_2.10" localSheetId="23">'Tab 23P'!#REF!</definedName>
    <definedName name="tab_2.10" localSheetId="24">'Tab 24P'!#REF!</definedName>
    <definedName name="tab_2.10" localSheetId="25">'Tab 25P'!#REF!</definedName>
    <definedName name="tab_2.10" localSheetId="29">'Tab 25P-1'!#REF!</definedName>
    <definedName name="tab_2.10" localSheetId="26">'Tab 26P'!#REF!</definedName>
    <definedName name="tab_2.10" localSheetId="27">'Tab 27P'!#REF!</definedName>
    <definedName name="tab_2.10" localSheetId="28">'Tab 28P'!#REF!</definedName>
    <definedName name="tab_2.10" localSheetId="30">'Tab 29P'!#REF!</definedName>
    <definedName name="tab_2.10" localSheetId="2">'Tab 2P'!#REF!</definedName>
    <definedName name="tab_2.10" localSheetId="31">'Tab 30P'!#REF!</definedName>
    <definedName name="tab_2.10" localSheetId="32">'Tab 30P-1'!#REF!</definedName>
    <definedName name="tab_2.10" localSheetId="33">'Tab 31P'!#REF!</definedName>
    <definedName name="tab_2.10" localSheetId="35">'Tab 31P - 2'!#REF!</definedName>
    <definedName name="tab_2.10" localSheetId="34">'Tab 31P - 3'!#REF!</definedName>
    <definedName name="tab_2.10" localSheetId="36">'Tab 32P'!#REF!</definedName>
    <definedName name="tab_2.10" localSheetId="37">'Tab 33P'!#REF!</definedName>
    <definedName name="tab_2.10" localSheetId="38">'Tab 34P'!#REF!</definedName>
    <definedName name="tab_2.10" localSheetId="3">'Tab 3P'!#REF!</definedName>
    <definedName name="tab_2.10" localSheetId="39">'Tab 47-1P'!#REF!</definedName>
    <definedName name="tab_2.10" localSheetId="40">'Tab 47-2P'!#REF!</definedName>
    <definedName name="tab_2.10" localSheetId="41">'Tab 47-3P'!#REF!</definedName>
    <definedName name="tab_2.10" localSheetId="42">'Tab 47-4P'!#REF!</definedName>
    <definedName name="tab_2.10" localSheetId="43">'Tab 47-5P'!#REF!</definedName>
    <definedName name="tab_2.10" localSheetId="4">'Tab 4P'!#REF!</definedName>
    <definedName name="tab_2.10" localSheetId="5">'Tab 5P'!#REF!</definedName>
    <definedName name="tab_2.10" localSheetId="6">'Tab 6P'!#REF!</definedName>
    <definedName name="tab_2.10" localSheetId="7">'Tab 7P'!#REF!</definedName>
    <definedName name="tab_2.10" localSheetId="8">'Tab 8P'!#REF!</definedName>
    <definedName name="tab_2.10" localSheetId="9">'Tab 9P'!#REF!</definedName>
    <definedName name="tab_2.10">#REF!</definedName>
    <definedName name="tab_2.2" localSheetId="10">'Tab 10P'!#REF!</definedName>
    <definedName name="tab_2.2" localSheetId="11">'Tab 11P'!#REF!</definedName>
    <definedName name="tab_2.2" localSheetId="12">'Tab 12P'!#REF!</definedName>
    <definedName name="tab_2.2" localSheetId="13">'Tab 13P'!#REF!</definedName>
    <definedName name="tab_2.2" localSheetId="14">'Tab 14-1P'!#REF!</definedName>
    <definedName name="tab_2.2" localSheetId="15">'Tab 14P'!#REF!</definedName>
    <definedName name="tab_2.2" localSheetId="16">'Tab 15P'!#REF!</definedName>
    <definedName name="tab_2.2" localSheetId="17">'Tab 17P'!#REF!</definedName>
    <definedName name="tab_2.2" localSheetId="18">'Tab 18P'!#REF!</definedName>
    <definedName name="tab_2.2" localSheetId="19">'Tab 19P'!#REF!</definedName>
    <definedName name="tab_2.2" localSheetId="1">'Tab 1P'!#REF!</definedName>
    <definedName name="tab_2.2" localSheetId="20">'Tab 20P'!#REF!</definedName>
    <definedName name="tab_2.2" localSheetId="21">'Tab 21P'!#REF!</definedName>
    <definedName name="tab_2.2" localSheetId="22">'Tab 22P'!#REF!</definedName>
    <definedName name="tab_2.2" localSheetId="23">'Tab 23P'!#REF!</definedName>
    <definedName name="tab_2.2" localSheetId="24">'Tab 24P'!#REF!</definedName>
    <definedName name="tab_2.2" localSheetId="25">'Tab 25P'!#REF!</definedName>
    <definedName name="tab_2.2" localSheetId="29">'Tab 25P-1'!#REF!</definedName>
    <definedName name="tab_2.2" localSheetId="26">'Tab 26P'!#REF!</definedName>
    <definedName name="tab_2.2" localSheetId="27">'Tab 27P'!#REF!</definedName>
    <definedName name="tab_2.2" localSheetId="28">'Tab 28P'!#REF!</definedName>
    <definedName name="tab_2.2" localSheetId="30">'Tab 29P'!#REF!</definedName>
    <definedName name="tab_2.2" localSheetId="2">'Tab 2P'!#REF!</definedName>
    <definedName name="tab_2.2" localSheetId="31">'Tab 30P'!#REF!</definedName>
    <definedName name="tab_2.2" localSheetId="32">'Tab 30P-1'!#REF!</definedName>
    <definedName name="tab_2.2" localSheetId="33">'Tab 31P'!#REF!</definedName>
    <definedName name="tab_2.2" localSheetId="35">'Tab 31P - 2'!#REF!</definedName>
    <definedName name="tab_2.2" localSheetId="34">'Tab 31P - 3'!#REF!</definedName>
    <definedName name="tab_2.2" localSheetId="36">'Tab 32P'!#REF!</definedName>
    <definedName name="tab_2.2" localSheetId="37">'Tab 33P'!#REF!</definedName>
    <definedName name="tab_2.2" localSheetId="38">'Tab 34P'!#REF!</definedName>
    <definedName name="tab_2.2" localSheetId="3">'Tab 3P'!#REF!</definedName>
    <definedName name="tab_2.2" localSheetId="39">'Tab 47-1P'!#REF!</definedName>
    <definedName name="tab_2.2" localSheetId="40">'Tab 47-2P'!#REF!</definedName>
    <definedName name="tab_2.2" localSheetId="41">'Tab 47-3P'!#REF!</definedName>
    <definedName name="tab_2.2" localSheetId="42">'Tab 47-4P'!#REF!</definedName>
    <definedName name="tab_2.2" localSheetId="43">'Tab 47-5P'!#REF!</definedName>
    <definedName name="tab_2.2" localSheetId="4">'Tab 4P'!#REF!</definedName>
    <definedName name="tab_2.2" localSheetId="5">'Tab 5P'!#REF!</definedName>
    <definedName name="tab_2.2" localSheetId="6">'Tab 6P'!#REF!</definedName>
    <definedName name="tab_2.2" localSheetId="7">'Tab 7P'!#REF!</definedName>
    <definedName name="tab_2.2" localSheetId="8">'Tab 8P'!#REF!</definedName>
    <definedName name="tab_2.2" localSheetId="9">'Tab 9P'!#REF!</definedName>
    <definedName name="tab_2.2">#REF!</definedName>
    <definedName name="tab_2.3" localSheetId="10">'Tab 10P'!#REF!</definedName>
    <definedName name="tab_2.3" localSheetId="11">'Tab 11P'!#REF!</definedName>
    <definedName name="tab_2.3" localSheetId="12">'Tab 12P'!#REF!</definedName>
    <definedName name="tab_2.3" localSheetId="13">'Tab 13P'!#REF!</definedName>
    <definedName name="tab_2.3" localSheetId="14">'Tab 14-1P'!#REF!</definedName>
    <definedName name="tab_2.3" localSheetId="15">'Tab 14P'!#REF!</definedName>
    <definedName name="tab_2.3" localSheetId="16">'Tab 15P'!#REF!</definedName>
    <definedName name="tab_2.3" localSheetId="17">'Tab 17P'!#REF!</definedName>
    <definedName name="tab_2.3" localSheetId="18">'Tab 18P'!#REF!</definedName>
    <definedName name="tab_2.3" localSheetId="19">'Tab 19P'!#REF!</definedName>
    <definedName name="tab_2.3" localSheetId="1">'Tab 1P'!#REF!</definedName>
    <definedName name="tab_2.3" localSheetId="20">'Tab 20P'!#REF!</definedName>
    <definedName name="tab_2.3" localSheetId="21">'Tab 21P'!#REF!</definedName>
    <definedName name="tab_2.3" localSheetId="22">'Tab 22P'!#REF!</definedName>
    <definedName name="tab_2.3" localSheetId="23">'Tab 23P'!#REF!</definedName>
    <definedName name="tab_2.3" localSheetId="24">'Tab 24P'!#REF!</definedName>
    <definedName name="tab_2.3" localSheetId="25">'Tab 25P'!#REF!</definedName>
    <definedName name="tab_2.3" localSheetId="29">'Tab 25P-1'!#REF!</definedName>
    <definedName name="tab_2.3" localSheetId="26">'Tab 26P'!#REF!</definedName>
    <definedName name="tab_2.3" localSheetId="27">'Tab 27P'!#REF!</definedName>
    <definedName name="tab_2.3" localSheetId="28">'Tab 28P'!#REF!</definedName>
    <definedName name="tab_2.3" localSheetId="30">'Tab 29P'!#REF!</definedName>
    <definedName name="tab_2.3" localSheetId="2">'Tab 2P'!#REF!</definedName>
    <definedName name="tab_2.3" localSheetId="31">'Tab 30P'!#REF!</definedName>
    <definedName name="tab_2.3" localSheetId="32">'Tab 30P-1'!#REF!</definedName>
    <definedName name="tab_2.3" localSheetId="33">'Tab 31P'!#REF!</definedName>
    <definedName name="tab_2.3" localSheetId="35">'Tab 31P - 2'!#REF!</definedName>
    <definedName name="tab_2.3" localSheetId="34">'Tab 31P - 3'!#REF!</definedName>
    <definedName name="tab_2.3" localSheetId="36">'Tab 32P'!#REF!</definedName>
    <definedName name="tab_2.3" localSheetId="37">'Tab 33P'!#REF!</definedName>
    <definedName name="tab_2.3" localSheetId="38">'Tab 34P'!#REF!</definedName>
    <definedName name="tab_2.3" localSheetId="3">'Tab 3P'!#REF!</definedName>
    <definedName name="tab_2.3" localSheetId="39">'Tab 47-1P'!#REF!</definedName>
    <definedName name="tab_2.3" localSheetId="40">'Tab 47-2P'!#REF!</definedName>
    <definedName name="tab_2.3" localSheetId="41">'Tab 47-3P'!#REF!</definedName>
    <definedName name="tab_2.3" localSheetId="42">'Tab 47-4P'!#REF!</definedName>
    <definedName name="tab_2.3" localSheetId="43">'Tab 47-5P'!#REF!</definedName>
    <definedName name="tab_2.3" localSheetId="4">'Tab 4P'!#REF!</definedName>
    <definedName name="tab_2.3" localSheetId="5">'Tab 5P'!#REF!</definedName>
    <definedName name="tab_2.3" localSheetId="6">'Tab 6P'!#REF!</definedName>
    <definedName name="tab_2.3" localSheetId="7">'Tab 7P'!#REF!</definedName>
    <definedName name="tab_2.3" localSheetId="8">'Tab 8P'!#REF!</definedName>
    <definedName name="tab_2.3" localSheetId="9">'Tab 9P'!#REF!</definedName>
    <definedName name="tab_2.3">#REF!</definedName>
    <definedName name="tab_2.4" localSheetId="10">'Tab 10P'!#REF!</definedName>
    <definedName name="tab_2.4" localSheetId="11">'Tab 11P'!#REF!</definedName>
    <definedName name="tab_2.4" localSheetId="12">'Tab 12P'!#REF!</definedName>
    <definedName name="tab_2.4" localSheetId="13">'Tab 13P'!#REF!</definedName>
    <definedName name="tab_2.4" localSheetId="14">'Tab 14-1P'!#REF!</definedName>
    <definedName name="tab_2.4" localSheetId="15">'Tab 14P'!#REF!</definedName>
    <definedName name="tab_2.4" localSheetId="16">'Tab 15P'!#REF!</definedName>
    <definedName name="tab_2.4" localSheetId="17">'Tab 17P'!#REF!</definedName>
    <definedName name="tab_2.4" localSheetId="18">'Tab 18P'!#REF!</definedName>
    <definedName name="tab_2.4" localSheetId="19">'Tab 19P'!#REF!</definedName>
    <definedName name="tab_2.4" localSheetId="1">'Tab 1P'!#REF!</definedName>
    <definedName name="tab_2.4" localSheetId="20">'Tab 20P'!#REF!</definedName>
    <definedName name="tab_2.4" localSheetId="21">'Tab 21P'!#REF!</definedName>
    <definedName name="tab_2.4" localSheetId="22">'Tab 22P'!#REF!</definedName>
    <definedName name="tab_2.4" localSheetId="23">'Tab 23P'!#REF!</definedName>
    <definedName name="tab_2.4" localSheetId="24">'Tab 24P'!#REF!</definedName>
    <definedName name="tab_2.4" localSheetId="25">'Tab 25P'!#REF!</definedName>
    <definedName name="tab_2.4" localSheetId="29">'Tab 25P-1'!#REF!</definedName>
    <definedName name="tab_2.4" localSheetId="26">'Tab 26P'!#REF!</definedName>
    <definedName name="tab_2.4" localSheetId="27">'Tab 27P'!#REF!</definedName>
    <definedName name="tab_2.4" localSheetId="28">'Tab 28P'!#REF!</definedName>
    <definedName name="tab_2.4" localSheetId="30">'Tab 29P'!#REF!</definedName>
    <definedName name="tab_2.4" localSheetId="2">'Tab 2P'!#REF!</definedName>
    <definedName name="tab_2.4" localSheetId="31">'Tab 30P'!#REF!</definedName>
    <definedName name="tab_2.4" localSheetId="32">'Tab 30P-1'!#REF!</definedName>
    <definedName name="tab_2.4" localSheetId="33">'Tab 31P'!#REF!</definedName>
    <definedName name="tab_2.4" localSheetId="35">'Tab 31P - 2'!#REF!</definedName>
    <definedName name="tab_2.4" localSheetId="34">'Tab 31P - 3'!#REF!</definedName>
    <definedName name="tab_2.4" localSheetId="36">'Tab 32P'!#REF!</definedName>
    <definedName name="tab_2.4" localSheetId="37">'Tab 33P'!#REF!</definedName>
    <definedName name="tab_2.4" localSheetId="38">'Tab 34P'!#REF!</definedName>
    <definedName name="tab_2.4" localSheetId="3">'Tab 3P'!#REF!</definedName>
    <definedName name="tab_2.4" localSheetId="39">'Tab 47-1P'!#REF!</definedName>
    <definedName name="tab_2.4" localSheetId="40">'Tab 47-2P'!#REF!</definedName>
    <definedName name="tab_2.4" localSheetId="41">'Tab 47-3P'!#REF!</definedName>
    <definedName name="tab_2.4" localSheetId="42">'Tab 47-4P'!#REF!</definedName>
    <definedName name="tab_2.4" localSheetId="43">'Tab 47-5P'!#REF!</definedName>
    <definedName name="tab_2.4" localSheetId="4">'Tab 4P'!#REF!</definedName>
    <definedName name="tab_2.4" localSheetId="5">'Tab 5P'!#REF!</definedName>
    <definedName name="tab_2.4" localSheetId="6">'Tab 6P'!#REF!</definedName>
    <definedName name="tab_2.4" localSheetId="7">'Tab 7P'!#REF!</definedName>
    <definedName name="tab_2.4" localSheetId="8">'Tab 8P'!#REF!</definedName>
    <definedName name="tab_2.4" localSheetId="9">'Tab 9P'!#REF!</definedName>
    <definedName name="tab_2.4">#REF!</definedName>
    <definedName name="tab_2.5" localSheetId="10">'Tab 10P'!#REF!</definedName>
    <definedName name="tab_2.5" localSheetId="11">'Tab 11P'!#REF!</definedName>
    <definedName name="tab_2.5" localSheetId="12">'Tab 12P'!#REF!</definedName>
    <definedName name="tab_2.5" localSheetId="13">'Tab 13P'!#REF!</definedName>
    <definedName name="tab_2.5" localSheetId="14">'Tab 14-1P'!#REF!</definedName>
    <definedName name="tab_2.5" localSheetId="15">'Tab 14P'!#REF!</definedName>
    <definedName name="tab_2.5" localSheetId="16">'Tab 15P'!#REF!</definedName>
    <definedName name="tab_2.5" localSheetId="17">'Tab 17P'!#REF!</definedName>
    <definedName name="tab_2.5" localSheetId="18">'Tab 18P'!#REF!</definedName>
    <definedName name="tab_2.5" localSheetId="19">'Tab 19P'!#REF!</definedName>
    <definedName name="tab_2.5" localSheetId="1">'Tab 1P'!#REF!</definedName>
    <definedName name="tab_2.5" localSheetId="20">'Tab 20P'!#REF!</definedName>
    <definedName name="tab_2.5" localSheetId="21">'Tab 21P'!#REF!</definedName>
    <definedName name="tab_2.5" localSheetId="22">'Tab 22P'!#REF!</definedName>
    <definedName name="tab_2.5" localSheetId="23">'Tab 23P'!#REF!</definedName>
    <definedName name="tab_2.5" localSheetId="24">'Tab 24P'!#REF!</definedName>
    <definedName name="tab_2.5" localSheetId="25">'Tab 25P'!#REF!</definedName>
    <definedName name="tab_2.5" localSheetId="29">'Tab 25P-1'!#REF!</definedName>
    <definedName name="tab_2.5" localSheetId="26">'Tab 26P'!#REF!</definedName>
    <definedName name="tab_2.5" localSheetId="27">'Tab 27P'!#REF!</definedName>
    <definedName name="tab_2.5" localSheetId="28">'Tab 28P'!#REF!</definedName>
    <definedName name="tab_2.5" localSheetId="30">'Tab 29P'!#REF!</definedName>
    <definedName name="tab_2.5" localSheetId="2">'Tab 2P'!#REF!</definedName>
    <definedName name="tab_2.5" localSheetId="31">'Tab 30P'!#REF!</definedName>
    <definedName name="tab_2.5" localSheetId="32">'Tab 30P-1'!#REF!</definedName>
    <definedName name="tab_2.5" localSheetId="33">'Tab 31P'!#REF!</definedName>
    <definedName name="tab_2.5" localSheetId="35">'Tab 31P - 2'!#REF!</definedName>
    <definedName name="tab_2.5" localSheetId="34">'Tab 31P - 3'!#REF!</definedName>
    <definedName name="tab_2.5" localSheetId="36">'Tab 32P'!#REF!</definedName>
    <definedName name="tab_2.5" localSheetId="37">'Tab 33P'!#REF!</definedName>
    <definedName name="tab_2.5" localSheetId="38">'Tab 34P'!#REF!</definedName>
    <definedName name="tab_2.5" localSheetId="3">'Tab 3P'!#REF!</definedName>
    <definedName name="tab_2.5" localSheetId="39">'Tab 47-1P'!#REF!</definedName>
    <definedName name="tab_2.5" localSheetId="40">'Tab 47-2P'!#REF!</definedName>
    <definedName name="tab_2.5" localSheetId="41">'Tab 47-3P'!#REF!</definedName>
    <definedName name="tab_2.5" localSheetId="42">'Tab 47-4P'!#REF!</definedName>
    <definedName name="tab_2.5" localSheetId="43">'Tab 47-5P'!#REF!</definedName>
    <definedName name="tab_2.5" localSheetId="4">'Tab 4P'!#REF!</definedName>
    <definedName name="tab_2.5" localSheetId="5">'Tab 5P'!#REF!</definedName>
    <definedName name="tab_2.5" localSheetId="6">'Tab 6P'!#REF!</definedName>
    <definedName name="tab_2.5" localSheetId="7">'Tab 7P'!#REF!</definedName>
    <definedName name="tab_2.5" localSheetId="8">'Tab 8P'!#REF!</definedName>
    <definedName name="tab_2.5" localSheetId="9">'Tab 9P'!#REF!</definedName>
    <definedName name="tab_2.5">#REF!</definedName>
    <definedName name="tab_2.6" localSheetId="10">'Tab 10P'!#REF!</definedName>
    <definedName name="tab_2.6" localSheetId="11">'Tab 11P'!#REF!</definedName>
    <definedName name="tab_2.6" localSheetId="12">'Tab 12P'!#REF!</definedName>
    <definedName name="tab_2.6" localSheetId="13">'Tab 13P'!#REF!</definedName>
    <definedName name="tab_2.6" localSheetId="14">'Tab 14-1P'!#REF!</definedName>
    <definedName name="tab_2.6" localSheetId="15">'Tab 14P'!#REF!</definedName>
    <definedName name="tab_2.6" localSheetId="16">'Tab 15P'!#REF!</definedName>
    <definedName name="tab_2.6" localSheetId="17">'Tab 17P'!#REF!</definedName>
    <definedName name="tab_2.6" localSheetId="18">'Tab 18P'!#REF!</definedName>
    <definedName name="tab_2.6" localSheetId="19">'Tab 19P'!#REF!</definedName>
    <definedName name="tab_2.6" localSheetId="1">'Tab 1P'!#REF!</definedName>
    <definedName name="tab_2.6" localSheetId="20">'Tab 20P'!#REF!</definedName>
    <definedName name="tab_2.6" localSheetId="21">'Tab 21P'!#REF!</definedName>
    <definedName name="tab_2.6" localSheetId="22">'Tab 22P'!#REF!</definedName>
    <definedName name="tab_2.6" localSheetId="23">'Tab 23P'!#REF!</definedName>
    <definedName name="tab_2.6" localSheetId="24">'Tab 24P'!#REF!</definedName>
    <definedName name="tab_2.6" localSheetId="25">'Tab 25P'!#REF!</definedName>
    <definedName name="tab_2.6" localSheetId="29">'Tab 25P-1'!#REF!</definedName>
    <definedName name="tab_2.6" localSheetId="26">'Tab 26P'!#REF!</definedName>
    <definedName name="tab_2.6" localSheetId="27">'Tab 27P'!#REF!</definedName>
    <definedName name="tab_2.6" localSheetId="28">'Tab 28P'!#REF!</definedName>
    <definedName name="tab_2.6" localSheetId="30">'Tab 29P'!#REF!</definedName>
    <definedName name="tab_2.6" localSheetId="2">'Tab 2P'!#REF!</definedName>
    <definedName name="tab_2.6" localSheetId="31">'Tab 30P'!#REF!</definedName>
    <definedName name="tab_2.6" localSheetId="32">'Tab 30P-1'!#REF!</definedName>
    <definedName name="tab_2.6" localSheetId="33">'Tab 31P'!#REF!</definedName>
    <definedName name="tab_2.6" localSheetId="35">'Tab 31P - 2'!#REF!</definedName>
    <definedName name="tab_2.6" localSheetId="34">'Tab 31P - 3'!#REF!</definedName>
    <definedName name="tab_2.6" localSheetId="36">'Tab 32P'!#REF!</definedName>
    <definedName name="tab_2.6" localSheetId="37">'Tab 33P'!#REF!</definedName>
    <definedName name="tab_2.6" localSheetId="38">'Tab 34P'!#REF!</definedName>
    <definedName name="tab_2.6" localSheetId="3">'Tab 3P'!#REF!</definedName>
    <definedName name="tab_2.6" localSheetId="39">'Tab 47-1P'!#REF!</definedName>
    <definedName name="tab_2.6" localSheetId="40">'Tab 47-2P'!#REF!</definedName>
    <definedName name="tab_2.6" localSheetId="41">'Tab 47-3P'!#REF!</definedName>
    <definedName name="tab_2.6" localSheetId="42">'Tab 47-4P'!#REF!</definedName>
    <definedName name="tab_2.6" localSheetId="43">'Tab 47-5P'!#REF!</definedName>
    <definedName name="tab_2.6" localSheetId="4">'Tab 4P'!#REF!</definedName>
    <definedName name="tab_2.6" localSheetId="5">'Tab 5P'!#REF!</definedName>
    <definedName name="tab_2.6" localSheetId="6">'Tab 6P'!#REF!</definedName>
    <definedName name="tab_2.6" localSheetId="7">'Tab 7P'!#REF!</definedName>
    <definedName name="tab_2.6" localSheetId="8">'Tab 8P'!#REF!</definedName>
    <definedName name="tab_2.6" localSheetId="9">'Tab 9P'!#REF!</definedName>
    <definedName name="tab_2.6">#REF!</definedName>
    <definedName name="tab_2.7" localSheetId="10">'Tab 10P'!#REF!</definedName>
    <definedName name="tab_2.7" localSheetId="11">'Tab 11P'!#REF!</definedName>
    <definedName name="tab_2.7" localSheetId="12">'Tab 12P'!#REF!</definedName>
    <definedName name="tab_2.7" localSheetId="13">'Tab 13P'!#REF!</definedName>
    <definedName name="tab_2.7" localSheetId="14">'Tab 14-1P'!#REF!</definedName>
    <definedName name="tab_2.7" localSheetId="15">'Tab 14P'!#REF!</definedName>
    <definedName name="tab_2.7" localSheetId="16">'Tab 15P'!#REF!</definedName>
    <definedName name="tab_2.7" localSheetId="17">'Tab 17P'!#REF!</definedName>
    <definedName name="tab_2.7" localSheetId="18">'Tab 18P'!#REF!</definedName>
    <definedName name="tab_2.7" localSheetId="19">'Tab 19P'!#REF!</definedName>
    <definedName name="tab_2.7" localSheetId="1">'Tab 1P'!#REF!</definedName>
    <definedName name="tab_2.7" localSheetId="20">'Tab 20P'!#REF!</definedName>
    <definedName name="tab_2.7" localSheetId="21">'Tab 21P'!#REF!</definedName>
    <definedName name="tab_2.7" localSheetId="22">'Tab 22P'!#REF!</definedName>
    <definedName name="tab_2.7" localSheetId="23">'Tab 23P'!#REF!</definedName>
    <definedName name="tab_2.7" localSheetId="24">'Tab 24P'!#REF!</definedName>
    <definedName name="tab_2.7" localSheetId="25">'Tab 25P'!#REF!</definedName>
    <definedName name="tab_2.7" localSheetId="29">'Tab 25P-1'!#REF!</definedName>
    <definedName name="tab_2.7" localSheetId="26">'Tab 26P'!#REF!</definedName>
    <definedName name="tab_2.7" localSheetId="27">'Tab 27P'!#REF!</definedName>
    <definedName name="tab_2.7" localSheetId="28">'Tab 28P'!#REF!</definedName>
    <definedName name="tab_2.7" localSheetId="30">'Tab 29P'!#REF!</definedName>
    <definedName name="tab_2.7" localSheetId="2">'Tab 2P'!#REF!</definedName>
    <definedName name="tab_2.7" localSheetId="31">'Tab 30P'!#REF!</definedName>
    <definedName name="tab_2.7" localSheetId="32">'Tab 30P-1'!#REF!</definedName>
    <definedName name="tab_2.7" localSheetId="33">'Tab 31P'!#REF!</definedName>
    <definedName name="tab_2.7" localSheetId="35">'Tab 31P - 2'!#REF!</definedName>
    <definedName name="tab_2.7" localSheetId="34">'Tab 31P - 3'!#REF!</definedName>
    <definedName name="tab_2.7" localSheetId="36">'Tab 32P'!#REF!</definedName>
    <definedName name="tab_2.7" localSheetId="37">'Tab 33P'!#REF!</definedName>
    <definedName name="tab_2.7" localSheetId="38">'Tab 34P'!#REF!</definedName>
    <definedName name="tab_2.7" localSheetId="3">'Tab 3P'!#REF!</definedName>
    <definedName name="tab_2.7" localSheetId="39">'Tab 47-1P'!#REF!</definedName>
    <definedName name="tab_2.7" localSheetId="40">'Tab 47-2P'!#REF!</definedName>
    <definedName name="tab_2.7" localSheetId="41">'Tab 47-3P'!#REF!</definedName>
    <definedName name="tab_2.7" localSheetId="42">'Tab 47-4P'!#REF!</definedName>
    <definedName name="tab_2.7" localSheetId="43">'Tab 47-5P'!#REF!</definedName>
    <definedName name="tab_2.7" localSheetId="4">'Tab 4P'!#REF!</definedName>
    <definedName name="tab_2.7" localSheetId="5">'Tab 5P'!#REF!</definedName>
    <definedName name="tab_2.7" localSheetId="6">'Tab 6P'!#REF!</definedName>
    <definedName name="tab_2.7" localSheetId="7">'Tab 7P'!#REF!</definedName>
    <definedName name="tab_2.7" localSheetId="8">'Tab 8P'!#REF!</definedName>
    <definedName name="tab_2.7" localSheetId="9">'Tab 9P'!#REF!</definedName>
    <definedName name="tab_2.7">#REF!</definedName>
    <definedName name="tab_2.8.1" localSheetId="10">'Tab 10P'!#REF!</definedName>
    <definedName name="tab_2.8.1" localSheetId="11">'Tab 11P'!#REF!</definedName>
    <definedName name="tab_2.8.1" localSheetId="12">'Tab 12P'!#REF!</definedName>
    <definedName name="tab_2.8.1" localSheetId="13">'Tab 13P'!#REF!</definedName>
    <definedName name="tab_2.8.1" localSheetId="14">'Tab 14-1P'!#REF!</definedName>
    <definedName name="tab_2.8.1" localSheetId="15">'Tab 14P'!#REF!</definedName>
    <definedName name="tab_2.8.1" localSheetId="16">'Tab 15P'!#REF!</definedName>
    <definedName name="tab_2.8.1" localSheetId="17">'Tab 17P'!#REF!</definedName>
    <definedName name="tab_2.8.1" localSheetId="18">'Tab 18P'!#REF!</definedName>
    <definedName name="tab_2.8.1" localSheetId="19">'Tab 19P'!#REF!</definedName>
    <definedName name="tab_2.8.1" localSheetId="1">'Tab 1P'!#REF!</definedName>
    <definedName name="tab_2.8.1" localSheetId="20">'Tab 20P'!#REF!</definedName>
    <definedName name="tab_2.8.1" localSheetId="21">'Tab 21P'!#REF!</definedName>
    <definedName name="tab_2.8.1" localSheetId="22">'Tab 22P'!#REF!</definedName>
    <definedName name="tab_2.8.1" localSheetId="23">'Tab 23P'!#REF!</definedName>
    <definedName name="tab_2.8.1" localSheetId="24">'Tab 24P'!#REF!</definedName>
    <definedName name="tab_2.8.1" localSheetId="25">'Tab 25P'!#REF!</definedName>
    <definedName name="tab_2.8.1" localSheetId="29">'Tab 25P-1'!#REF!</definedName>
    <definedName name="tab_2.8.1" localSheetId="26">'Tab 26P'!#REF!</definedName>
    <definedName name="tab_2.8.1" localSheetId="27">'Tab 27P'!#REF!</definedName>
    <definedName name="tab_2.8.1" localSheetId="28">'Tab 28P'!#REF!</definedName>
    <definedName name="tab_2.8.1" localSheetId="30">'Tab 29P'!#REF!</definedName>
    <definedName name="tab_2.8.1" localSheetId="2">'Tab 2P'!#REF!</definedName>
    <definedName name="tab_2.8.1" localSheetId="31">'Tab 30P'!#REF!</definedName>
    <definedName name="tab_2.8.1" localSheetId="32">'Tab 30P-1'!#REF!</definedName>
    <definedName name="tab_2.8.1" localSheetId="33">'Tab 31P'!#REF!</definedName>
    <definedName name="tab_2.8.1" localSheetId="35">'Tab 31P - 2'!#REF!</definedName>
    <definedName name="tab_2.8.1" localSheetId="34">'Tab 31P - 3'!#REF!</definedName>
    <definedName name="tab_2.8.1" localSheetId="36">'Tab 32P'!#REF!</definedName>
    <definedName name="tab_2.8.1" localSheetId="37">'Tab 33P'!#REF!</definedName>
    <definedName name="tab_2.8.1" localSheetId="38">'Tab 34P'!#REF!</definedName>
    <definedName name="tab_2.8.1" localSheetId="3">'Tab 3P'!#REF!</definedName>
    <definedName name="tab_2.8.1" localSheetId="39">'Tab 47-1P'!#REF!</definedName>
    <definedName name="tab_2.8.1" localSheetId="40">'Tab 47-2P'!#REF!</definedName>
    <definedName name="tab_2.8.1" localSheetId="41">'Tab 47-3P'!#REF!</definedName>
    <definedName name="tab_2.8.1" localSheetId="42">'Tab 47-4P'!#REF!</definedName>
    <definedName name="tab_2.8.1" localSheetId="43">'Tab 47-5P'!#REF!</definedName>
    <definedName name="tab_2.8.1" localSheetId="4">'Tab 4P'!#REF!</definedName>
    <definedName name="tab_2.8.1" localSheetId="5">'Tab 5P'!#REF!</definedName>
    <definedName name="tab_2.8.1" localSheetId="6">'Tab 6P'!#REF!</definedName>
    <definedName name="tab_2.8.1" localSheetId="7">'Tab 7P'!#REF!</definedName>
    <definedName name="tab_2.8.1" localSheetId="8">'Tab 8P'!#REF!</definedName>
    <definedName name="tab_2.8.1" localSheetId="9">'Tab 9P'!#REF!</definedName>
    <definedName name="tab_2.8.1">#REF!</definedName>
    <definedName name="tab_2.8.2" localSheetId="10">'Tab 10P'!#REF!</definedName>
    <definedName name="tab_2.8.2" localSheetId="11">'Tab 11P'!#REF!</definedName>
    <definedName name="tab_2.8.2" localSheetId="12">'Tab 12P'!#REF!</definedName>
    <definedName name="tab_2.8.2" localSheetId="13">'Tab 13P'!#REF!</definedName>
    <definedName name="tab_2.8.2" localSheetId="14">'Tab 14-1P'!#REF!</definedName>
    <definedName name="tab_2.8.2" localSheetId="15">'Tab 14P'!#REF!</definedName>
    <definedName name="tab_2.8.2" localSheetId="16">'Tab 15P'!#REF!</definedName>
    <definedName name="tab_2.8.2" localSheetId="17">'Tab 17P'!#REF!</definedName>
    <definedName name="tab_2.8.2" localSheetId="18">'Tab 18P'!#REF!</definedName>
    <definedName name="tab_2.8.2" localSheetId="19">'Tab 19P'!#REF!</definedName>
    <definedName name="tab_2.8.2" localSheetId="1">'Tab 1P'!#REF!</definedName>
    <definedName name="tab_2.8.2" localSheetId="20">'Tab 20P'!#REF!</definedName>
    <definedName name="tab_2.8.2" localSheetId="21">'Tab 21P'!#REF!</definedName>
    <definedName name="tab_2.8.2" localSheetId="22">'Tab 22P'!#REF!</definedName>
    <definedName name="tab_2.8.2" localSheetId="23">'Tab 23P'!#REF!</definedName>
    <definedName name="tab_2.8.2" localSheetId="24">'Tab 24P'!#REF!</definedName>
    <definedName name="tab_2.8.2" localSheetId="25">'Tab 25P'!#REF!</definedName>
    <definedName name="tab_2.8.2" localSheetId="29">'Tab 25P-1'!#REF!</definedName>
    <definedName name="tab_2.8.2" localSheetId="26">'Tab 26P'!#REF!</definedName>
    <definedName name="tab_2.8.2" localSheetId="27">'Tab 27P'!#REF!</definedName>
    <definedName name="tab_2.8.2" localSheetId="28">'Tab 28P'!#REF!</definedName>
    <definedName name="tab_2.8.2" localSheetId="30">'Tab 29P'!#REF!</definedName>
    <definedName name="tab_2.8.2" localSheetId="2">'Tab 2P'!#REF!</definedName>
    <definedName name="tab_2.8.2" localSheetId="31">'Tab 30P'!#REF!</definedName>
    <definedName name="tab_2.8.2" localSheetId="32">'Tab 30P-1'!#REF!</definedName>
    <definedName name="tab_2.8.2" localSheetId="33">'Tab 31P'!#REF!</definedName>
    <definedName name="tab_2.8.2" localSheetId="35">'Tab 31P - 2'!#REF!</definedName>
    <definedName name="tab_2.8.2" localSheetId="34">'Tab 31P - 3'!#REF!</definedName>
    <definedName name="tab_2.8.2" localSheetId="36">'Tab 32P'!#REF!</definedName>
    <definedName name="tab_2.8.2" localSheetId="37">'Tab 33P'!#REF!</definedName>
    <definedName name="tab_2.8.2" localSheetId="38">'Tab 34P'!#REF!</definedName>
    <definedName name="tab_2.8.2" localSheetId="3">'Tab 3P'!#REF!</definedName>
    <definedName name="tab_2.8.2" localSheetId="39">'Tab 47-1P'!#REF!</definedName>
    <definedName name="tab_2.8.2" localSheetId="40">'Tab 47-2P'!#REF!</definedName>
    <definedName name="tab_2.8.2" localSheetId="41">'Tab 47-3P'!#REF!</definedName>
    <definedName name="tab_2.8.2" localSheetId="42">'Tab 47-4P'!#REF!</definedName>
    <definedName name="tab_2.8.2" localSheetId="43">'Tab 47-5P'!#REF!</definedName>
    <definedName name="tab_2.8.2" localSheetId="4">'Tab 4P'!#REF!</definedName>
    <definedName name="tab_2.8.2" localSheetId="5">'Tab 5P'!#REF!</definedName>
    <definedName name="tab_2.8.2" localSheetId="6">'Tab 6P'!#REF!</definedName>
    <definedName name="tab_2.8.2" localSheetId="7">'Tab 7P'!#REF!</definedName>
    <definedName name="tab_2.8.2" localSheetId="8">'Tab 8P'!#REF!</definedName>
    <definedName name="tab_2.8.2" localSheetId="9">'Tab 9P'!#REF!</definedName>
    <definedName name="tab_2.8.2">#REF!</definedName>
    <definedName name="tab_2.9" localSheetId="10">'Tab 10P'!#REF!</definedName>
    <definedName name="tab_2.9" localSheetId="11">'Tab 11P'!#REF!</definedName>
    <definedName name="tab_2.9" localSheetId="12">'Tab 12P'!#REF!</definedName>
    <definedName name="tab_2.9" localSheetId="13">'Tab 13P'!#REF!</definedName>
    <definedName name="tab_2.9" localSheetId="14">'Tab 14-1P'!#REF!</definedName>
    <definedName name="tab_2.9" localSheetId="15">'Tab 14P'!#REF!</definedName>
    <definedName name="tab_2.9" localSheetId="16">'Tab 15P'!#REF!</definedName>
    <definedName name="tab_2.9" localSheetId="17">'Tab 17P'!#REF!</definedName>
    <definedName name="tab_2.9" localSheetId="18">'Tab 18P'!#REF!</definedName>
    <definedName name="tab_2.9" localSheetId="19">'Tab 19P'!#REF!</definedName>
    <definedName name="tab_2.9" localSheetId="1">'Tab 1P'!#REF!</definedName>
    <definedName name="tab_2.9" localSheetId="20">'Tab 20P'!#REF!</definedName>
    <definedName name="tab_2.9" localSheetId="21">'Tab 21P'!#REF!</definedName>
    <definedName name="tab_2.9" localSheetId="22">'Tab 22P'!#REF!</definedName>
    <definedName name="tab_2.9" localSheetId="23">'Tab 23P'!#REF!</definedName>
    <definedName name="tab_2.9" localSheetId="24">'Tab 24P'!#REF!</definedName>
    <definedName name="tab_2.9" localSheetId="25">'Tab 25P'!#REF!</definedName>
    <definedName name="tab_2.9" localSheetId="29">'Tab 25P-1'!#REF!</definedName>
    <definedName name="tab_2.9" localSheetId="26">'Tab 26P'!#REF!</definedName>
    <definedName name="tab_2.9" localSheetId="27">'Tab 27P'!#REF!</definedName>
    <definedName name="tab_2.9" localSheetId="28">'Tab 28P'!#REF!</definedName>
    <definedName name="tab_2.9" localSheetId="30">'Tab 29P'!#REF!</definedName>
    <definedName name="tab_2.9" localSheetId="2">'Tab 2P'!#REF!</definedName>
    <definedName name="tab_2.9" localSheetId="31">'Tab 30P'!#REF!</definedName>
    <definedName name="tab_2.9" localSheetId="32">'Tab 30P-1'!#REF!</definedName>
    <definedName name="tab_2.9" localSheetId="33">'Tab 31P'!#REF!</definedName>
    <definedName name="tab_2.9" localSheetId="35">'Tab 31P - 2'!#REF!</definedName>
    <definedName name="tab_2.9" localSheetId="34">'Tab 31P - 3'!#REF!</definedName>
    <definedName name="tab_2.9" localSheetId="36">'Tab 32P'!#REF!</definedName>
    <definedName name="tab_2.9" localSheetId="37">'Tab 33P'!#REF!</definedName>
    <definedName name="tab_2.9" localSheetId="38">'Tab 34P'!#REF!</definedName>
    <definedName name="tab_2.9" localSheetId="3">'Tab 3P'!#REF!</definedName>
    <definedName name="tab_2.9" localSheetId="39">'Tab 47-1P'!#REF!</definedName>
    <definedName name="tab_2.9" localSheetId="40">'Tab 47-2P'!#REF!</definedName>
    <definedName name="tab_2.9" localSheetId="41">'Tab 47-3P'!#REF!</definedName>
    <definedName name="tab_2.9" localSheetId="42">'Tab 47-4P'!#REF!</definedName>
    <definedName name="tab_2.9" localSheetId="43">'Tab 47-5P'!#REF!</definedName>
    <definedName name="tab_2.9" localSheetId="4">'Tab 4P'!#REF!</definedName>
    <definedName name="tab_2.9" localSheetId="5">'Tab 5P'!#REF!</definedName>
    <definedName name="tab_2.9" localSheetId="6">'Tab 6P'!#REF!</definedName>
    <definedName name="tab_2.9" localSheetId="7">'Tab 7P'!#REF!</definedName>
    <definedName name="tab_2.9" localSheetId="8">'Tab 8P'!#REF!</definedName>
    <definedName name="tab_2.9" localSheetId="9">'Tab 9P'!#REF!</definedName>
    <definedName name="tab_2.9">#REF!</definedName>
    <definedName name="tab_3.1" localSheetId="10">'Tab 10P'!#REF!</definedName>
    <definedName name="tab_3.1" localSheetId="11">'Tab 11P'!#REF!</definedName>
    <definedName name="tab_3.1" localSheetId="12">'Tab 12P'!#REF!</definedName>
    <definedName name="tab_3.1" localSheetId="13">'Tab 13P'!#REF!</definedName>
    <definedName name="tab_3.1" localSheetId="14">'Tab 14-1P'!#REF!</definedName>
    <definedName name="tab_3.1" localSheetId="15">'Tab 14P'!#REF!</definedName>
    <definedName name="tab_3.1" localSheetId="16">'Tab 15P'!#REF!</definedName>
    <definedName name="tab_3.1" localSheetId="17">'Tab 17P'!#REF!</definedName>
    <definedName name="tab_3.1" localSheetId="18">'Tab 18P'!#REF!</definedName>
    <definedName name="tab_3.1" localSheetId="19">'Tab 19P'!#REF!</definedName>
    <definedName name="tab_3.1" localSheetId="1">'Tab 1P'!#REF!</definedName>
    <definedName name="tab_3.1" localSheetId="20">'Tab 20P'!#REF!</definedName>
    <definedName name="tab_3.1" localSheetId="21">'Tab 21P'!#REF!</definedName>
    <definedName name="tab_3.1" localSheetId="22">'Tab 22P'!#REF!</definedName>
    <definedName name="tab_3.1" localSheetId="23">'Tab 23P'!#REF!</definedName>
    <definedName name="tab_3.1" localSheetId="24">'Tab 24P'!#REF!</definedName>
    <definedName name="tab_3.1" localSheetId="25">'Tab 25P'!#REF!</definedName>
    <definedName name="tab_3.1" localSheetId="29">'Tab 25P-1'!#REF!</definedName>
    <definedName name="tab_3.1" localSheetId="26">'Tab 26P'!#REF!</definedName>
    <definedName name="tab_3.1" localSheetId="27">'Tab 27P'!#REF!</definedName>
    <definedName name="tab_3.1" localSheetId="28">'Tab 28P'!#REF!</definedName>
    <definedName name="tab_3.1" localSheetId="30">'Tab 29P'!#REF!</definedName>
    <definedName name="tab_3.1" localSheetId="2">'Tab 2P'!#REF!</definedName>
    <definedName name="tab_3.1" localSheetId="31">'Tab 30P'!#REF!</definedName>
    <definedName name="tab_3.1" localSheetId="32">'Tab 30P-1'!#REF!</definedName>
    <definedName name="tab_3.1" localSheetId="33">'Tab 31P'!#REF!</definedName>
    <definedName name="tab_3.1" localSheetId="35">'Tab 31P - 2'!#REF!</definedName>
    <definedName name="tab_3.1" localSheetId="34">'Tab 31P - 3'!#REF!</definedName>
    <definedName name="tab_3.1" localSheetId="36">'Tab 32P'!#REF!</definedName>
    <definedName name="tab_3.1" localSheetId="37">'Tab 33P'!#REF!</definedName>
    <definedName name="tab_3.1" localSheetId="38">'Tab 34P'!#REF!</definedName>
    <definedName name="tab_3.1" localSheetId="3">'Tab 3P'!#REF!</definedName>
    <definedName name="tab_3.1" localSheetId="39">'Tab 47-1P'!#REF!</definedName>
    <definedName name="tab_3.1" localSheetId="40">'Tab 47-2P'!#REF!</definedName>
    <definedName name="tab_3.1" localSheetId="41">'Tab 47-3P'!#REF!</definedName>
    <definedName name="tab_3.1" localSheetId="42">'Tab 47-4P'!#REF!</definedName>
    <definedName name="tab_3.1" localSheetId="43">'Tab 47-5P'!#REF!</definedName>
    <definedName name="tab_3.1" localSheetId="4">'Tab 4P'!#REF!</definedName>
    <definedName name="tab_3.1" localSheetId="5">'Tab 5P'!#REF!</definedName>
    <definedName name="tab_3.1" localSheetId="6">'Tab 6P'!#REF!</definedName>
    <definedName name="tab_3.1" localSheetId="7">'Tab 7P'!#REF!</definedName>
    <definedName name="tab_3.1" localSheetId="8">'Tab 8P'!#REF!</definedName>
    <definedName name="tab_3.1" localSheetId="9">'Tab 9P'!#REF!</definedName>
    <definedName name="tab_3.1">#REF!</definedName>
    <definedName name="tab_3.2" localSheetId="10">'Tab 10P'!#REF!</definedName>
    <definedName name="tab_3.2" localSheetId="11">'Tab 11P'!#REF!</definedName>
    <definedName name="tab_3.2" localSheetId="12">'Tab 12P'!#REF!</definedName>
    <definedName name="tab_3.2" localSheetId="13">'Tab 13P'!#REF!</definedName>
    <definedName name="tab_3.2" localSheetId="14">'Tab 14-1P'!#REF!</definedName>
    <definedName name="tab_3.2" localSheetId="15">'Tab 14P'!#REF!</definedName>
    <definedName name="tab_3.2" localSheetId="16">'Tab 15P'!#REF!</definedName>
    <definedName name="tab_3.2" localSheetId="17">'Tab 17P'!#REF!</definedName>
    <definedName name="tab_3.2" localSheetId="18">'Tab 18P'!#REF!</definedName>
    <definedName name="tab_3.2" localSheetId="19">'Tab 19P'!#REF!</definedName>
    <definedName name="tab_3.2" localSheetId="1">'Tab 1P'!#REF!</definedName>
    <definedName name="tab_3.2" localSheetId="20">'Tab 20P'!#REF!</definedName>
    <definedName name="tab_3.2" localSheetId="21">'Tab 21P'!#REF!</definedName>
    <definedName name="tab_3.2" localSheetId="22">'Tab 22P'!#REF!</definedName>
    <definedName name="tab_3.2" localSheetId="23">'Tab 23P'!#REF!</definedName>
    <definedName name="tab_3.2" localSheetId="24">'Tab 24P'!#REF!</definedName>
    <definedName name="tab_3.2" localSheetId="25">'Tab 25P'!#REF!</definedName>
    <definedName name="tab_3.2" localSheetId="29">'Tab 25P-1'!#REF!</definedName>
    <definedName name="tab_3.2" localSheetId="26">'Tab 26P'!#REF!</definedName>
    <definedName name="tab_3.2" localSheetId="27">'Tab 27P'!#REF!</definedName>
    <definedName name="tab_3.2" localSheetId="28">'Tab 28P'!#REF!</definedName>
    <definedName name="tab_3.2" localSheetId="30">'Tab 29P'!#REF!</definedName>
    <definedName name="tab_3.2" localSheetId="2">'Tab 2P'!#REF!</definedName>
    <definedName name="tab_3.2" localSheetId="31">'Tab 30P'!#REF!</definedName>
    <definedName name="tab_3.2" localSheetId="32">'Tab 30P-1'!#REF!</definedName>
    <definedName name="tab_3.2" localSheetId="33">'Tab 31P'!#REF!</definedName>
    <definedName name="tab_3.2" localSheetId="35">'Tab 31P - 2'!#REF!</definedName>
    <definedName name="tab_3.2" localSheetId="34">'Tab 31P - 3'!#REF!</definedName>
    <definedName name="tab_3.2" localSheetId="36">'Tab 32P'!#REF!</definedName>
    <definedName name="tab_3.2" localSheetId="37">'Tab 33P'!#REF!</definedName>
    <definedName name="tab_3.2" localSheetId="38">'Tab 34P'!#REF!</definedName>
    <definedName name="tab_3.2" localSheetId="3">'Tab 3P'!#REF!</definedName>
    <definedName name="tab_3.2" localSheetId="39">'Tab 47-1P'!#REF!</definedName>
    <definedName name="tab_3.2" localSheetId="40">'Tab 47-2P'!#REF!</definedName>
    <definedName name="tab_3.2" localSheetId="41">'Tab 47-3P'!#REF!</definedName>
    <definedName name="tab_3.2" localSheetId="42">'Tab 47-4P'!#REF!</definedName>
    <definedName name="tab_3.2" localSheetId="43">'Tab 47-5P'!#REF!</definedName>
    <definedName name="tab_3.2" localSheetId="4">'Tab 4P'!#REF!</definedName>
    <definedName name="tab_3.2" localSheetId="5">'Tab 5P'!#REF!</definedName>
    <definedName name="tab_3.2" localSheetId="6">'Tab 6P'!#REF!</definedName>
    <definedName name="tab_3.2" localSheetId="7">'Tab 7P'!#REF!</definedName>
    <definedName name="tab_3.2" localSheetId="8">'Tab 8P'!#REF!</definedName>
    <definedName name="tab_3.2" localSheetId="9">'Tab 9P'!#REF!</definedName>
    <definedName name="tab_3.2">#REF!</definedName>
    <definedName name="tab_3.2.4" localSheetId="10">'Tab 10P'!#REF!</definedName>
    <definedName name="tab_3.2.4" localSheetId="11">'Tab 11P'!#REF!</definedName>
    <definedName name="tab_3.2.4" localSheetId="12">'Tab 12P'!#REF!</definedName>
    <definedName name="tab_3.2.4" localSheetId="13">'Tab 13P'!#REF!</definedName>
    <definedName name="tab_3.2.4" localSheetId="14">'Tab 14-1P'!#REF!</definedName>
    <definedName name="tab_3.2.4" localSheetId="15">'Tab 14P'!#REF!</definedName>
    <definedName name="tab_3.2.4" localSheetId="16">'Tab 15P'!#REF!</definedName>
    <definedName name="tab_3.2.4" localSheetId="17">'Tab 17P'!#REF!</definedName>
    <definedName name="tab_3.2.4" localSheetId="18">'Tab 18P'!#REF!</definedName>
    <definedName name="tab_3.2.4" localSheetId="19">'Tab 19P'!#REF!</definedName>
    <definedName name="tab_3.2.4" localSheetId="1">'Tab 1P'!#REF!</definedName>
    <definedName name="tab_3.2.4" localSheetId="20">'Tab 20P'!#REF!</definedName>
    <definedName name="tab_3.2.4" localSheetId="21">'Tab 21P'!#REF!</definedName>
    <definedName name="tab_3.2.4" localSheetId="22">'Tab 22P'!#REF!</definedName>
    <definedName name="tab_3.2.4" localSheetId="23">'Tab 23P'!#REF!</definedName>
    <definedName name="tab_3.2.4" localSheetId="24">'Tab 24P'!#REF!</definedName>
    <definedName name="tab_3.2.4" localSheetId="25">'Tab 25P'!#REF!</definedName>
    <definedName name="tab_3.2.4" localSheetId="29">'Tab 25P-1'!#REF!</definedName>
    <definedName name="tab_3.2.4" localSheetId="26">'Tab 26P'!#REF!</definedName>
    <definedName name="tab_3.2.4" localSheetId="27">'Tab 27P'!#REF!</definedName>
    <definedName name="tab_3.2.4" localSheetId="28">'Tab 28P'!#REF!</definedName>
    <definedName name="tab_3.2.4" localSheetId="30">'Tab 29P'!#REF!</definedName>
    <definedName name="tab_3.2.4" localSheetId="2">'Tab 2P'!#REF!</definedName>
    <definedName name="tab_3.2.4" localSheetId="31">'Tab 30P'!#REF!</definedName>
    <definedName name="tab_3.2.4" localSheetId="32">'Tab 30P-1'!#REF!</definedName>
    <definedName name="tab_3.2.4" localSheetId="33">'Tab 31P'!#REF!</definedName>
    <definedName name="tab_3.2.4" localSheetId="35">'Tab 31P - 2'!#REF!</definedName>
    <definedName name="tab_3.2.4" localSheetId="34">'Tab 31P - 3'!#REF!</definedName>
    <definedName name="tab_3.2.4" localSheetId="36">'Tab 32P'!#REF!</definedName>
    <definedName name="tab_3.2.4" localSheetId="37">'Tab 33P'!#REF!</definedName>
    <definedName name="tab_3.2.4" localSheetId="38">'Tab 34P'!#REF!</definedName>
    <definedName name="tab_3.2.4" localSheetId="3">'Tab 3P'!#REF!</definedName>
    <definedName name="tab_3.2.4" localSheetId="39">'Tab 47-1P'!#REF!</definedName>
    <definedName name="tab_3.2.4" localSheetId="40">'Tab 47-2P'!#REF!</definedName>
    <definedName name="tab_3.2.4" localSheetId="41">'Tab 47-3P'!#REF!</definedName>
    <definedName name="tab_3.2.4" localSheetId="42">'Tab 47-4P'!#REF!</definedName>
    <definedName name="tab_3.2.4" localSheetId="43">'Tab 47-5P'!#REF!</definedName>
    <definedName name="tab_3.2.4" localSheetId="4">'Tab 4P'!#REF!</definedName>
    <definedName name="tab_3.2.4" localSheetId="5">'Tab 5P'!#REF!</definedName>
    <definedName name="tab_3.2.4" localSheetId="6">'Tab 6P'!#REF!</definedName>
    <definedName name="tab_3.2.4" localSheetId="7">'Tab 7P'!#REF!</definedName>
    <definedName name="tab_3.2.4" localSheetId="8">'Tab 8P'!#REF!</definedName>
    <definedName name="tab_3.2.4" localSheetId="9">'Tab 9P'!#REF!</definedName>
    <definedName name="tab_3.2.4">#REF!</definedName>
    <definedName name="tab_3.2.5" localSheetId="10">'Tab 10P'!#REF!</definedName>
    <definedName name="tab_3.2.5" localSheetId="11">'Tab 11P'!#REF!</definedName>
    <definedName name="tab_3.2.5" localSheetId="12">'Tab 12P'!#REF!</definedName>
    <definedName name="tab_3.2.5" localSheetId="13">'Tab 13P'!#REF!</definedName>
    <definedName name="tab_3.2.5" localSheetId="14">'Tab 14-1P'!#REF!</definedName>
    <definedName name="tab_3.2.5" localSheetId="15">'Tab 14P'!#REF!</definedName>
    <definedName name="tab_3.2.5" localSheetId="16">'Tab 15P'!#REF!</definedName>
    <definedName name="tab_3.2.5" localSheetId="17">'Tab 17P'!#REF!</definedName>
    <definedName name="tab_3.2.5" localSheetId="18">'Tab 18P'!#REF!</definedName>
    <definedName name="tab_3.2.5" localSheetId="19">'Tab 19P'!#REF!</definedName>
    <definedName name="tab_3.2.5" localSheetId="1">'Tab 1P'!#REF!</definedName>
    <definedName name="tab_3.2.5" localSheetId="20">'Tab 20P'!#REF!</definedName>
    <definedName name="tab_3.2.5" localSheetId="21">'Tab 21P'!#REF!</definedName>
    <definedName name="tab_3.2.5" localSheetId="22">'Tab 22P'!#REF!</definedName>
    <definedName name="tab_3.2.5" localSheetId="23">'Tab 23P'!#REF!</definedName>
    <definedName name="tab_3.2.5" localSheetId="24">'Tab 24P'!#REF!</definedName>
    <definedName name="tab_3.2.5" localSheetId="25">'Tab 25P'!#REF!</definedName>
    <definedName name="tab_3.2.5" localSheetId="29">'Tab 25P-1'!#REF!</definedName>
    <definedName name="tab_3.2.5" localSheetId="26">'Tab 26P'!#REF!</definedName>
    <definedName name="tab_3.2.5" localSheetId="27">'Tab 27P'!#REF!</definedName>
    <definedName name="tab_3.2.5" localSheetId="28">'Tab 28P'!#REF!</definedName>
    <definedName name="tab_3.2.5" localSheetId="30">'Tab 29P'!#REF!</definedName>
    <definedName name="tab_3.2.5" localSheetId="2">'Tab 2P'!#REF!</definedName>
    <definedName name="tab_3.2.5" localSheetId="31">'Tab 30P'!#REF!</definedName>
    <definedName name="tab_3.2.5" localSheetId="32">'Tab 30P-1'!#REF!</definedName>
    <definedName name="tab_3.2.5" localSheetId="33">'Tab 31P'!#REF!</definedName>
    <definedName name="tab_3.2.5" localSheetId="35">'Tab 31P - 2'!#REF!</definedName>
    <definedName name="tab_3.2.5" localSheetId="34">'Tab 31P - 3'!#REF!</definedName>
    <definedName name="tab_3.2.5" localSheetId="36">'Tab 32P'!#REF!</definedName>
    <definedName name="tab_3.2.5" localSheetId="37">'Tab 33P'!#REF!</definedName>
    <definedName name="tab_3.2.5" localSheetId="38">'Tab 34P'!#REF!</definedName>
    <definedName name="tab_3.2.5" localSheetId="3">'Tab 3P'!#REF!</definedName>
    <definedName name="tab_3.2.5" localSheetId="39">'Tab 47-1P'!#REF!</definedName>
    <definedName name="tab_3.2.5" localSheetId="40">'Tab 47-2P'!#REF!</definedName>
    <definedName name="tab_3.2.5" localSheetId="41">'Tab 47-3P'!#REF!</definedName>
    <definedName name="tab_3.2.5" localSheetId="42">'Tab 47-4P'!#REF!</definedName>
    <definedName name="tab_3.2.5" localSheetId="43">'Tab 47-5P'!#REF!</definedName>
    <definedName name="tab_3.2.5" localSheetId="4">'Tab 4P'!#REF!</definedName>
    <definedName name="tab_3.2.5" localSheetId="5">'Tab 5P'!#REF!</definedName>
    <definedName name="tab_3.2.5" localSheetId="6">'Tab 6P'!#REF!</definedName>
    <definedName name="tab_3.2.5" localSheetId="7">'Tab 7P'!#REF!</definedName>
    <definedName name="tab_3.2.5" localSheetId="8">'Tab 8P'!#REF!</definedName>
    <definedName name="tab_3.2.5" localSheetId="9">'Tab 9P'!#REF!</definedName>
    <definedName name="tab_3.2.5">#REF!</definedName>
    <definedName name="tab_3.2.6" localSheetId="10">'Tab 10P'!#REF!</definedName>
    <definedName name="tab_3.2.6" localSheetId="11">'Tab 11P'!#REF!</definedName>
    <definedName name="tab_3.2.6" localSheetId="12">'Tab 12P'!#REF!</definedName>
    <definedName name="tab_3.2.6" localSheetId="13">'Tab 13P'!#REF!</definedName>
    <definedName name="tab_3.2.6" localSheetId="14">'Tab 14-1P'!#REF!</definedName>
    <definedName name="tab_3.2.6" localSheetId="15">'Tab 14P'!#REF!</definedName>
    <definedName name="tab_3.2.6" localSheetId="16">'Tab 15P'!#REF!</definedName>
    <definedName name="tab_3.2.6" localSheetId="17">'Tab 17P'!#REF!</definedName>
    <definedName name="tab_3.2.6" localSheetId="18">'Tab 18P'!#REF!</definedName>
    <definedName name="tab_3.2.6" localSheetId="19">'Tab 19P'!#REF!</definedName>
    <definedName name="tab_3.2.6" localSheetId="1">'Tab 1P'!#REF!</definedName>
    <definedName name="tab_3.2.6" localSheetId="20">'Tab 20P'!#REF!</definedName>
    <definedName name="tab_3.2.6" localSheetId="21">'Tab 21P'!#REF!</definedName>
    <definedName name="tab_3.2.6" localSheetId="22">'Tab 22P'!#REF!</definedName>
    <definedName name="tab_3.2.6" localSheetId="23">'Tab 23P'!#REF!</definedName>
    <definedName name="tab_3.2.6" localSheetId="24">'Tab 24P'!#REF!</definedName>
    <definedName name="tab_3.2.6" localSheetId="25">'Tab 25P'!#REF!</definedName>
    <definedName name="tab_3.2.6" localSheetId="29">'Tab 25P-1'!#REF!</definedName>
    <definedName name="tab_3.2.6" localSheetId="26">'Tab 26P'!#REF!</definedName>
    <definedName name="tab_3.2.6" localSheetId="27">'Tab 27P'!#REF!</definedName>
    <definedName name="tab_3.2.6" localSheetId="28">'Tab 28P'!#REF!</definedName>
    <definedName name="tab_3.2.6" localSheetId="30">'Tab 29P'!#REF!</definedName>
    <definedName name="tab_3.2.6" localSheetId="2">'Tab 2P'!#REF!</definedName>
    <definedName name="tab_3.2.6" localSheetId="31">'Tab 30P'!#REF!</definedName>
    <definedName name="tab_3.2.6" localSheetId="32">'Tab 30P-1'!#REF!</definedName>
    <definedName name="tab_3.2.6" localSheetId="33">'Tab 31P'!#REF!</definedName>
    <definedName name="tab_3.2.6" localSheetId="35">'Tab 31P - 2'!#REF!</definedName>
    <definedName name="tab_3.2.6" localSheetId="34">'Tab 31P - 3'!#REF!</definedName>
    <definedName name="tab_3.2.6" localSheetId="36">'Tab 32P'!#REF!</definedName>
    <definedName name="tab_3.2.6" localSheetId="37">'Tab 33P'!#REF!</definedName>
    <definedName name="tab_3.2.6" localSheetId="38">'Tab 34P'!#REF!</definedName>
    <definedName name="tab_3.2.6" localSheetId="3">'Tab 3P'!#REF!</definedName>
    <definedName name="tab_3.2.6" localSheetId="39">'Tab 47-1P'!#REF!</definedName>
    <definedName name="tab_3.2.6" localSheetId="40">'Tab 47-2P'!#REF!</definedName>
    <definedName name="tab_3.2.6" localSheetId="41">'Tab 47-3P'!#REF!</definedName>
    <definedName name="tab_3.2.6" localSheetId="42">'Tab 47-4P'!#REF!</definedName>
    <definedName name="tab_3.2.6" localSheetId="43">'Tab 47-5P'!#REF!</definedName>
    <definedName name="tab_3.2.6" localSheetId="4">'Tab 4P'!#REF!</definedName>
    <definedName name="tab_3.2.6" localSheetId="5">'Tab 5P'!#REF!</definedName>
    <definedName name="tab_3.2.6" localSheetId="6">'Tab 6P'!#REF!</definedName>
    <definedName name="tab_3.2.6" localSheetId="7">'Tab 7P'!#REF!</definedName>
    <definedName name="tab_3.2.6" localSheetId="8">'Tab 8P'!#REF!</definedName>
    <definedName name="tab_3.2.6" localSheetId="9">'Tab 9P'!#REF!</definedName>
    <definedName name="tab_3.2.6">#REF!</definedName>
    <definedName name="tab_3.2.6b" localSheetId="10">'Tab 10P'!#REF!</definedName>
    <definedName name="tab_3.2.6b" localSheetId="11">'Tab 11P'!#REF!</definedName>
    <definedName name="tab_3.2.6b" localSheetId="12">'Tab 12P'!#REF!</definedName>
    <definedName name="tab_3.2.6b" localSheetId="13">'Tab 13P'!#REF!</definedName>
    <definedName name="tab_3.2.6b" localSheetId="14">'Tab 14-1P'!#REF!</definedName>
    <definedName name="tab_3.2.6b" localSheetId="15">'Tab 14P'!#REF!</definedName>
    <definedName name="tab_3.2.6b" localSheetId="16">'Tab 15P'!#REF!</definedName>
    <definedName name="tab_3.2.6b" localSheetId="17">'Tab 17P'!#REF!</definedName>
    <definedName name="tab_3.2.6b" localSheetId="18">'Tab 18P'!#REF!</definedName>
    <definedName name="tab_3.2.6b" localSheetId="19">'Tab 19P'!#REF!</definedName>
    <definedName name="tab_3.2.6b" localSheetId="1">'Tab 1P'!#REF!</definedName>
    <definedName name="tab_3.2.6b" localSheetId="20">'Tab 20P'!#REF!</definedName>
    <definedName name="tab_3.2.6b" localSheetId="21">'Tab 21P'!#REF!</definedName>
    <definedName name="tab_3.2.6b" localSheetId="22">'Tab 22P'!#REF!</definedName>
    <definedName name="tab_3.2.6b" localSheetId="23">'Tab 23P'!#REF!</definedName>
    <definedName name="tab_3.2.6b" localSheetId="24">'Tab 24P'!#REF!</definedName>
    <definedName name="tab_3.2.6b" localSheetId="25">'Tab 25P'!#REF!</definedName>
    <definedName name="tab_3.2.6b" localSheetId="29">'Tab 25P-1'!#REF!</definedName>
    <definedName name="tab_3.2.6b" localSheetId="26">'Tab 26P'!#REF!</definedName>
    <definedName name="tab_3.2.6b" localSheetId="27">'Tab 27P'!#REF!</definedName>
    <definedName name="tab_3.2.6b" localSheetId="28">'Tab 28P'!#REF!</definedName>
    <definedName name="tab_3.2.6b" localSheetId="30">'Tab 29P'!#REF!</definedName>
    <definedName name="tab_3.2.6b" localSheetId="2">'Tab 2P'!#REF!</definedName>
    <definedName name="tab_3.2.6b" localSheetId="31">'Tab 30P'!#REF!</definedName>
    <definedName name="tab_3.2.6b" localSheetId="32">'Tab 30P-1'!#REF!</definedName>
    <definedName name="tab_3.2.6b" localSheetId="33">'Tab 31P'!#REF!</definedName>
    <definedName name="tab_3.2.6b" localSheetId="35">'Tab 31P - 2'!#REF!</definedName>
    <definedName name="tab_3.2.6b" localSheetId="34">'Tab 31P - 3'!#REF!</definedName>
    <definedName name="tab_3.2.6b" localSheetId="36">'Tab 32P'!#REF!</definedName>
    <definedName name="tab_3.2.6b" localSheetId="37">'Tab 33P'!#REF!</definedName>
    <definedName name="tab_3.2.6b" localSheetId="38">'Tab 34P'!#REF!</definedName>
    <definedName name="tab_3.2.6b" localSheetId="3">'Tab 3P'!#REF!</definedName>
    <definedName name="tab_3.2.6b" localSheetId="39">'Tab 47-1P'!#REF!</definedName>
    <definedName name="tab_3.2.6b" localSheetId="40">'Tab 47-2P'!#REF!</definedName>
    <definedName name="tab_3.2.6b" localSheetId="41">'Tab 47-3P'!#REF!</definedName>
    <definedName name="tab_3.2.6b" localSheetId="42">'Tab 47-4P'!#REF!</definedName>
    <definedName name="tab_3.2.6b" localSheetId="43">'Tab 47-5P'!#REF!</definedName>
    <definedName name="tab_3.2.6b" localSheetId="4">'Tab 4P'!#REF!</definedName>
    <definedName name="tab_3.2.6b" localSheetId="5">'Tab 5P'!#REF!</definedName>
    <definedName name="tab_3.2.6b" localSheetId="6">'Tab 6P'!#REF!</definedName>
    <definedName name="tab_3.2.6b" localSheetId="7">'Tab 7P'!#REF!</definedName>
    <definedName name="tab_3.2.6b" localSheetId="8">'Tab 8P'!#REF!</definedName>
    <definedName name="tab_3.2.6b" localSheetId="9">'Tab 9P'!#REF!</definedName>
    <definedName name="tab_3.2.6b">#REF!</definedName>
    <definedName name="tab_3.2.7" localSheetId="10">'Tab 10P'!#REF!</definedName>
    <definedName name="tab_3.2.7" localSheetId="11">'Tab 11P'!#REF!</definedName>
    <definedName name="tab_3.2.7" localSheetId="12">'Tab 12P'!#REF!</definedName>
    <definedName name="tab_3.2.7" localSheetId="13">'Tab 13P'!#REF!</definedName>
    <definedName name="tab_3.2.7" localSheetId="14">'Tab 14-1P'!#REF!</definedName>
    <definedName name="tab_3.2.7" localSheetId="15">'Tab 14P'!#REF!</definedName>
    <definedName name="tab_3.2.7" localSheetId="16">'Tab 15P'!#REF!</definedName>
    <definedName name="tab_3.2.7" localSheetId="17">'Tab 17P'!#REF!</definedName>
    <definedName name="tab_3.2.7" localSheetId="18">'Tab 18P'!#REF!</definedName>
    <definedName name="tab_3.2.7" localSheetId="19">'Tab 19P'!#REF!</definedName>
    <definedName name="tab_3.2.7" localSheetId="1">'Tab 1P'!#REF!</definedName>
    <definedName name="tab_3.2.7" localSheetId="20">'Tab 20P'!#REF!</definedName>
    <definedName name="tab_3.2.7" localSheetId="21">'Tab 21P'!#REF!</definedName>
    <definedName name="tab_3.2.7" localSheetId="22">'Tab 22P'!#REF!</definedName>
    <definedName name="tab_3.2.7" localSheetId="23">'Tab 23P'!#REF!</definedName>
    <definedName name="tab_3.2.7" localSheetId="24">'Tab 24P'!#REF!</definedName>
    <definedName name="tab_3.2.7" localSheetId="25">'Tab 25P'!#REF!</definedName>
    <definedName name="tab_3.2.7" localSheetId="29">'Tab 25P-1'!#REF!</definedName>
    <definedName name="tab_3.2.7" localSheetId="26">'Tab 26P'!#REF!</definedName>
    <definedName name="tab_3.2.7" localSheetId="27">'Tab 27P'!#REF!</definedName>
    <definedName name="tab_3.2.7" localSheetId="28">'Tab 28P'!#REF!</definedName>
    <definedName name="tab_3.2.7" localSheetId="30">'Tab 29P'!#REF!</definedName>
    <definedName name="tab_3.2.7" localSheetId="2">'Tab 2P'!#REF!</definedName>
    <definedName name="tab_3.2.7" localSheetId="31">'Tab 30P'!#REF!</definedName>
    <definedName name="tab_3.2.7" localSheetId="32">'Tab 30P-1'!#REF!</definedName>
    <definedName name="tab_3.2.7" localSheetId="33">'Tab 31P'!#REF!</definedName>
    <definedName name="tab_3.2.7" localSheetId="35">'Tab 31P - 2'!#REF!</definedName>
    <definedName name="tab_3.2.7" localSheetId="34">'Tab 31P - 3'!#REF!</definedName>
    <definedName name="tab_3.2.7" localSheetId="36">'Tab 32P'!#REF!</definedName>
    <definedName name="tab_3.2.7" localSheetId="37">'Tab 33P'!#REF!</definedName>
    <definedName name="tab_3.2.7" localSheetId="38">'Tab 34P'!#REF!</definedName>
    <definedName name="tab_3.2.7" localSheetId="3">'Tab 3P'!#REF!</definedName>
    <definedName name="tab_3.2.7" localSheetId="39">'Tab 47-1P'!#REF!</definedName>
    <definedName name="tab_3.2.7" localSheetId="40">'Tab 47-2P'!#REF!</definedName>
    <definedName name="tab_3.2.7" localSheetId="41">'Tab 47-3P'!#REF!</definedName>
    <definedName name="tab_3.2.7" localSheetId="42">'Tab 47-4P'!#REF!</definedName>
    <definedName name="tab_3.2.7" localSheetId="43">'Tab 47-5P'!#REF!</definedName>
    <definedName name="tab_3.2.7" localSheetId="4">'Tab 4P'!#REF!</definedName>
    <definedName name="tab_3.2.7" localSheetId="5">'Tab 5P'!#REF!</definedName>
    <definedName name="tab_3.2.7" localSheetId="6">'Tab 6P'!#REF!</definedName>
    <definedName name="tab_3.2.7" localSheetId="7">'Tab 7P'!#REF!</definedName>
    <definedName name="tab_3.2.7" localSheetId="8">'Tab 8P'!#REF!</definedName>
    <definedName name="tab_3.2.7" localSheetId="9">'Tab 9P'!#REF!</definedName>
    <definedName name="tab_3.2.7">#REF!</definedName>
    <definedName name="tab_3.3" localSheetId="10">'Tab 10P'!#REF!</definedName>
    <definedName name="tab_3.3" localSheetId="11">'Tab 11P'!#REF!</definedName>
    <definedName name="tab_3.3" localSheetId="12">'Tab 12P'!#REF!</definedName>
    <definedName name="tab_3.3" localSheetId="13">'Tab 13P'!#REF!</definedName>
    <definedName name="tab_3.3" localSheetId="14">'Tab 14-1P'!#REF!</definedName>
    <definedName name="tab_3.3" localSheetId="15">'Tab 14P'!#REF!</definedName>
    <definedName name="tab_3.3" localSheetId="16">'Tab 15P'!#REF!</definedName>
    <definedName name="tab_3.3" localSheetId="17">'Tab 17P'!#REF!</definedName>
    <definedName name="tab_3.3" localSheetId="18">'Tab 18P'!#REF!</definedName>
    <definedName name="tab_3.3" localSheetId="19">'Tab 19P'!#REF!</definedName>
    <definedName name="tab_3.3" localSheetId="1">'Tab 1P'!#REF!</definedName>
    <definedName name="tab_3.3" localSheetId="20">'Tab 20P'!#REF!</definedName>
    <definedName name="tab_3.3" localSheetId="21">'Tab 21P'!#REF!</definedName>
    <definedName name="tab_3.3" localSheetId="22">'Tab 22P'!#REF!</definedName>
    <definedName name="tab_3.3" localSheetId="23">'Tab 23P'!#REF!</definedName>
    <definedName name="tab_3.3" localSheetId="24">'Tab 24P'!#REF!</definedName>
    <definedName name="tab_3.3" localSheetId="25">'Tab 25P'!#REF!</definedName>
    <definedName name="tab_3.3" localSheetId="29">'Tab 25P-1'!#REF!</definedName>
    <definedName name="tab_3.3" localSheetId="26">'Tab 26P'!#REF!</definedName>
    <definedName name="tab_3.3" localSheetId="27">'Tab 27P'!#REF!</definedName>
    <definedName name="tab_3.3" localSheetId="28">'Tab 28P'!#REF!</definedName>
    <definedName name="tab_3.3" localSheetId="30">'Tab 29P'!#REF!</definedName>
    <definedName name="tab_3.3" localSheetId="2">'Tab 2P'!#REF!</definedName>
    <definedName name="tab_3.3" localSheetId="31">'Tab 30P'!#REF!</definedName>
    <definedName name="tab_3.3" localSheetId="32">'Tab 30P-1'!#REF!</definedName>
    <definedName name="tab_3.3" localSheetId="33">'Tab 31P'!#REF!</definedName>
    <definedName name="tab_3.3" localSheetId="35">'Tab 31P - 2'!#REF!</definedName>
    <definedName name="tab_3.3" localSheetId="34">'Tab 31P - 3'!#REF!</definedName>
    <definedName name="tab_3.3" localSheetId="36">'Tab 32P'!#REF!</definedName>
    <definedName name="tab_3.3" localSheetId="37">'Tab 33P'!#REF!</definedName>
    <definedName name="tab_3.3" localSheetId="38">'Tab 34P'!#REF!</definedName>
    <definedName name="tab_3.3" localSheetId="3">'Tab 3P'!#REF!</definedName>
    <definedName name="tab_3.3" localSheetId="39">'Tab 47-1P'!#REF!</definedName>
    <definedName name="tab_3.3" localSheetId="40">'Tab 47-2P'!#REF!</definedName>
    <definedName name="tab_3.3" localSheetId="41">'Tab 47-3P'!#REF!</definedName>
    <definedName name="tab_3.3" localSheetId="42">'Tab 47-4P'!#REF!</definedName>
    <definedName name="tab_3.3" localSheetId="43">'Tab 47-5P'!#REF!</definedName>
    <definedName name="tab_3.3" localSheetId="4">'Tab 4P'!#REF!</definedName>
    <definedName name="tab_3.3" localSheetId="5">'Tab 5P'!#REF!</definedName>
    <definedName name="tab_3.3" localSheetId="6">'Tab 6P'!#REF!</definedName>
    <definedName name="tab_3.3" localSheetId="7">'Tab 7P'!#REF!</definedName>
    <definedName name="tab_3.3" localSheetId="8">'Tab 8P'!#REF!</definedName>
    <definedName name="tab_3.3" localSheetId="9">'Tab 9P'!#REF!</definedName>
    <definedName name="tab_3.3">#REF!</definedName>
    <definedName name="tab_3.3.2" localSheetId="10">'Tab 10P'!#REF!</definedName>
    <definedName name="tab_3.3.2" localSheetId="11">'Tab 11P'!#REF!</definedName>
    <definedName name="tab_3.3.2" localSheetId="12">'Tab 12P'!#REF!</definedName>
    <definedName name="tab_3.3.2" localSheetId="13">'Tab 13P'!#REF!</definedName>
    <definedName name="tab_3.3.2" localSheetId="14">'Tab 14-1P'!#REF!</definedName>
    <definedName name="tab_3.3.2" localSheetId="15">'Tab 14P'!#REF!</definedName>
    <definedName name="tab_3.3.2" localSheetId="16">'Tab 15P'!#REF!</definedName>
    <definedName name="tab_3.3.2" localSheetId="17">'Tab 17P'!#REF!</definedName>
    <definedName name="tab_3.3.2" localSheetId="18">'Tab 18P'!#REF!</definedName>
    <definedName name="tab_3.3.2" localSheetId="19">'Tab 19P'!#REF!</definedName>
    <definedName name="tab_3.3.2" localSheetId="1">'Tab 1P'!#REF!</definedName>
    <definedName name="tab_3.3.2" localSheetId="20">'Tab 20P'!#REF!</definedName>
    <definedName name="tab_3.3.2" localSheetId="21">'Tab 21P'!#REF!</definedName>
    <definedName name="tab_3.3.2" localSheetId="22">'Tab 22P'!#REF!</definedName>
    <definedName name="tab_3.3.2" localSheetId="23">'Tab 23P'!#REF!</definedName>
    <definedName name="tab_3.3.2" localSheetId="24">'Tab 24P'!#REF!</definedName>
    <definedName name="tab_3.3.2" localSheetId="25">'Tab 25P'!#REF!</definedName>
    <definedName name="tab_3.3.2" localSheetId="29">'Tab 25P-1'!#REF!</definedName>
    <definedName name="tab_3.3.2" localSheetId="26">'Tab 26P'!#REF!</definedName>
    <definedName name="tab_3.3.2" localSheetId="27">'Tab 27P'!#REF!</definedName>
    <definedName name="tab_3.3.2" localSheetId="28">'Tab 28P'!#REF!</definedName>
    <definedName name="tab_3.3.2" localSheetId="30">'Tab 29P'!#REF!</definedName>
    <definedName name="tab_3.3.2" localSheetId="2">'Tab 2P'!#REF!</definedName>
    <definedName name="tab_3.3.2" localSheetId="31">'Tab 30P'!#REF!</definedName>
    <definedName name="tab_3.3.2" localSheetId="32">'Tab 30P-1'!#REF!</definedName>
    <definedName name="tab_3.3.2" localSheetId="33">'Tab 31P'!#REF!</definedName>
    <definedName name="tab_3.3.2" localSheetId="35">'Tab 31P - 2'!#REF!</definedName>
    <definedName name="tab_3.3.2" localSheetId="34">'Tab 31P - 3'!#REF!</definedName>
    <definedName name="tab_3.3.2" localSheetId="36">'Tab 32P'!#REF!</definedName>
    <definedName name="tab_3.3.2" localSheetId="37">'Tab 33P'!#REF!</definedName>
    <definedName name="tab_3.3.2" localSheetId="38">'Tab 34P'!#REF!</definedName>
    <definedName name="tab_3.3.2" localSheetId="3">'Tab 3P'!#REF!</definedName>
    <definedName name="tab_3.3.2" localSheetId="39">'Tab 47-1P'!#REF!</definedName>
    <definedName name="tab_3.3.2" localSheetId="40">'Tab 47-2P'!#REF!</definedName>
    <definedName name="tab_3.3.2" localSheetId="41">'Tab 47-3P'!#REF!</definedName>
    <definedName name="tab_3.3.2" localSheetId="42">'Tab 47-4P'!#REF!</definedName>
    <definedName name="tab_3.3.2" localSheetId="43">'Tab 47-5P'!#REF!</definedName>
    <definedName name="tab_3.3.2" localSheetId="4">'Tab 4P'!#REF!</definedName>
    <definedName name="tab_3.3.2" localSheetId="5">'Tab 5P'!#REF!</definedName>
    <definedName name="tab_3.3.2" localSheetId="6">'Tab 6P'!#REF!</definedName>
    <definedName name="tab_3.3.2" localSheetId="7">'Tab 7P'!#REF!</definedName>
    <definedName name="tab_3.3.2" localSheetId="8">'Tab 8P'!#REF!</definedName>
    <definedName name="tab_3.3.2" localSheetId="9">'Tab 9P'!#REF!</definedName>
    <definedName name="tab_3.3.2">#REF!</definedName>
    <definedName name="tab_3.3.3" localSheetId="10">'Tab 10P'!#REF!</definedName>
    <definedName name="tab_3.3.3" localSheetId="11">'Tab 11P'!#REF!</definedName>
    <definedName name="tab_3.3.3" localSheetId="12">'Tab 12P'!#REF!</definedName>
    <definedName name="tab_3.3.3" localSheetId="13">'Tab 13P'!#REF!</definedName>
    <definedName name="tab_3.3.3" localSheetId="14">'Tab 14-1P'!#REF!</definedName>
    <definedName name="tab_3.3.3" localSheetId="15">'Tab 14P'!#REF!</definedName>
    <definedName name="tab_3.3.3" localSheetId="16">'Tab 15P'!#REF!</definedName>
    <definedName name="tab_3.3.3" localSheetId="17">'Tab 17P'!#REF!</definedName>
    <definedName name="tab_3.3.3" localSheetId="18">'Tab 18P'!#REF!</definedName>
    <definedName name="tab_3.3.3" localSheetId="19">'Tab 19P'!#REF!</definedName>
    <definedName name="tab_3.3.3" localSheetId="1">'Tab 1P'!#REF!</definedName>
    <definedName name="tab_3.3.3" localSheetId="20">'Tab 20P'!#REF!</definedName>
    <definedName name="tab_3.3.3" localSheetId="21">'Tab 21P'!#REF!</definedName>
    <definedName name="tab_3.3.3" localSheetId="22">'Tab 22P'!#REF!</definedName>
    <definedName name="tab_3.3.3" localSheetId="23">'Tab 23P'!#REF!</definedName>
    <definedName name="tab_3.3.3" localSheetId="24">'Tab 24P'!#REF!</definedName>
    <definedName name="tab_3.3.3" localSheetId="25">'Tab 25P'!#REF!</definedName>
    <definedName name="tab_3.3.3" localSheetId="29">'Tab 25P-1'!#REF!</definedName>
    <definedName name="tab_3.3.3" localSheetId="26">'Tab 26P'!#REF!</definedName>
    <definedName name="tab_3.3.3" localSheetId="27">'Tab 27P'!#REF!</definedName>
    <definedName name="tab_3.3.3" localSheetId="28">'Tab 28P'!#REF!</definedName>
    <definedName name="tab_3.3.3" localSheetId="30">'Tab 29P'!#REF!</definedName>
    <definedName name="tab_3.3.3" localSheetId="2">'Tab 2P'!#REF!</definedName>
    <definedName name="tab_3.3.3" localSheetId="31">'Tab 30P'!#REF!</definedName>
    <definedName name="tab_3.3.3" localSheetId="32">'Tab 30P-1'!#REF!</definedName>
    <definedName name="tab_3.3.3" localSheetId="33">'Tab 31P'!#REF!</definedName>
    <definedName name="tab_3.3.3" localSheetId="35">'Tab 31P - 2'!#REF!</definedName>
    <definedName name="tab_3.3.3" localSheetId="34">'Tab 31P - 3'!#REF!</definedName>
    <definedName name="tab_3.3.3" localSheetId="36">'Tab 32P'!#REF!</definedName>
    <definedName name="tab_3.3.3" localSheetId="37">'Tab 33P'!#REF!</definedName>
    <definedName name="tab_3.3.3" localSheetId="38">'Tab 34P'!#REF!</definedName>
    <definedName name="tab_3.3.3" localSheetId="3">'Tab 3P'!#REF!</definedName>
    <definedName name="tab_3.3.3" localSheetId="39">'Tab 47-1P'!#REF!</definedName>
    <definedName name="tab_3.3.3" localSheetId="40">'Tab 47-2P'!#REF!</definedName>
    <definedName name="tab_3.3.3" localSheetId="41">'Tab 47-3P'!#REF!</definedName>
    <definedName name="tab_3.3.3" localSheetId="42">'Tab 47-4P'!#REF!</definedName>
    <definedName name="tab_3.3.3" localSheetId="43">'Tab 47-5P'!#REF!</definedName>
    <definedName name="tab_3.3.3" localSheetId="4">'Tab 4P'!#REF!</definedName>
    <definedName name="tab_3.3.3" localSheetId="5">'Tab 5P'!#REF!</definedName>
    <definedName name="tab_3.3.3" localSheetId="6">'Tab 6P'!#REF!</definedName>
    <definedName name="tab_3.3.3" localSheetId="7">'Tab 7P'!#REF!</definedName>
    <definedName name="tab_3.3.3" localSheetId="8">'Tab 8P'!#REF!</definedName>
    <definedName name="tab_3.3.3" localSheetId="9">'Tab 9P'!#REF!</definedName>
    <definedName name="tab_3.3.3">#REF!</definedName>
    <definedName name="tab_3.4" localSheetId="10">'Tab 10P'!#REF!</definedName>
    <definedName name="tab_3.4" localSheetId="11">'Tab 11P'!#REF!</definedName>
    <definedName name="tab_3.4" localSheetId="12">'Tab 12P'!#REF!</definedName>
    <definedName name="tab_3.4" localSheetId="13">'Tab 13P'!#REF!</definedName>
    <definedName name="tab_3.4" localSheetId="14">'Tab 14-1P'!#REF!</definedName>
    <definedName name="tab_3.4" localSheetId="15">'Tab 14P'!#REF!</definedName>
    <definedName name="tab_3.4" localSheetId="16">'Tab 15P'!#REF!</definedName>
    <definedName name="tab_3.4" localSheetId="17">'Tab 17P'!#REF!</definedName>
    <definedName name="tab_3.4" localSheetId="18">'Tab 18P'!#REF!</definedName>
    <definedName name="tab_3.4" localSheetId="19">'Tab 19P'!#REF!</definedName>
    <definedName name="tab_3.4" localSheetId="1">'Tab 1P'!#REF!</definedName>
    <definedName name="tab_3.4" localSheetId="20">'Tab 20P'!#REF!</definedName>
    <definedName name="tab_3.4" localSheetId="21">'Tab 21P'!#REF!</definedName>
    <definedName name="tab_3.4" localSheetId="22">'Tab 22P'!#REF!</definedName>
    <definedName name="tab_3.4" localSheetId="23">'Tab 23P'!#REF!</definedName>
    <definedName name="tab_3.4" localSheetId="24">'Tab 24P'!#REF!</definedName>
    <definedName name="tab_3.4" localSheetId="25">'Tab 25P'!#REF!</definedName>
    <definedName name="tab_3.4" localSheetId="29">'Tab 25P-1'!#REF!</definedName>
    <definedName name="tab_3.4" localSheetId="26">'Tab 26P'!#REF!</definedName>
    <definedName name="tab_3.4" localSheetId="27">'Tab 27P'!#REF!</definedName>
    <definedName name="tab_3.4" localSheetId="28">'Tab 28P'!#REF!</definedName>
    <definedName name="tab_3.4" localSheetId="30">'Tab 29P'!#REF!</definedName>
    <definedName name="tab_3.4" localSheetId="2">'Tab 2P'!#REF!</definedName>
    <definedName name="tab_3.4" localSheetId="31">'Tab 30P'!#REF!</definedName>
    <definedName name="tab_3.4" localSheetId="32">'Tab 30P-1'!#REF!</definedName>
    <definedName name="tab_3.4" localSheetId="33">'Tab 31P'!#REF!</definedName>
    <definedName name="tab_3.4" localSheetId="35">'Tab 31P - 2'!#REF!</definedName>
    <definedName name="tab_3.4" localSheetId="34">'Tab 31P - 3'!#REF!</definedName>
    <definedName name="tab_3.4" localSheetId="36">'Tab 32P'!#REF!</definedName>
    <definedName name="tab_3.4" localSheetId="37">'Tab 33P'!#REF!</definedName>
    <definedName name="tab_3.4" localSheetId="38">'Tab 34P'!#REF!</definedName>
    <definedName name="tab_3.4" localSheetId="3">'Tab 3P'!#REF!</definedName>
    <definedName name="tab_3.4" localSheetId="39">'Tab 47-1P'!#REF!</definedName>
    <definedName name="tab_3.4" localSheetId="40">'Tab 47-2P'!#REF!</definedName>
    <definedName name="tab_3.4" localSheetId="41">'Tab 47-3P'!#REF!</definedName>
    <definedName name="tab_3.4" localSheetId="42">'Tab 47-4P'!#REF!</definedName>
    <definedName name="tab_3.4" localSheetId="43">'Tab 47-5P'!#REF!</definedName>
    <definedName name="tab_3.4" localSheetId="4">'Tab 4P'!#REF!</definedName>
    <definedName name="tab_3.4" localSheetId="5">'Tab 5P'!#REF!</definedName>
    <definedName name="tab_3.4" localSheetId="6">'Tab 6P'!#REF!</definedName>
    <definedName name="tab_3.4" localSheetId="7">'Tab 7P'!#REF!</definedName>
    <definedName name="tab_3.4" localSheetId="8">'Tab 8P'!#REF!</definedName>
    <definedName name="tab_3.4" localSheetId="9">'Tab 9P'!#REF!</definedName>
    <definedName name="tab_3.4">#REF!</definedName>
    <definedName name="tab_3.5" localSheetId="10">'Tab 10P'!#REF!</definedName>
    <definedName name="tab_3.5" localSheetId="11">'Tab 11P'!#REF!</definedName>
    <definedName name="tab_3.5" localSheetId="12">'Tab 12P'!#REF!</definedName>
    <definedName name="tab_3.5" localSheetId="13">'Tab 13P'!#REF!</definedName>
    <definedName name="tab_3.5" localSheetId="14">'Tab 14-1P'!#REF!</definedName>
    <definedName name="tab_3.5" localSheetId="15">'Tab 14P'!#REF!</definedName>
    <definedName name="tab_3.5" localSheetId="16">'Tab 15P'!#REF!</definedName>
    <definedName name="tab_3.5" localSheetId="17">'Tab 17P'!#REF!</definedName>
    <definedName name="tab_3.5" localSheetId="18">'Tab 18P'!#REF!</definedName>
    <definedName name="tab_3.5" localSheetId="19">'Tab 19P'!#REF!</definedName>
    <definedName name="tab_3.5" localSheetId="1">'Tab 1P'!#REF!</definedName>
    <definedName name="tab_3.5" localSheetId="20">'Tab 20P'!#REF!</definedName>
    <definedName name="tab_3.5" localSheetId="21">'Tab 21P'!#REF!</definedName>
    <definedName name="tab_3.5" localSheetId="22">'Tab 22P'!#REF!</definedName>
    <definedName name="tab_3.5" localSheetId="23">'Tab 23P'!#REF!</definedName>
    <definedName name="tab_3.5" localSheetId="24">'Tab 24P'!#REF!</definedName>
    <definedName name="tab_3.5" localSheetId="25">'Tab 25P'!#REF!</definedName>
    <definedName name="tab_3.5" localSheetId="29">'Tab 25P-1'!#REF!</definedName>
    <definedName name="tab_3.5" localSheetId="26">'Tab 26P'!#REF!</definedName>
    <definedName name="tab_3.5" localSheetId="27">'Tab 27P'!#REF!</definedName>
    <definedName name="tab_3.5" localSheetId="28">'Tab 28P'!#REF!</definedName>
    <definedName name="tab_3.5" localSheetId="30">'Tab 29P'!#REF!</definedName>
    <definedName name="tab_3.5" localSheetId="2">'Tab 2P'!#REF!</definedName>
    <definedName name="tab_3.5" localSheetId="31">'Tab 30P'!#REF!</definedName>
    <definedName name="tab_3.5" localSheetId="32">'Tab 30P-1'!#REF!</definedName>
    <definedName name="tab_3.5" localSheetId="33">'Tab 31P'!#REF!</definedName>
    <definedName name="tab_3.5" localSheetId="35">'Tab 31P - 2'!#REF!</definedName>
    <definedName name="tab_3.5" localSheetId="34">'Tab 31P - 3'!#REF!</definedName>
    <definedName name="tab_3.5" localSheetId="36">'Tab 32P'!#REF!</definedName>
    <definedName name="tab_3.5" localSheetId="37">'Tab 33P'!#REF!</definedName>
    <definedName name="tab_3.5" localSheetId="38">'Tab 34P'!#REF!</definedName>
    <definedName name="tab_3.5" localSheetId="3">'Tab 3P'!#REF!</definedName>
    <definedName name="tab_3.5" localSheetId="39">'Tab 47-1P'!#REF!</definedName>
    <definedName name="tab_3.5" localSheetId="40">'Tab 47-2P'!#REF!</definedName>
    <definedName name="tab_3.5" localSheetId="41">'Tab 47-3P'!#REF!</definedName>
    <definedName name="tab_3.5" localSheetId="42">'Tab 47-4P'!#REF!</definedName>
    <definedName name="tab_3.5" localSheetId="43">'Tab 47-5P'!#REF!</definedName>
    <definedName name="tab_3.5" localSheetId="4">'Tab 4P'!#REF!</definedName>
    <definedName name="tab_3.5" localSheetId="5">'Tab 5P'!#REF!</definedName>
    <definedName name="tab_3.5" localSheetId="6">'Tab 6P'!#REF!</definedName>
    <definedName name="tab_3.5" localSheetId="7">'Tab 7P'!#REF!</definedName>
    <definedName name="tab_3.5" localSheetId="8">'Tab 8P'!#REF!</definedName>
    <definedName name="tab_3.5" localSheetId="9">'Tab 9P'!#REF!</definedName>
    <definedName name="tab_3.5">#REF!</definedName>
    <definedName name="tab_3.6" localSheetId="10">'Tab 10P'!#REF!</definedName>
    <definedName name="tab_3.6" localSheetId="11">'Tab 11P'!#REF!</definedName>
    <definedName name="tab_3.6" localSheetId="12">'Tab 12P'!#REF!</definedName>
    <definedName name="tab_3.6" localSheetId="13">'Tab 13P'!#REF!</definedName>
    <definedName name="tab_3.6" localSheetId="14">'Tab 14-1P'!#REF!</definedName>
    <definedName name="tab_3.6" localSheetId="15">'Tab 14P'!#REF!</definedName>
    <definedName name="tab_3.6" localSheetId="16">'Tab 15P'!#REF!</definedName>
    <definedName name="tab_3.6" localSheetId="17">'Tab 17P'!#REF!</definedName>
    <definedName name="tab_3.6" localSheetId="18">'Tab 18P'!#REF!</definedName>
    <definedName name="tab_3.6" localSheetId="19">'Tab 19P'!#REF!</definedName>
    <definedName name="tab_3.6" localSheetId="1">'Tab 1P'!#REF!</definedName>
    <definedName name="tab_3.6" localSheetId="20">'Tab 20P'!#REF!</definedName>
    <definedName name="tab_3.6" localSheetId="21">'Tab 21P'!#REF!</definedName>
    <definedName name="tab_3.6" localSheetId="22">'Tab 22P'!#REF!</definedName>
    <definedName name="tab_3.6" localSheetId="23">'Tab 23P'!#REF!</definedName>
    <definedName name="tab_3.6" localSheetId="24">'Tab 24P'!#REF!</definedName>
    <definedName name="tab_3.6" localSheetId="25">'Tab 25P'!#REF!</definedName>
    <definedName name="tab_3.6" localSheetId="29">'Tab 25P-1'!#REF!</definedName>
    <definedName name="tab_3.6" localSheetId="26">'Tab 26P'!#REF!</definedName>
    <definedName name="tab_3.6" localSheetId="27">'Tab 27P'!#REF!</definedName>
    <definedName name="tab_3.6" localSheetId="28">'Tab 28P'!#REF!</definedName>
    <definedName name="tab_3.6" localSheetId="30">'Tab 29P'!#REF!</definedName>
    <definedName name="tab_3.6" localSheetId="2">'Tab 2P'!#REF!</definedName>
    <definedName name="tab_3.6" localSheetId="31">'Tab 30P'!#REF!</definedName>
    <definedName name="tab_3.6" localSheetId="32">'Tab 30P-1'!#REF!</definedName>
    <definedName name="tab_3.6" localSheetId="33">'Tab 31P'!#REF!</definedName>
    <definedName name="tab_3.6" localSheetId="35">'Tab 31P - 2'!#REF!</definedName>
    <definedName name="tab_3.6" localSheetId="34">'Tab 31P - 3'!#REF!</definedName>
    <definedName name="tab_3.6" localSheetId="36">'Tab 32P'!#REF!</definedName>
    <definedName name="tab_3.6" localSheetId="37">'Tab 33P'!#REF!</definedName>
    <definedName name="tab_3.6" localSheetId="38">'Tab 34P'!#REF!</definedName>
    <definedName name="tab_3.6" localSheetId="3">'Tab 3P'!#REF!</definedName>
    <definedName name="tab_3.6" localSheetId="39">'Tab 47-1P'!#REF!</definedName>
    <definedName name="tab_3.6" localSheetId="40">'Tab 47-2P'!#REF!</definedName>
    <definedName name="tab_3.6" localSheetId="41">'Tab 47-3P'!#REF!</definedName>
    <definedName name="tab_3.6" localSheetId="42">'Tab 47-4P'!#REF!</definedName>
    <definedName name="tab_3.6" localSheetId="43">'Tab 47-5P'!#REF!</definedName>
    <definedName name="tab_3.6" localSheetId="4">'Tab 4P'!#REF!</definedName>
    <definedName name="tab_3.6" localSheetId="5">'Tab 5P'!#REF!</definedName>
    <definedName name="tab_3.6" localSheetId="6">'Tab 6P'!#REF!</definedName>
    <definedName name="tab_3.6" localSheetId="7">'Tab 7P'!#REF!</definedName>
    <definedName name="tab_3.6" localSheetId="8">'Tab 8P'!#REF!</definedName>
    <definedName name="tab_3.6" localSheetId="9">'Tab 9P'!#REF!</definedName>
    <definedName name="tab_3.6">#REF!</definedName>
    <definedName name="tab_4.1" localSheetId="10">'Tab 10P'!#REF!</definedName>
    <definedName name="tab_4.1" localSheetId="11">'Tab 11P'!#REF!</definedName>
    <definedName name="tab_4.1" localSheetId="12">'Tab 12P'!#REF!</definedName>
    <definedName name="tab_4.1" localSheetId="13">'Tab 13P'!#REF!</definedName>
    <definedName name="tab_4.1" localSheetId="14">'Tab 14-1P'!#REF!</definedName>
    <definedName name="tab_4.1" localSheetId="15">'Tab 14P'!#REF!</definedName>
    <definedName name="tab_4.1" localSheetId="16">'Tab 15P'!#REF!</definedName>
    <definedName name="tab_4.1" localSheetId="17">'Tab 17P'!#REF!</definedName>
    <definedName name="tab_4.1" localSheetId="18">'Tab 18P'!#REF!</definedName>
    <definedName name="tab_4.1" localSheetId="19">'Tab 19P'!#REF!</definedName>
    <definedName name="tab_4.1" localSheetId="1">'Tab 1P'!#REF!</definedName>
    <definedName name="tab_4.1" localSheetId="20">'Tab 20P'!#REF!</definedName>
    <definedName name="tab_4.1" localSheetId="21">'Tab 21P'!#REF!</definedName>
    <definedName name="tab_4.1" localSheetId="22">'Tab 22P'!#REF!</definedName>
    <definedName name="tab_4.1" localSheetId="23">'Tab 23P'!#REF!</definedName>
    <definedName name="tab_4.1" localSheetId="24">'Tab 24P'!#REF!</definedName>
    <definedName name="tab_4.1" localSheetId="25">'Tab 25P'!#REF!</definedName>
    <definedName name="tab_4.1" localSheetId="29">'Tab 25P-1'!#REF!</definedName>
    <definedName name="tab_4.1" localSheetId="26">'Tab 26P'!#REF!</definedName>
    <definedName name="tab_4.1" localSheetId="27">'Tab 27P'!#REF!</definedName>
    <definedName name="tab_4.1" localSheetId="28">'Tab 28P'!#REF!</definedName>
    <definedName name="tab_4.1" localSheetId="30">'Tab 29P'!#REF!</definedName>
    <definedName name="tab_4.1" localSheetId="2">'Tab 2P'!#REF!</definedName>
    <definedName name="tab_4.1" localSheetId="31">'Tab 30P'!#REF!</definedName>
    <definedName name="tab_4.1" localSheetId="32">'Tab 30P-1'!#REF!</definedName>
    <definedName name="tab_4.1" localSheetId="33">'Tab 31P'!#REF!</definedName>
    <definedName name="tab_4.1" localSheetId="35">'Tab 31P - 2'!#REF!</definedName>
    <definedName name="tab_4.1" localSheetId="34">'Tab 31P - 3'!#REF!</definedName>
    <definedName name="tab_4.1" localSheetId="36">'Tab 32P'!#REF!</definedName>
    <definedName name="tab_4.1" localSheetId="37">'Tab 33P'!#REF!</definedName>
    <definedName name="tab_4.1" localSheetId="38">'Tab 34P'!#REF!</definedName>
    <definedName name="tab_4.1" localSheetId="3">'Tab 3P'!#REF!</definedName>
    <definedName name="tab_4.1" localSheetId="39">'Tab 47-1P'!#REF!</definedName>
    <definedName name="tab_4.1" localSheetId="40">'Tab 47-2P'!#REF!</definedName>
    <definedName name="tab_4.1" localSheetId="41">'Tab 47-3P'!#REF!</definedName>
    <definedName name="tab_4.1" localSheetId="42">'Tab 47-4P'!#REF!</definedName>
    <definedName name="tab_4.1" localSheetId="43">'Tab 47-5P'!#REF!</definedName>
    <definedName name="tab_4.1" localSheetId="4">'Tab 4P'!#REF!</definedName>
    <definedName name="tab_4.1" localSheetId="5">'Tab 5P'!#REF!</definedName>
    <definedName name="tab_4.1" localSheetId="6">'Tab 6P'!#REF!</definedName>
    <definedName name="tab_4.1" localSheetId="7">'Tab 7P'!#REF!</definedName>
    <definedName name="tab_4.1" localSheetId="8">'Tab 8P'!#REF!</definedName>
    <definedName name="tab_4.1" localSheetId="9">'Tab 9P'!#REF!</definedName>
    <definedName name="tab_4.1">#REF!</definedName>
    <definedName name="tab_4.2" localSheetId="10">'Tab 10P'!#REF!</definedName>
    <definedName name="tab_4.2" localSheetId="11">'Tab 11P'!#REF!</definedName>
    <definedName name="tab_4.2" localSheetId="12">'Tab 12P'!#REF!</definedName>
    <definedName name="tab_4.2" localSheetId="13">'Tab 13P'!#REF!</definedName>
    <definedName name="tab_4.2" localSheetId="14">'Tab 14-1P'!#REF!</definedName>
    <definedName name="tab_4.2" localSheetId="15">'Tab 14P'!#REF!</definedName>
    <definedName name="tab_4.2" localSheetId="16">'Tab 15P'!#REF!</definedName>
    <definedName name="tab_4.2" localSheetId="17">'Tab 17P'!#REF!</definedName>
    <definedName name="tab_4.2" localSheetId="18">'Tab 18P'!#REF!</definedName>
    <definedName name="tab_4.2" localSheetId="19">'Tab 19P'!#REF!</definedName>
    <definedName name="tab_4.2" localSheetId="1">'Tab 1P'!#REF!</definedName>
    <definedName name="tab_4.2" localSheetId="20">'Tab 20P'!#REF!</definedName>
    <definedName name="tab_4.2" localSheetId="21">'Tab 21P'!#REF!</definedName>
    <definedName name="tab_4.2" localSheetId="22">'Tab 22P'!#REF!</definedName>
    <definedName name="tab_4.2" localSheetId="23">'Tab 23P'!#REF!</definedName>
    <definedName name="tab_4.2" localSheetId="24">'Tab 24P'!#REF!</definedName>
    <definedName name="tab_4.2" localSheetId="25">'Tab 25P'!#REF!</definedName>
    <definedName name="tab_4.2" localSheetId="29">'Tab 25P-1'!#REF!</definedName>
    <definedName name="tab_4.2" localSheetId="26">'Tab 26P'!#REF!</definedName>
    <definedName name="tab_4.2" localSheetId="27">'Tab 27P'!#REF!</definedName>
    <definedName name="tab_4.2" localSheetId="28">'Tab 28P'!#REF!</definedName>
    <definedName name="tab_4.2" localSheetId="30">'Tab 29P'!#REF!</definedName>
    <definedName name="tab_4.2" localSheetId="2">'Tab 2P'!#REF!</definedName>
    <definedName name="tab_4.2" localSheetId="31">'Tab 30P'!#REF!</definedName>
    <definedName name="tab_4.2" localSheetId="32">'Tab 30P-1'!#REF!</definedName>
    <definedName name="tab_4.2" localSheetId="33">'Tab 31P'!#REF!</definedName>
    <definedName name="tab_4.2" localSheetId="35">'Tab 31P - 2'!#REF!</definedName>
    <definedName name="tab_4.2" localSheetId="34">'Tab 31P - 3'!#REF!</definedName>
    <definedName name="tab_4.2" localSheetId="36">'Tab 32P'!#REF!</definedName>
    <definedName name="tab_4.2" localSheetId="37">'Tab 33P'!#REF!</definedName>
    <definedName name="tab_4.2" localSheetId="38">'Tab 34P'!#REF!</definedName>
    <definedName name="tab_4.2" localSheetId="3">'Tab 3P'!#REF!</definedName>
    <definedName name="tab_4.2" localSheetId="39">'Tab 47-1P'!#REF!</definedName>
    <definedName name="tab_4.2" localSheetId="40">'Tab 47-2P'!#REF!</definedName>
    <definedName name="tab_4.2" localSheetId="41">'Tab 47-3P'!#REF!</definedName>
    <definedName name="tab_4.2" localSheetId="42">'Tab 47-4P'!#REF!</definedName>
    <definedName name="tab_4.2" localSheetId="43">'Tab 47-5P'!#REF!</definedName>
    <definedName name="tab_4.2" localSheetId="4">'Tab 4P'!#REF!</definedName>
    <definedName name="tab_4.2" localSheetId="5">'Tab 5P'!#REF!</definedName>
    <definedName name="tab_4.2" localSheetId="6">'Tab 6P'!#REF!</definedName>
    <definedName name="tab_4.2" localSheetId="7">'Tab 7P'!#REF!</definedName>
    <definedName name="tab_4.2" localSheetId="8">'Tab 8P'!#REF!</definedName>
    <definedName name="tab_4.2" localSheetId="9">'Tab 9P'!#REF!</definedName>
    <definedName name="tab_4.2">#REF!</definedName>
    <definedName name="tab_4.4" localSheetId="10">'Tab 10P'!#REF!</definedName>
    <definedName name="tab_4.4" localSheetId="11">'Tab 11P'!#REF!</definedName>
    <definedName name="tab_4.4" localSheetId="12">'Tab 12P'!#REF!</definedName>
    <definedName name="tab_4.4" localSheetId="13">'Tab 13P'!#REF!</definedName>
    <definedName name="tab_4.4" localSheetId="14">'Tab 14-1P'!#REF!</definedName>
    <definedName name="tab_4.4" localSheetId="15">'Tab 14P'!#REF!</definedName>
    <definedName name="tab_4.4" localSheetId="16">'Tab 15P'!#REF!</definedName>
    <definedName name="tab_4.4" localSheetId="17">'Tab 17P'!#REF!</definedName>
    <definedName name="tab_4.4" localSheetId="18">'Tab 18P'!#REF!</definedName>
    <definedName name="tab_4.4" localSheetId="19">'Tab 19P'!#REF!</definedName>
    <definedName name="tab_4.4" localSheetId="1">'Tab 1P'!#REF!</definedName>
    <definedName name="tab_4.4" localSheetId="20">'Tab 20P'!#REF!</definedName>
    <definedName name="tab_4.4" localSheetId="21">'Tab 21P'!#REF!</definedName>
    <definedName name="tab_4.4" localSheetId="22">'Tab 22P'!#REF!</definedName>
    <definedName name="tab_4.4" localSheetId="23">'Tab 23P'!#REF!</definedName>
    <definedName name="tab_4.4" localSheetId="24">'Tab 24P'!#REF!</definedName>
    <definedName name="tab_4.4" localSheetId="25">'Tab 25P'!#REF!</definedName>
    <definedName name="tab_4.4" localSheetId="29">'Tab 25P-1'!#REF!</definedName>
    <definedName name="tab_4.4" localSheetId="26">'Tab 26P'!#REF!</definedName>
    <definedName name="tab_4.4" localSheetId="27">'Tab 27P'!#REF!</definedName>
    <definedName name="tab_4.4" localSheetId="28">'Tab 28P'!#REF!</definedName>
    <definedName name="tab_4.4" localSheetId="30">'Tab 29P'!#REF!</definedName>
    <definedName name="tab_4.4" localSheetId="2">'Tab 2P'!#REF!</definedName>
    <definedName name="tab_4.4" localSheetId="31">'Tab 30P'!#REF!</definedName>
    <definedName name="tab_4.4" localSheetId="32">'Tab 30P-1'!#REF!</definedName>
    <definedName name="tab_4.4" localSheetId="33">'Tab 31P'!#REF!</definedName>
    <definedName name="tab_4.4" localSheetId="35">'Tab 31P - 2'!#REF!</definedName>
    <definedName name="tab_4.4" localSheetId="34">'Tab 31P - 3'!#REF!</definedName>
    <definedName name="tab_4.4" localSheetId="36">'Tab 32P'!#REF!</definedName>
    <definedName name="tab_4.4" localSheetId="37">'Tab 33P'!#REF!</definedName>
    <definedName name="tab_4.4" localSheetId="38">'Tab 34P'!#REF!</definedName>
    <definedName name="tab_4.4" localSheetId="3">'Tab 3P'!#REF!</definedName>
    <definedName name="tab_4.4" localSheetId="39">'Tab 47-1P'!#REF!</definedName>
    <definedName name="tab_4.4" localSheetId="40">'Tab 47-2P'!#REF!</definedName>
    <definedName name="tab_4.4" localSheetId="41">'Tab 47-3P'!#REF!</definedName>
    <definedName name="tab_4.4" localSheetId="42">'Tab 47-4P'!#REF!</definedName>
    <definedName name="tab_4.4" localSheetId="43">'Tab 47-5P'!#REF!</definedName>
    <definedName name="tab_4.4" localSheetId="4">'Tab 4P'!#REF!</definedName>
    <definedName name="tab_4.4" localSheetId="5">'Tab 5P'!#REF!</definedName>
    <definedName name="tab_4.4" localSheetId="6">'Tab 6P'!#REF!</definedName>
    <definedName name="tab_4.4" localSheetId="7">'Tab 7P'!#REF!</definedName>
    <definedName name="tab_4.4" localSheetId="8">'Tab 8P'!#REF!</definedName>
    <definedName name="tab_4.4" localSheetId="9">'Tab 9P'!#REF!</definedName>
    <definedName name="tab_4.4">#REF!</definedName>
    <definedName name="tab_5" localSheetId="10">'Tab 10P'!#REF!</definedName>
    <definedName name="tab_5" localSheetId="11">'Tab 11P'!#REF!</definedName>
    <definedName name="tab_5" localSheetId="12">'Tab 12P'!#REF!</definedName>
    <definedName name="tab_5" localSheetId="13">'Tab 13P'!#REF!</definedName>
    <definedName name="tab_5" localSheetId="14">'Tab 14-1P'!#REF!</definedName>
    <definedName name="tab_5" localSheetId="15">'Tab 14P'!#REF!</definedName>
    <definedName name="tab_5" localSheetId="16">'Tab 15P'!#REF!</definedName>
    <definedName name="tab_5" localSheetId="17">'Tab 17P'!#REF!</definedName>
    <definedName name="tab_5" localSheetId="18">'Tab 18P'!#REF!</definedName>
    <definedName name="tab_5" localSheetId="19">'Tab 19P'!#REF!</definedName>
    <definedName name="tab_5" localSheetId="1">'Tab 1P'!#REF!</definedName>
    <definedName name="tab_5" localSheetId="20">'Tab 20P'!#REF!</definedName>
    <definedName name="tab_5" localSheetId="21">'Tab 21P'!#REF!</definedName>
    <definedName name="tab_5" localSheetId="22">'Tab 22P'!#REF!</definedName>
    <definedName name="tab_5" localSheetId="23">'Tab 23P'!#REF!</definedName>
    <definedName name="tab_5" localSheetId="24">'Tab 24P'!#REF!</definedName>
    <definedName name="tab_5" localSheetId="25">'Tab 25P'!#REF!</definedName>
    <definedName name="tab_5" localSheetId="29">'Tab 25P-1'!#REF!</definedName>
    <definedName name="tab_5" localSheetId="26">'Tab 26P'!#REF!</definedName>
    <definedName name="tab_5" localSheetId="27">'Tab 27P'!#REF!</definedName>
    <definedName name="tab_5" localSheetId="28">'Tab 28P'!#REF!</definedName>
    <definedName name="tab_5" localSheetId="30">'Tab 29P'!#REF!</definedName>
    <definedName name="tab_5" localSheetId="2">'Tab 2P'!#REF!</definedName>
    <definedName name="tab_5" localSheetId="31">'Tab 30P'!#REF!</definedName>
    <definedName name="tab_5" localSheetId="32">'Tab 30P-1'!#REF!</definedName>
    <definedName name="tab_5" localSheetId="33">'Tab 31P'!#REF!</definedName>
    <definedName name="tab_5" localSheetId="35">'Tab 31P - 2'!#REF!</definedName>
    <definedName name="tab_5" localSheetId="34">'Tab 31P - 3'!#REF!</definedName>
    <definedName name="tab_5" localSheetId="36">'Tab 32P'!#REF!</definedName>
    <definedName name="tab_5" localSheetId="37">'Tab 33P'!#REF!</definedName>
    <definedName name="tab_5" localSheetId="38">'Tab 34P'!#REF!</definedName>
    <definedName name="tab_5" localSheetId="3">'Tab 3P'!#REF!</definedName>
    <definedName name="tab_5" localSheetId="39">'Tab 47-1P'!#REF!</definedName>
    <definedName name="tab_5" localSheetId="40">'Tab 47-2P'!#REF!</definedName>
    <definedName name="tab_5" localSheetId="41">'Tab 47-3P'!#REF!</definedName>
    <definedName name="tab_5" localSheetId="42">'Tab 47-4P'!#REF!</definedName>
    <definedName name="tab_5" localSheetId="43">'Tab 47-5P'!#REF!</definedName>
    <definedName name="tab_5" localSheetId="4">'Tab 4P'!#REF!</definedName>
    <definedName name="tab_5" localSheetId="5">'Tab 5P'!#REF!</definedName>
    <definedName name="tab_5" localSheetId="6">'Tab 6P'!#REF!</definedName>
    <definedName name="tab_5" localSheetId="7">'Tab 7P'!#REF!</definedName>
    <definedName name="tab_5" localSheetId="8">'Tab 8P'!#REF!</definedName>
    <definedName name="tab_5" localSheetId="9">'Tab 9P'!#REF!</definedName>
    <definedName name="tab_5">#REF!</definedName>
    <definedName name="tab_6" localSheetId="10">'Tab 10P'!#REF!</definedName>
    <definedName name="tab_6" localSheetId="11">'Tab 11P'!#REF!</definedName>
    <definedName name="tab_6" localSheetId="12">'Tab 12P'!#REF!</definedName>
    <definedName name="tab_6" localSheetId="13">'Tab 13P'!#REF!</definedName>
    <definedName name="tab_6" localSheetId="14">'Tab 14-1P'!#REF!</definedName>
    <definedName name="tab_6" localSheetId="15">'Tab 14P'!#REF!</definedName>
    <definedName name="tab_6" localSheetId="16">'Tab 15P'!#REF!</definedName>
    <definedName name="tab_6" localSheetId="17">'Tab 17P'!#REF!</definedName>
    <definedName name="tab_6" localSheetId="18">'Tab 18P'!#REF!</definedName>
    <definedName name="tab_6" localSheetId="19">'Tab 19P'!#REF!</definedName>
    <definedName name="tab_6" localSheetId="1">'Tab 1P'!#REF!</definedName>
    <definedName name="tab_6" localSheetId="20">'Tab 20P'!#REF!</definedName>
    <definedName name="tab_6" localSheetId="21">'Tab 21P'!#REF!</definedName>
    <definedName name="tab_6" localSheetId="22">'Tab 22P'!#REF!</definedName>
    <definedName name="tab_6" localSheetId="23">'Tab 23P'!#REF!</definedName>
    <definedName name="tab_6" localSheetId="24">'Tab 24P'!#REF!</definedName>
    <definedName name="tab_6" localSheetId="25">'Tab 25P'!#REF!</definedName>
    <definedName name="tab_6" localSheetId="29">'Tab 25P-1'!#REF!</definedName>
    <definedName name="tab_6" localSheetId="26">'Tab 26P'!#REF!</definedName>
    <definedName name="tab_6" localSheetId="27">'Tab 27P'!#REF!</definedName>
    <definedName name="tab_6" localSheetId="28">'Tab 28P'!#REF!</definedName>
    <definedName name="tab_6" localSheetId="30">'Tab 29P'!#REF!</definedName>
    <definedName name="tab_6" localSheetId="2">'Tab 2P'!#REF!</definedName>
    <definedName name="tab_6" localSheetId="31">'Tab 30P'!#REF!</definedName>
    <definedName name="tab_6" localSheetId="32">'Tab 30P-1'!#REF!</definedName>
    <definedName name="tab_6" localSheetId="33">'Tab 31P'!#REF!</definedName>
    <definedName name="tab_6" localSheetId="35">'Tab 31P - 2'!#REF!</definedName>
    <definedName name="tab_6" localSheetId="34">'Tab 31P - 3'!#REF!</definedName>
    <definedName name="tab_6" localSheetId="36">'Tab 32P'!#REF!</definedName>
    <definedName name="tab_6" localSheetId="37">'Tab 33P'!#REF!</definedName>
    <definedName name="tab_6" localSheetId="38">'Tab 34P'!#REF!</definedName>
    <definedName name="tab_6" localSheetId="3">'Tab 3P'!#REF!</definedName>
    <definedName name="tab_6" localSheetId="39">'Tab 47-1P'!#REF!</definedName>
    <definedName name="tab_6" localSheetId="40">'Tab 47-2P'!#REF!</definedName>
    <definedName name="tab_6" localSheetId="41">'Tab 47-3P'!#REF!</definedName>
    <definedName name="tab_6" localSheetId="42">'Tab 47-4P'!#REF!</definedName>
    <definedName name="tab_6" localSheetId="43">'Tab 47-5P'!#REF!</definedName>
    <definedName name="tab_6" localSheetId="4">'Tab 4P'!#REF!</definedName>
    <definedName name="tab_6" localSheetId="5">'Tab 5P'!#REF!</definedName>
    <definedName name="tab_6" localSheetId="6">'Tab 6P'!#REF!</definedName>
    <definedName name="tab_6" localSheetId="7">'Tab 7P'!#REF!</definedName>
    <definedName name="tab_6" localSheetId="8">'Tab 8P'!#REF!</definedName>
    <definedName name="tab_6" localSheetId="9">'Tab 9P'!#REF!</definedName>
    <definedName name="tab_6">#REF!</definedName>
    <definedName name="tab_7.1" localSheetId="10">'Tab 10P'!#REF!</definedName>
    <definedName name="tab_7.1" localSheetId="11">'Tab 11P'!#REF!</definedName>
    <definedName name="tab_7.1" localSheetId="12">'Tab 12P'!#REF!</definedName>
    <definedName name="tab_7.1" localSheetId="13">'Tab 13P'!#REF!</definedName>
    <definedName name="tab_7.1" localSheetId="14">'Tab 14-1P'!#REF!</definedName>
    <definedName name="tab_7.1" localSheetId="15">'Tab 14P'!#REF!</definedName>
    <definedName name="tab_7.1" localSheetId="16">'Tab 15P'!#REF!</definedName>
    <definedName name="tab_7.1" localSheetId="17">'Tab 17P'!#REF!</definedName>
    <definedName name="tab_7.1" localSheetId="18">'Tab 18P'!#REF!</definedName>
    <definedName name="tab_7.1" localSheetId="19">'Tab 19P'!#REF!</definedName>
    <definedName name="tab_7.1" localSheetId="1">'Tab 1P'!#REF!</definedName>
    <definedName name="tab_7.1" localSheetId="20">'Tab 20P'!#REF!</definedName>
    <definedName name="tab_7.1" localSheetId="21">'Tab 21P'!#REF!</definedName>
    <definedName name="tab_7.1" localSheetId="22">'Tab 22P'!#REF!</definedName>
    <definedName name="tab_7.1" localSheetId="23">'Tab 23P'!#REF!</definedName>
    <definedName name="tab_7.1" localSheetId="24">'Tab 24P'!#REF!</definedName>
    <definedName name="tab_7.1" localSheetId="25">'Tab 25P'!#REF!</definedName>
    <definedName name="tab_7.1" localSheetId="29">'Tab 25P-1'!#REF!</definedName>
    <definedName name="tab_7.1" localSheetId="26">'Tab 26P'!#REF!</definedName>
    <definedName name="tab_7.1" localSheetId="27">'Tab 27P'!#REF!</definedName>
    <definedName name="tab_7.1" localSheetId="28">'Tab 28P'!#REF!</definedName>
    <definedName name="tab_7.1" localSheetId="30">'Tab 29P'!#REF!</definedName>
    <definedName name="tab_7.1" localSheetId="2">'Tab 2P'!#REF!</definedName>
    <definedName name="tab_7.1" localSheetId="31">'Tab 30P'!#REF!</definedName>
    <definedName name="tab_7.1" localSheetId="32">'Tab 30P-1'!#REF!</definedName>
    <definedName name="tab_7.1" localSheetId="33">'Tab 31P'!#REF!</definedName>
    <definedName name="tab_7.1" localSheetId="35">'Tab 31P - 2'!#REF!</definedName>
    <definedName name="tab_7.1" localSheetId="34">'Tab 31P - 3'!#REF!</definedName>
    <definedName name="tab_7.1" localSheetId="36">'Tab 32P'!#REF!</definedName>
    <definedName name="tab_7.1" localSheetId="37">'Tab 33P'!#REF!</definedName>
    <definedName name="tab_7.1" localSheetId="38">'Tab 34P'!#REF!</definedName>
    <definedName name="tab_7.1" localSheetId="3">'Tab 3P'!#REF!</definedName>
    <definedName name="tab_7.1" localSheetId="39">'Tab 47-1P'!#REF!</definedName>
    <definedName name="tab_7.1" localSheetId="40">'Tab 47-2P'!#REF!</definedName>
    <definedName name="tab_7.1" localSheetId="41">'Tab 47-3P'!#REF!</definedName>
    <definedName name="tab_7.1" localSheetId="42">'Tab 47-4P'!#REF!</definedName>
    <definedName name="tab_7.1" localSheetId="43">'Tab 47-5P'!#REF!</definedName>
    <definedName name="tab_7.1" localSheetId="4">'Tab 4P'!#REF!</definedName>
    <definedName name="tab_7.1" localSheetId="5">'Tab 5P'!#REF!</definedName>
    <definedName name="tab_7.1" localSheetId="6">'Tab 6P'!#REF!</definedName>
    <definedName name="tab_7.1" localSheetId="7">'Tab 7P'!#REF!</definedName>
    <definedName name="tab_7.1" localSheetId="8">'Tab 8P'!#REF!</definedName>
    <definedName name="tab_7.1" localSheetId="9">'Tab 9P'!#REF!</definedName>
    <definedName name="tab_7.1">#REF!</definedName>
    <definedName name="tab_dest" localSheetId="10">'Tab 10P'!$B$3</definedName>
    <definedName name="tab_dest" localSheetId="11">'Tab 11P'!$B$3</definedName>
    <definedName name="tab_dest" localSheetId="12">'Tab 12P'!$B$3</definedName>
    <definedName name="tab_dest" localSheetId="13">'Tab 13P'!$D$3</definedName>
    <definedName name="tab_dest" localSheetId="14">'Tab 14-1P'!$B$3</definedName>
    <definedName name="tab_dest" localSheetId="15">'Tab 14P'!$B$3</definedName>
    <definedName name="tab_dest" localSheetId="16">'Tab 15P'!$B$3</definedName>
    <definedName name="tab_dest" localSheetId="17">'Tab 17P'!$B$3</definedName>
    <definedName name="tab_dest" localSheetId="18">'Tab 18P'!$B$3</definedName>
    <definedName name="tab_dest" localSheetId="19">'Tab 19P'!$B$3</definedName>
    <definedName name="tab_dest" localSheetId="1">'Tab 1P'!$B$3</definedName>
    <definedName name="tab_dest" localSheetId="20">'Tab 20P'!$E$3</definedName>
    <definedName name="tab_dest" localSheetId="21">'Tab 21P'!$B$3</definedName>
    <definedName name="tab_dest" localSheetId="22">'Tab 22P'!$B$3</definedName>
    <definedName name="tab_dest" localSheetId="23">'Tab 23P'!$B$3</definedName>
    <definedName name="tab_dest" localSheetId="24">'Tab 24P'!$B$3</definedName>
    <definedName name="tab_dest" localSheetId="25">'Tab 25P'!$B$3</definedName>
    <definedName name="tab_dest" localSheetId="29">'Tab 25P-1'!#REF!</definedName>
    <definedName name="tab_dest" localSheetId="26">'Tab 26P'!$B$3</definedName>
    <definedName name="tab_dest" localSheetId="27">'Tab 27P'!$B$3</definedName>
    <definedName name="tab_dest" localSheetId="28">'Tab 28P'!$E$3</definedName>
    <definedName name="tab_dest" localSheetId="30">'Tab 29P'!$B$3</definedName>
    <definedName name="tab_dest" localSheetId="2">'Tab 2P'!$B$3</definedName>
    <definedName name="tab_dest" localSheetId="31">'Tab 30P'!$B$3</definedName>
    <definedName name="tab_dest" localSheetId="32">'Tab 30P-1'!$B$3</definedName>
    <definedName name="tab_dest" localSheetId="33">'Tab 31P'!$B$3</definedName>
    <definedName name="tab_dest" localSheetId="35">'Tab 31P - 2'!$B$3</definedName>
    <definedName name="tab_dest" localSheetId="34">'Tab 31P - 3'!$B$3</definedName>
    <definedName name="tab_dest" localSheetId="36">'Tab 32P'!$B$3</definedName>
    <definedName name="tab_dest" localSheetId="37">'Tab 33P'!$B$3</definedName>
    <definedName name="tab_dest" localSheetId="38">'Tab 34P'!$B$3</definedName>
    <definedName name="tab_dest" localSheetId="3">'Tab 3P'!$B$3</definedName>
    <definedName name="tab_dest" localSheetId="39">'Tab 47-1P'!$B$3</definedName>
    <definedName name="tab_dest" localSheetId="40">'Tab 47-2P'!$B$3</definedName>
    <definedName name="tab_dest" localSheetId="41">'Tab 47-3P'!$B$3</definedName>
    <definedName name="tab_dest" localSheetId="42">'Tab 47-4P'!$B$3</definedName>
    <definedName name="tab_dest" localSheetId="43">'Tab 47-5P'!$B$3</definedName>
    <definedName name="tab_dest" localSheetId="4">'Tab 4P'!$B$3</definedName>
    <definedName name="tab_dest" localSheetId="5">'Tab 5P'!$B$3</definedName>
    <definedName name="tab_dest" localSheetId="6">'Tab 6P'!$B$3</definedName>
    <definedName name="tab_dest" localSheetId="7">'Tab 7P'!$B$3</definedName>
    <definedName name="tab_dest" localSheetId="8">'Tab 8P'!$B$3</definedName>
    <definedName name="tab_dest" localSheetId="9">'Tab 9P'!$B$3</definedName>
    <definedName name="tab_de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8" i="110" l="1"/>
  <c r="N59" i="110"/>
  <c r="N60" i="110"/>
  <c r="N61" i="110"/>
  <c r="N62" i="110"/>
  <c r="N63" i="110"/>
  <c r="N64" i="110"/>
  <c r="N65" i="110"/>
  <c r="N66" i="110"/>
  <c r="N67" i="110"/>
  <c r="N68" i="110"/>
  <c r="N69" i="110"/>
  <c r="E35" i="110"/>
  <c r="E36" i="110"/>
  <c r="E37" i="110"/>
  <c r="E38" i="110"/>
  <c r="E39" i="110"/>
  <c r="E40" i="110"/>
  <c r="E41" i="110"/>
  <c r="E42" i="110"/>
  <c r="E43" i="110"/>
  <c r="E44" i="110"/>
  <c r="E45" i="110"/>
  <c r="E46" i="110"/>
  <c r="E47" i="110"/>
  <c r="E48" i="110"/>
  <c r="E49" i="110"/>
  <c r="H35" i="110"/>
  <c r="H36" i="110"/>
  <c r="H37" i="110"/>
  <c r="H38" i="110"/>
  <c r="H39" i="110"/>
  <c r="H40" i="110"/>
  <c r="H41" i="110"/>
  <c r="H42" i="110"/>
  <c r="H43" i="110"/>
  <c r="H44" i="110"/>
  <c r="H45" i="110"/>
  <c r="H46" i="110"/>
  <c r="H47" i="110"/>
  <c r="H48" i="110"/>
  <c r="H49" i="110"/>
  <c r="K35" i="110"/>
  <c r="K36" i="110"/>
  <c r="K37" i="110"/>
  <c r="K38" i="110"/>
  <c r="K39" i="110"/>
  <c r="K40" i="110"/>
  <c r="K41" i="110"/>
  <c r="K42" i="110"/>
  <c r="K43" i="110"/>
  <c r="K44" i="110"/>
  <c r="K45" i="110"/>
  <c r="K46" i="110"/>
  <c r="K47" i="110"/>
  <c r="K48" i="110"/>
  <c r="K49" i="110"/>
  <c r="I31" i="110"/>
  <c r="J31" i="110"/>
  <c r="F31" i="110"/>
  <c r="G31" i="110"/>
  <c r="J7" i="110"/>
  <c r="I7" i="110"/>
  <c r="G7" i="110"/>
  <c r="F7" i="110"/>
  <c r="E11" i="110"/>
  <c r="H11" i="110"/>
  <c r="K11" i="110"/>
  <c r="E12" i="110"/>
  <c r="H12" i="110"/>
  <c r="K12" i="110"/>
  <c r="E13" i="110"/>
  <c r="H13" i="110"/>
  <c r="K13" i="110"/>
  <c r="E14" i="110"/>
  <c r="H14" i="110"/>
  <c r="K14" i="110"/>
  <c r="E15" i="110"/>
  <c r="H15" i="110"/>
  <c r="K15" i="110"/>
  <c r="E16" i="110"/>
  <c r="H16" i="110"/>
  <c r="K16" i="110"/>
  <c r="E17" i="110"/>
  <c r="H17" i="110"/>
  <c r="K17" i="110"/>
  <c r="E18" i="110"/>
  <c r="H18" i="110"/>
  <c r="K18" i="110"/>
  <c r="E19" i="110"/>
  <c r="H19" i="110"/>
  <c r="K19" i="110"/>
  <c r="E20" i="110"/>
  <c r="H20" i="110"/>
  <c r="K20" i="110"/>
  <c r="E21" i="110"/>
  <c r="H21" i="110"/>
  <c r="K21" i="110"/>
  <c r="E22" i="110"/>
  <c r="H22" i="110"/>
  <c r="K22" i="110"/>
  <c r="E23" i="110"/>
  <c r="H23" i="110"/>
  <c r="K23" i="110"/>
  <c r="E24" i="110"/>
  <c r="H24" i="110"/>
  <c r="K24" i="110"/>
  <c r="E25" i="110"/>
  <c r="H25" i="110"/>
  <c r="K25" i="110"/>
  <c r="F30" i="16"/>
  <c r="G30" i="16"/>
  <c r="H30" i="16"/>
  <c r="I30" i="16"/>
  <c r="J30" i="16"/>
  <c r="E30" i="16"/>
  <c r="G6" i="20" l="1"/>
  <c r="F6" i="20"/>
  <c r="L19" i="20"/>
  <c r="J19" i="20"/>
  <c r="H19" i="20"/>
  <c r="E19" i="20"/>
  <c r="L18" i="20"/>
  <c r="J18" i="20"/>
  <c r="H18" i="20"/>
  <c r="E18" i="20"/>
  <c r="L17" i="20"/>
  <c r="J17" i="20"/>
  <c r="H17" i="20"/>
  <c r="E17" i="20"/>
  <c r="L16" i="20"/>
  <c r="J16" i="20"/>
  <c r="H16" i="20"/>
  <c r="E16" i="20"/>
  <c r="L15" i="20"/>
  <c r="J15" i="20"/>
  <c r="H15" i="20"/>
  <c r="E15" i="20"/>
  <c r="L14" i="20"/>
  <c r="J14" i="20"/>
  <c r="H14" i="20"/>
  <c r="E14" i="20"/>
  <c r="L13" i="20"/>
  <c r="J13" i="20"/>
  <c r="H13" i="20"/>
  <c r="E13" i="20"/>
  <c r="L12" i="20"/>
  <c r="J12" i="20"/>
  <c r="H12" i="20"/>
  <c r="E12" i="20"/>
  <c r="L11" i="20"/>
  <c r="J11" i="20"/>
  <c r="H11" i="20"/>
  <c r="E11" i="20"/>
  <c r="L10" i="20"/>
  <c r="J10" i="20"/>
  <c r="H10" i="20"/>
  <c r="E10" i="20"/>
  <c r="K37" i="17"/>
  <c r="L37" i="17" s="1"/>
  <c r="J37" i="17"/>
  <c r="I37" i="17"/>
  <c r="H37" i="17"/>
  <c r="G37" i="17"/>
  <c r="F37" i="17"/>
  <c r="E37" i="17"/>
  <c r="D37" i="17"/>
  <c r="C37" i="17"/>
  <c r="L36" i="17"/>
  <c r="L35" i="17"/>
  <c r="L34" i="17"/>
  <c r="H34" i="17"/>
  <c r="L33" i="17"/>
  <c r="L32" i="17"/>
  <c r="L31" i="17"/>
  <c r="L30" i="17"/>
  <c r="L29" i="17"/>
  <c r="L28" i="17"/>
  <c r="L27" i="17"/>
  <c r="M11" i="17"/>
  <c r="M12" i="17"/>
  <c r="M13" i="17"/>
  <c r="M14" i="17"/>
  <c r="M15" i="17"/>
  <c r="M16" i="17"/>
  <c r="M17" i="17"/>
  <c r="M18" i="17"/>
  <c r="M19" i="17"/>
  <c r="M20" i="17"/>
  <c r="M10" i="17"/>
  <c r="C29" i="21" l="1" a="1"/>
  <c r="C29" i="21" s="1"/>
  <c r="D29" i="21" a="1"/>
  <c r="D29" i="21" s="1"/>
  <c r="E29" i="21" a="1"/>
  <c r="E29" i="21" s="1"/>
  <c r="C30" i="21" a="1"/>
  <c r="C30" i="21" s="1"/>
  <c r="D30" i="21" a="1"/>
  <c r="D30" i="21" s="1"/>
  <c r="E30" i="21" a="1"/>
  <c r="E30" i="21" s="1"/>
  <c r="C31" i="21" a="1"/>
  <c r="C31" i="21" s="1"/>
  <c r="D31" i="21" a="1"/>
  <c r="D31" i="21"/>
  <c r="E31" i="21" a="1"/>
  <c r="E31" i="21" s="1"/>
  <c r="C32" i="21" a="1"/>
  <c r="C32" i="21" s="1"/>
  <c r="D32" i="21" a="1"/>
  <c r="D32" i="21" s="1"/>
  <c r="E32" i="21" a="1"/>
  <c r="E32" i="21" s="1"/>
  <c r="C33" i="21" a="1"/>
  <c r="C33" i="21" s="1"/>
  <c r="D33" i="21" a="1"/>
  <c r="D33" i="21" s="1"/>
  <c r="E33" i="21" a="1"/>
  <c r="E33" i="21" s="1"/>
  <c r="C34" i="21" a="1"/>
  <c r="C34" i="21" s="1"/>
  <c r="D34" i="21" a="1"/>
  <c r="D34" i="21" s="1"/>
  <c r="E34" i="21" a="1"/>
  <c r="E34" i="21" s="1"/>
  <c r="C35" i="21" a="1"/>
  <c r="C35" i="21" s="1"/>
  <c r="D35" i="21" a="1"/>
  <c r="D35" i="21"/>
  <c r="E35" i="21" a="1"/>
  <c r="E35" i="21" s="1"/>
  <c r="C36" i="21" a="1"/>
  <c r="C36" i="21" s="1"/>
  <c r="D36" i="21" a="1"/>
  <c r="D36" i="21" s="1"/>
  <c r="E36" i="21" a="1"/>
  <c r="E36" i="21" s="1"/>
  <c r="C37" i="21" a="1"/>
  <c r="C37" i="21" s="1"/>
  <c r="D37" i="21" a="1"/>
  <c r="D37" i="21" s="1"/>
  <c r="E37" i="21" a="1"/>
  <c r="E37" i="21" s="1"/>
  <c r="C38" i="21" a="1"/>
  <c r="C38" i="21" s="1"/>
  <c r="D38" i="21" a="1"/>
  <c r="D38" i="21" s="1"/>
  <c r="E38" i="21" a="1"/>
  <c r="E38" i="21" s="1"/>
  <c r="C39" i="21" a="1"/>
  <c r="C39" i="21" s="1"/>
  <c r="D39" i="21" a="1"/>
  <c r="D39" i="21" s="1"/>
  <c r="E39" i="21" a="1"/>
  <c r="E39" i="21" s="1"/>
  <c r="C40" i="21" a="1"/>
  <c r="C40" i="21" s="1"/>
  <c r="D40" i="21" a="1"/>
  <c r="D40" i="21" s="1"/>
  <c r="E40" i="21" a="1"/>
  <c r="E40" i="21" s="1"/>
  <c r="C41" i="21" a="1"/>
  <c r="C41" i="21" s="1"/>
  <c r="D41" i="21" a="1"/>
  <c r="D41" i="21" s="1"/>
  <c r="E41" i="21" a="1"/>
  <c r="E41" i="21" s="1"/>
  <c r="C42" i="21" a="1"/>
  <c r="C42" i="21" s="1"/>
  <c r="D42" i="21" a="1"/>
  <c r="D42" i="21" s="1"/>
  <c r="E42" i="21" a="1"/>
  <c r="E42" i="21" s="1"/>
  <c r="A11" i="23" l="1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13" i="33" l="1"/>
  <c r="A14" i="33"/>
  <c r="A15" i="33"/>
  <c r="A16" i="33"/>
  <c r="A17" i="33"/>
  <c r="A18" i="33"/>
  <c r="A19" i="33"/>
  <c r="A22" i="33"/>
  <c r="A23" i="33"/>
  <c r="A24" i="33"/>
  <c r="A25" i="33"/>
  <c r="A26" i="33"/>
  <c r="A27" i="33"/>
  <c r="A28" i="33"/>
  <c r="A31" i="33"/>
  <c r="A32" i="33"/>
  <c r="A33" i="33"/>
  <c r="A34" i="33"/>
  <c r="A36" i="33"/>
  <c r="A37" i="33"/>
  <c r="A38" i="33"/>
  <c r="A12" i="33"/>
  <c r="A11" i="3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</futureMetadata>
  <cellMetadata count="1">
    <bk>
      <rc t="1" v="0"/>
    </bk>
  </cellMetadata>
  <valueMetadata count="3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</valueMetadata>
</metadata>
</file>

<file path=xl/sharedStrings.xml><?xml version="1.0" encoding="utf-8"?>
<sst xmlns="http://schemas.openxmlformats.org/spreadsheetml/2006/main" count="4121" uniqueCount="1790">
  <si>
    <t>Var. %</t>
  </si>
  <si>
    <t>ESA-Consol</t>
  </si>
  <si>
    <t>Industrial</t>
  </si>
  <si>
    <t>Rural</t>
  </si>
  <si>
    <t>EMG</t>
  </si>
  <si>
    <t>ENF</t>
  </si>
  <si>
    <t>ESE</t>
  </si>
  <si>
    <t>EBO</t>
  </si>
  <si>
    <t>EPB</t>
  </si>
  <si>
    <t>EMT</t>
  </si>
  <si>
    <t>EMS</t>
  </si>
  <si>
    <t>ETO</t>
  </si>
  <si>
    <t>ESS</t>
  </si>
  <si>
    <t>ECOM</t>
  </si>
  <si>
    <t>1 Custos e Despesas não controláveis</t>
  </si>
  <si>
    <t>2  Custos e Despesas controláveis</t>
  </si>
  <si>
    <t>2.1 PMSO</t>
  </si>
  <si>
    <t>Provisões/reversões</t>
  </si>
  <si>
    <t>Contingências</t>
  </si>
  <si>
    <t>3 Demais receitas/despesas</t>
  </si>
  <si>
    <t>Depreciação e amortização</t>
  </si>
  <si>
    <t>Total Custos e Despesas Operacionais (1+2+3, s/ construção)</t>
  </si>
  <si>
    <t>Custo de construção</t>
  </si>
  <si>
    <t>Total Custos e Despesas Operacionais (1+2+3, c/ construção)</t>
  </si>
  <si>
    <t>Pessoal</t>
  </si>
  <si>
    <t>Material</t>
  </si>
  <si>
    <t>Serviços de terceiros</t>
  </si>
  <si>
    <t>Outras</t>
  </si>
  <si>
    <t>Total PMSO Consolidado</t>
  </si>
  <si>
    <t>EBITDA</t>
  </si>
  <si>
    <t>Distribuição de energia elétrica</t>
  </si>
  <si>
    <t>Lucro líquido</t>
  </si>
  <si>
    <t>Indicadores Financeiros – R$ milhões</t>
  </si>
  <si>
    <t>Indicadores Operacionais Consolidados</t>
  </si>
  <si>
    <t>Perdas Técnicas (%)</t>
  </si>
  <si>
    <t>ANEEL</t>
  </si>
  <si>
    <t>-</t>
  </si>
  <si>
    <t xml:space="preserve">EMS </t>
  </si>
  <si>
    <t>Total</t>
  </si>
  <si>
    <t xml:space="preserve">EPB </t>
  </si>
  <si>
    <t>Trimestre</t>
  </si>
  <si>
    <t xml:space="preserve"> </t>
  </si>
  <si>
    <t>ESO-CONSOL</t>
  </si>
  <si>
    <t>ESA</t>
  </si>
  <si>
    <t>MULTI</t>
  </si>
  <si>
    <t>EGO</t>
  </si>
  <si>
    <t>EPA</t>
  </si>
  <si>
    <t>Energia comprada</t>
  </si>
  <si>
    <t>Transporte de potência elétrica</t>
  </si>
  <si>
    <t>Devedores duvidosos</t>
  </si>
  <si>
    <t>Outras receitas/despesas</t>
  </si>
  <si>
    <t>EGO I</t>
  </si>
  <si>
    <t>EPA I</t>
  </si>
  <si>
    <t>3T18-EA</t>
  </si>
  <si>
    <t>3T17-EA</t>
  </si>
  <si>
    <t>Demais holdings</t>
  </si>
  <si>
    <t>Comercialização e serviços</t>
  </si>
  <si>
    <t xml:space="preserve">Outras operacionais  </t>
  </si>
  <si>
    <t>Holdings (sem equivalência patrimonial)</t>
  </si>
  <si>
    <t>REDE</t>
  </si>
  <si>
    <t>DENERGE</t>
  </si>
  <si>
    <t>JUNIOR</t>
  </si>
  <si>
    <t>Combinação de negócios - Ajustes "pro-forma"(1)</t>
  </si>
  <si>
    <t>Indicador Relativo</t>
  </si>
  <si>
    <t>Standard &amp; Poor’s</t>
  </si>
  <si>
    <t>Moody’s</t>
  </si>
  <si>
    <t>Fitch Ratings</t>
  </si>
  <si>
    <t xml:space="preserve"> Setembro/18</t>
  </si>
  <si>
    <t xml:space="preserve"> Setembro/17</t>
  </si>
  <si>
    <t>PMSO</t>
  </si>
  <si>
    <t>(=) EBITDA</t>
  </si>
  <si>
    <t>Endividamento</t>
  </si>
  <si>
    <t>Mercado de capitais</t>
  </si>
  <si>
    <t>Balanços</t>
  </si>
  <si>
    <t>EPA II</t>
  </si>
  <si>
    <t>ERO</t>
  </si>
  <si>
    <t>EAC</t>
  </si>
  <si>
    <t>Quarter</t>
  </si>
  <si>
    <t>Year</t>
  </si>
  <si>
    <t xml:space="preserve"> Dec/17</t>
  </si>
  <si>
    <t>Pro forma (sem ERO e EAC)</t>
  </si>
  <si>
    <t>Pro forma (exc. ERO and EAC)</t>
  </si>
  <si>
    <t>Contábil (inclui ERO e EAC)</t>
  </si>
  <si>
    <t>Official (including ERO and EAC)</t>
  </si>
  <si>
    <t>ETT</t>
  </si>
  <si>
    <t>2Q20</t>
  </si>
  <si>
    <t>2Q19</t>
  </si>
  <si>
    <t>Acumulado</t>
  </si>
  <si>
    <t>IPCA</t>
  </si>
  <si>
    <t>2T21</t>
  </si>
  <si>
    <t>6M21</t>
  </si>
  <si>
    <t xml:space="preserve"> jun/21</t>
  </si>
  <si>
    <t xml:space="preserve">EBITDA </t>
  </si>
  <si>
    <t>CCB</t>
  </si>
  <si>
    <t>2T22</t>
  </si>
  <si>
    <t>6M22</t>
  </si>
  <si>
    <t>2º semestre de 2022 (6M22)</t>
  </si>
  <si>
    <t xml:space="preserve"> jun/22</t>
  </si>
  <si>
    <t xml:space="preserve"> mar/22</t>
  </si>
  <si>
    <t>17.1</t>
  </si>
  <si>
    <r>
      <t>ESE</t>
    </r>
    <r>
      <rPr>
        <vertAlign val="superscript"/>
        <sz val="8"/>
        <color theme="1"/>
        <rFont val="Trebuchet MS"/>
        <family val="2"/>
      </rPr>
      <t xml:space="preserve"> </t>
    </r>
  </si>
  <si>
    <r>
      <t>EMT</t>
    </r>
    <r>
      <rPr>
        <vertAlign val="superscript"/>
        <sz val="8"/>
        <color theme="1"/>
        <rFont val="Trebuchet MS"/>
        <family val="2"/>
      </rPr>
      <t xml:space="preserve"> </t>
    </r>
  </si>
  <si>
    <t>EAM</t>
  </si>
  <si>
    <t>EPT</t>
  </si>
  <si>
    <t>BNDES</t>
  </si>
  <si>
    <t>ETT II</t>
  </si>
  <si>
    <t>EAP</t>
  </si>
  <si>
    <t>RIO PEIXE I</t>
  </si>
  <si>
    <t xml:space="preserve">   </t>
  </si>
  <si>
    <t>2021/2022</t>
  </si>
  <si>
    <t>2022/2023</t>
  </si>
  <si>
    <t>Energisa Goiás (EGO)</t>
  </si>
  <si>
    <t>Energisa Pará I (EPA I)</t>
  </si>
  <si>
    <t>Energisa Pará II (EPA II)</t>
  </si>
  <si>
    <t>Energisa Tocantins I (ETT I)</t>
  </si>
  <si>
    <t>Energisa Amazonas (EAM)</t>
  </si>
  <si>
    <t>Energisa Tocantins II (ETT II)</t>
  </si>
  <si>
    <t>Energisa Amapá (EAP)</t>
  </si>
  <si>
    <t>Energisa Amazonas II (EAM II)</t>
  </si>
  <si>
    <t>Energisa Paranaíta (EPT)</t>
  </si>
  <si>
    <t>Linhas Macapá (LMTE)</t>
  </si>
  <si>
    <t>Linhas Xingú (LXTE)</t>
  </si>
  <si>
    <t>Linhas Taubaté (LTTE)</t>
  </si>
  <si>
    <t>Benefício pós-emprego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</si>
  <si>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Industrial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</si>
  <si>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Rural</t>
    </r>
  </si>
  <si>
    <t>9M22</t>
  </si>
  <si>
    <t>9M21</t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</si>
  <si>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(re) energisa</t>
    </r>
  </si>
  <si>
    <t>(=) Total</t>
  </si>
  <si>
    <t>PMSO Consolidado</t>
  </si>
  <si>
    <r>
      <t>ü</t>
    </r>
    <r>
      <rPr>
        <sz val="8"/>
        <color rgb="FF000000"/>
        <rFont val="Trebuchet MS"/>
        <family val="2"/>
      </rPr>
      <t xml:space="preserve"> Penalidades contratuais e regulatórias</t>
    </r>
  </si>
  <si>
    <r>
      <t>ü</t>
    </r>
    <r>
      <rPr>
        <b/>
        <sz val="8"/>
        <color rgb="FF009FC2"/>
        <rFont val="Trebuchet MS"/>
        <family val="2"/>
      </rPr>
      <t xml:space="preserve"> </t>
    </r>
    <r>
      <rPr>
        <sz val="8"/>
        <color rgb="FF000000"/>
        <rFont val="Trebuchet MS"/>
        <family val="2"/>
      </rPr>
      <t>Contingências (liquidação de ações cíveis)</t>
    </r>
  </si>
  <si>
    <r>
      <t>ü</t>
    </r>
    <r>
      <rPr>
        <b/>
        <sz val="8"/>
        <color rgb="FF009FC2"/>
        <rFont val="Trebuchet MS"/>
        <family val="2"/>
      </rPr>
      <t xml:space="preserve"> </t>
    </r>
    <r>
      <rPr>
        <sz val="8"/>
        <color rgb="FF000000"/>
        <rFont val="Trebuchet MS"/>
        <family val="2"/>
      </rPr>
      <t>Outros</t>
    </r>
  </si>
  <si>
    <t>2.3 EBITDA</t>
  </si>
  <si>
    <t>+ 4,5 p.p.</t>
  </si>
  <si>
    <t xml:space="preserve">- </t>
  </si>
  <si>
    <t>/</t>
  </si>
  <si>
    <t>2.7 	Ratings</t>
  </si>
  <si>
    <t>-2,02 p.p.</t>
  </si>
  <si>
    <t xml:space="preserve">-   </t>
  </si>
  <si>
    <t>PPECLD</t>
  </si>
  <si>
    <t xml:space="preserve">Var.(%) </t>
  </si>
  <si>
    <t xml:space="preserve">ESE </t>
  </si>
  <si>
    <t>IGP-M</t>
  </si>
  <si>
    <t xml:space="preserve">EMT </t>
  </si>
  <si>
    <t xml:space="preserve"> Total </t>
  </si>
  <si>
    <r>
      <t>DRA</t>
    </r>
    <r>
      <rPr>
        <b/>
        <vertAlign val="superscript"/>
        <sz val="8"/>
        <color rgb="FFFFFFFF"/>
        <rFont val="Trebuchet MS"/>
        <family val="2"/>
      </rPr>
      <t xml:space="preserve"> (1)</t>
    </r>
  </si>
  <si>
    <r>
      <t xml:space="preserve">DRP </t>
    </r>
    <r>
      <rPr>
        <b/>
        <vertAlign val="superscript"/>
        <sz val="8"/>
        <color rgb="FFFFFFFF"/>
        <rFont val="Trebuchet MS"/>
        <family val="2"/>
      </rPr>
      <t>(2)</t>
    </r>
  </si>
  <si>
    <t>3.3 	EBITDA</t>
  </si>
  <si>
    <t>3.3 EBITDA</t>
  </si>
  <si>
    <t xml:space="preserve">Total </t>
  </si>
  <si>
    <t>MVA</t>
  </si>
  <si>
    <t>(R$ mm)</t>
  </si>
  <si>
    <t>RAP</t>
  </si>
  <si>
    <t>22-23</t>
  </si>
  <si>
    <t>Status</t>
  </si>
  <si>
    <t>GO</t>
  </si>
  <si>
    <t>136 (CD)</t>
  </si>
  <si>
    <t>PA</t>
  </si>
  <si>
    <t>296 (CD)</t>
  </si>
  <si>
    <t>139 (CD/CS)</t>
  </si>
  <si>
    <t>MT</t>
  </si>
  <si>
    <t>LMTE</t>
  </si>
  <si>
    <t>AP/PA</t>
  </si>
  <si>
    <t>LXTE</t>
  </si>
  <si>
    <t>LTTE</t>
  </si>
  <si>
    <t>RJ/SP</t>
  </si>
  <si>
    <t>BA/TO</t>
  </si>
  <si>
    <t>AM</t>
  </si>
  <si>
    <t>TO</t>
  </si>
  <si>
    <t>AP</t>
  </si>
  <si>
    <t>EAM II</t>
  </si>
  <si>
    <t>5.0 (re) energisa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</si>
  <si>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Industrial</t>
    </r>
  </si>
  <si>
    <t>Gemini</t>
  </si>
  <si>
    <t>(re) energisa</t>
  </si>
  <si>
    <t>Index</t>
  </si>
  <si>
    <t>2017-2022</t>
  </si>
  <si>
    <t>ESOL</t>
  </si>
  <si>
    <t>ESOL Construções</t>
  </si>
  <si>
    <t>Energisa Tocantins (ETO)</t>
  </si>
  <si>
    <t>Energisa Acre (EAC)</t>
  </si>
  <si>
    <t>Energisa Rondônia (ERO)</t>
  </si>
  <si>
    <t>Energisa Paraíba (EPB)</t>
  </si>
  <si>
    <t>Energisa Sergipe (ESE)</t>
  </si>
  <si>
    <t>Energisa Borborema (EBO)</t>
  </si>
  <si>
    <t>Energisa Mato Grosso (EMT)</t>
  </si>
  <si>
    <t>Energisa Mato Grosso do Sul (EMS)</t>
  </si>
  <si>
    <t>Energisa Sul-Sudeste (ESS)</t>
  </si>
  <si>
    <t xml:space="preserve">Total Energisa </t>
  </si>
  <si>
    <t>2.0 Energisa - consolidated</t>
  </si>
  <si>
    <t>2.2 Operating costs and expenses</t>
  </si>
  <si>
    <t>2.4 Finance income/loss</t>
  </si>
  <si>
    <t xml:space="preserve">2.9 Cash flow </t>
  </si>
  <si>
    <t>2.10 Capital market</t>
  </si>
  <si>
    <t>3.0 Distribution</t>
  </si>
  <si>
    <t>3.1.1 Operating revenue</t>
  </si>
  <si>
    <t>3.1	 Operating revenue</t>
  </si>
  <si>
    <t>3.1.4 Electricity losses (“losses”)</t>
  </si>
  <si>
    <t>3.1.5	 Delinquency management (delinquency rate and collection fee)</t>
  </si>
  <si>
    <t>3.1.5	 Service quality indicators for distribution services - DEC and FEC</t>
  </si>
  <si>
    <t>3.1.9	 Rate reviews and adjustments</t>
  </si>
  <si>
    <t>3.1.10 Regulatory remuneration base</t>
  </si>
  <si>
    <t>3.1.11	 Parcel B</t>
  </si>
  <si>
    <t>3.1.12	 Rate subsidy, low income and sub-rogation credits</t>
  </si>
  <si>
    <t>3.2	 Operating costs and expenses</t>
  </si>
  <si>
    <t xml:space="preserve">3.2.2	 Manageable operating costs and expenses </t>
  </si>
  <si>
    <t>3.2.3	 Other operating expenses</t>
  </si>
  <si>
    <t>3.4 	Net income for the period</t>
  </si>
  <si>
    <t>4.0 Transmission</t>
  </si>
  <si>
    <t>4.1 Overview</t>
  </si>
  <si>
    <t>4.3 Ratification of Annual Permitted Revenue (RAP) – 2022/2023 Round</t>
  </si>
  <si>
    <t>4.5 Consolidated economic and financial results - Corporate vs. Regulatory</t>
  </si>
  <si>
    <t>5.1	 Distributed generation</t>
  </si>
  <si>
    <t>5.2 	Electricity trading</t>
  </si>
  <si>
    <t>5.3 	Added Value Services</t>
  </si>
  <si>
    <t>Statement of Financial Position - Assets (Appendix ll - 1)</t>
  </si>
  <si>
    <t>Statement of Financial Position - Liabilities  (Appendix ll - 2)</t>
  </si>
  <si>
    <t>Statement of Profit or Loss  (Appendix ll - 3)</t>
  </si>
  <si>
    <t>2.1 Operating revenue (Appendix A.1 included)</t>
  </si>
  <si>
    <t>2.3 EBITDA (Appendix A.2 included)</t>
  </si>
  <si>
    <t>2.5 Net income for the period (Appendix A.3 included)</t>
  </si>
  <si>
    <t>2.6 Capital structure (sub-items and appendix A.4 included)</t>
  </si>
  <si>
    <t>2.8 Investments (Appendix A.5 included)</t>
  </si>
  <si>
    <t>3.1.3 Electricity market (contracts portfolio included)</t>
  </si>
  <si>
    <t>Quick Numbers</t>
  </si>
  <si>
    <t>Revenues</t>
  </si>
  <si>
    <r>
      <t xml:space="preserve">Net indebtedness </t>
    </r>
    <r>
      <rPr>
        <vertAlign val="superscript"/>
        <sz val="8"/>
        <color theme="1"/>
        <rFont val="Trebuchet MS"/>
        <family val="2"/>
      </rPr>
      <t>(5)</t>
    </r>
  </si>
  <si>
    <t>Investment</t>
  </si>
  <si>
    <t>Captive sales + Billed TUSD (GWh)</t>
  </si>
  <si>
    <t>Number of consumers</t>
  </si>
  <si>
    <t>Number of own staff</t>
  </si>
  <si>
    <t>1) PMSO + Provisions;  (2) EBITDA discounted from the distribution VNR and transmission corporate EBITDA and addition of the transmission regulatory EBITDA; 3) EBITDA + Interest on energy bills 4) Net income discounted from the distribution VNR and transmission corporate net income and addition of the transmission regulatory net income; 5) Includes sector credits (CDE, CCC, CVA)</t>
  </si>
  <si>
    <t>3Q22</t>
  </si>
  <si>
    <t>3Q21</t>
  </si>
  <si>
    <t>Change %</t>
  </si>
  <si>
    <t>Accumulated</t>
  </si>
  <si>
    <t>ESA Report - tables</t>
  </si>
  <si>
    <t>2.1  Operating revenue</t>
  </si>
  <si>
    <t>Description</t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</si>
  <si>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Electricity distribution</t>
    </r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</si>
  <si>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Electricity transmission</t>
    </r>
  </si>
  <si>
    <r>
      <t>·</t>
    </r>
    <r>
      <rPr>
        <sz val="7"/>
        <color rgb="FF009FC3"/>
        <rFont val="Times New Roman"/>
        <family val="1"/>
      </rPr>
      <t xml:space="preserve">     </t>
    </r>
    <r>
      <rPr>
        <sz val="8"/>
        <color theme="1"/>
        <rFont val="Trebuchet MS"/>
        <family val="2"/>
      </rPr>
      <t>Distributed generation</t>
    </r>
  </si>
  <si>
    <r>
      <t>·</t>
    </r>
    <r>
      <rPr>
        <sz val="7"/>
        <color rgb="FF009FC3"/>
        <rFont val="Times New Roman"/>
        <family val="1"/>
      </rPr>
      <t xml:space="preserve">     </t>
    </r>
    <r>
      <rPr>
        <sz val="8"/>
        <color theme="1"/>
        <rFont val="Trebuchet MS"/>
        <family val="2"/>
      </rPr>
      <t>Electricity trading</t>
    </r>
  </si>
  <si>
    <r>
      <t>·</t>
    </r>
    <r>
      <rPr>
        <sz val="7"/>
        <color rgb="FF009FC3"/>
        <rFont val="Times New Roman"/>
        <family val="1"/>
      </rPr>
      <t xml:space="preserve">     </t>
    </r>
    <r>
      <rPr>
        <sz val="8"/>
        <color theme="1"/>
        <rFont val="Trebuchet MS"/>
        <family val="2"/>
      </rPr>
      <t>Added value services</t>
    </r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</si>
  <si>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Holding companies and other</t>
    </r>
  </si>
  <si>
    <t> Intercompany eliminations and business combination</t>
  </si>
  <si>
    <t>(=) Consolidated net revenue</t>
  </si>
  <si>
    <t>Amounts in R$ million</t>
  </si>
  <si>
    <t xml:space="preserve">Net revenue by business line
</t>
  </si>
  <si>
    <t xml:space="preserve">Operating revenue by segment </t>
  </si>
  <si>
    <t>Description (R$ million)</t>
  </si>
  <si>
    <t>(+) Electricity revenue (captive market)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</si>
  <si>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Residential</t>
    </r>
  </si>
  <si>
    <t>(+) Electricity sales to distributors</t>
  </si>
  <si>
    <t>(+) Net unbilled sales</t>
  </si>
  <si>
    <t>(+) Sales by trading company (ECOM)</t>
  </si>
  <si>
    <t>(+) Electricity network usage charges (TUSD)</t>
  </si>
  <si>
    <t>(+) Infrastructure construction revenue</t>
  </si>
  <si>
    <t>(+) Creation and amortization of financial sector assets and liabilities</t>
  </si>
  <si>
    <t>(+) Subsidies for services awarded under concession</t>
  </si>
  <si>
    <t>(+) Restatement of the concession financial asset (VNR)</t>
  </si>
  <si>
    <t>(+) Other revenue</t>
  </si>
  <si>
    <t>(-) Sales taxes</t>
  </si>
  <si>
    <t>(-) Rate tier deductions</t>
  </si>
  <si>
    <t>(-) Sector charges</t>
  </si>
  <si>
    <t>(=) Net revenue</t>
  </si>
  <si>
    <t>(-) Infrastructure construction revenue</t>
  </si>
  <si>
    <t>(=) Net revenue, without infrastructure construction revenue</t>
  </si>
  <si>
    <t>1 Non Manageable costs and expenses</t>
  </si>
  <si>
    <t>1.1 Electricity purchased for resale</t>
  </si>
  <si>
    <t>1.2 Charges for using the transmission and distribution system</t>
  </si>
  <si>
    <t>2 Manageable costs and expenses</t>
  </si>
  <si>
    <t>2.2  Provisions/Reversals</t>
  </si>
  <si>
    <t xml:space="preserve">   2.2.1 Contingencies</t>
  </si>
  <si>
    <t xml:space="preserve">   2.2.2 Expected credit losses</t>
  </si>
  <si>
    <t>3 Other revenue/expenses</t>
  </si>
  <si>
    <t>3.1 Amortization and depreciation</t>
  </si>
  <si>
    <t>3.2 Other revenue/expenses</t>
  </si>
  <si>
    <t>Total (exc. infrastructure construction cost)</t>
  </si>
  <si>
    <t>Infrastructure construction cost</t>
  </si>
  <si>
    <t>Total (including infrastructure construction cost)</t>
  </si>
  <si>
    <t>Breakdown of operating expenses and costs</t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</si>
  <si>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Electricity distribution</t>
    </r>
    <r>
      <rPr>
        <b/>
        <vertAlign val="superscript"/>
        <sz val="8"/>
        <color theme="1"/>
        <rFont val="Times New Roman"/>
        <family val="1"/>
      </rPr>
      <t>(¹)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</si>
  <si>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Distributed generation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</si>
  <si>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Electricity trading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</si>
  <si>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Added value services</t>
    </r>
  </si>
  <si>
    <t> Intercompany eliminations</t>
  </si>
  <si>
    <t>(=) Energisa consolidated</t>
  </si>
  <si>
    <t>PMSO by business line</t>
  </si>
  <si>
    <t>EBITDA by business line</t>
  </si>
  <si>
    <t>Business combination</t>
  </si>
  <si>
    <t>(+) Revenue from interest on overdue energy bills</t>
  </si>
  <si>
    <t>(=) Adjusted EBITDA</t>
  </si>
  <si>
    <t>EBITDA Margin (%)</t>
  </si>
  <si>
    <t>Adjusted EBITDA margin (%)</t>
  </si>
  <si>
    <t>(-) Concession financial asset (VNR - Distribution)</t>
  </si>
  <si>
    <t>(-) Corporate EBITDA TransCos</t>
  </si>
  <si>
    <t>(+) Regulatory EBITDA TransCos</t>
  </si>
  <si>
    <t xml:space="preserve">Description </t>
  </si>
  <si>
    <t>Electricity distribution</t>
  </si>
  <si>
    <t>Electricity transmission</t>
  </si>
  <si>
    <t xml:space="preserve">ETE parent company </t>
  </si>
  <si>
    <t>Holding companies and other</t>
  </si>
  <si>
    <t>ESA parent company</t>
  </si>
  <si>
    <t>Other</t>
  </si>
  <si>
    <t>Fine revenue</t>
  </si>
  <si>
    <t>Adjusted EBITDA</t>
  </si>
  <si>
    <t xml:space="preserve">Amounts in R$ million </t>
  </si>
  <si>
    <t>Finance income/loss</t>
  </si>
  <si>
    <t>Finance revenue</t>
  </si>
  <si>
    <t>Revenue on short-term investments</t>
  </si>
  <si>
    <t>Interest on overdue energy bills</t>
  </si>
  <si>
    <t>Financial restatement of regulatory assets (CVA)</t>
  </si>
  <si>
    <t>Restatement of recoverable tax credits</t>
  </si>
  <si>
    <t>Monetary restatement of judicial bonds</t>
  </si>
  <si>
    <t>(-) Pis/Cofins on finance revenue</t>
  </si>
  <si>
    <t>Restatement of effects of excluding ICMS from the Pis and Cofins calculation base (*)</t>
  </si>
  <si>
    <t>Other finance revenue</t>
  </si>
  <si>
    <t>Finance costs</t>
  </si>
  <si>
    <t>Debt charges - Interest</t>
  </si>
  <si>
    <t>Debt charges - Monetary and exchange variance</t>
  </si>
  <si>
    <t>Derivative financial instruments (Swap)</t>
  </si>
  <si>
    <t>Adjustment to present value</t>
  </si>
  <si>
    <t>Mark-to-market of derivatives</t>
  </si>
  <si>
    <t>Mark-to-market of debt securities</t>
  </si>
  <si>
    <t>Financial restatement of regulatory liabilities</t>
  </si>
  <si>
    <t>Incorporation of grids</t>
  </si>
  <si>
    <t>2.5 Net income for the period</t>
  </si>
  <si>
    <t>Net income for the period by business line</t>
  </si>
  <si>
    <t>(=) Net income for the period</t>
  </si>
  <si>
    <t>(-) Concession financial asset (VNR)</t>
  </si>
  <si>
    <t>Amounts in R$ million </t>
  </si>
  <si>
    <t>ETE parent company</t>
  </si>
  <si>
    <t>Net income</t>
  </si>
  <si>
    <t>17.7</t>
  </si>
  <si>
    <t>10.0</t>
  </si>
  <si>
    <t>ESOL Consolidated (Services)</t>
  </si>
  <si>
    <t>ECOM (Electricity trading)</t>
  </si>
  <si>
    <t>Alsol consolidated (Distributed generation)</t>
  </si>
  <si>
    <t>2.6 Capital structure</t>
  </si>
  <si>
    <t>2.6.2 	Cash and debt</t>
  </si>
  <si>
    <t>A.4 Mirror debentures</t>
  </si>
  <si>
    <t>Company</t>
  </si>
  <si>
    <t>Issue type</t>
  </si>
  <si>
    <t>Total Amount</t>
  </si>
  <si>
    <t>(R$ millions)</t>
  </si>
  <si>
    <t>Average Cost</t>
  </si>
  <si>
    <t>(p.a.)</t>
  </si>
  <si>
    <t>Average Term (years)</t>
  </si>
  <si>
    <t>Law 4131</t>
  </si>
  <si>
    <t>ICVM 476 Debentures</t>
  </si>
  <si>
    <t>Commercial Paper</t>
  </si>
  <si>
    <t>1,100.0</t>
  </si>
  <si>
    <t>112.3%</t>
  </si>
  <si>
    <t>66.5</t>
  </si>
  <si>
    <t>94.2%</t>
  </si>
  <si>
    <t>ETT and EAC</t>
  </si>
  <si>
    <t>Parent company</t>
  </si>
  <si>
    <t>Consolidated</t>
  </si>
  <si>
    <t>09/30/2022</t>
  </si>
  <si>
    <t>06/30/2022</t>
  </si>
  <si>
    <t>Current</t>
  </si>
  <si>
    <t xml:space="preserve">Debentures </t>
  </si>
  <si>
    <t xml:space="preserve">Debt charges </t>
  </si>
  <si>
    <t>Tax financing and post-employment benefits</t>
  </si>
  <si>
    <t>Derivative financial instruments, net: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</si>
  <si>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(-) Assets: derivative financial instruments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</si>
  <si>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(+) Liabilities: derivative financial instruments</t>
    </r>
  </si>
  <si>
    <t xml:space="preserve">Loans, financing and leasing </t>
  </si>
  <si>
    <t>Total debts</t>
  </si>
  <si>
    <t>(-) Cash and cash equivalents: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</si>
  <si>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 xml:space="preserve">Cash and cash equivalents 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</si>
  <si>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Money market and secured funds</t>
    </r>
  </si>
  <si>
    <t>Total net debts</t>
  </si>
  <si>
    <t>(-) CDE Credits</t>
  </si>
  <si>
    <t>(-) CCC Credits</t>
  </si>
  <si>
    <r>
      <t xml:space="preserve">(-) CVA Credits </t>
    </r>
    <r>
      <rPr>
        <vertAlign val="superscript"/>
        <sz val="8"/>
        <color theme="1"/>
        <rFont val="Trebuchet MS"/>
        <family val="2"/>
      </rPr>
      <t>(1)</t>
    </r>
  </si>
  <si>
    <t>Total net debts less sector credits</t>
  </si>
  <si>
    <t>Adjusted EBITDA 12 months</t>
  </si>
  <si>
    <r>
      <t xml:space="preserve">Net debt / Adjusted EBITDA 12 months </t>
    </r>
    <r>
      <rPr>
        <vertAlign val="superscript"/>
        <sz val="8"/>
        <color theme="1"/>
        <rFont val="Trebuchet MS"/>
        <family val="2"/>
      </rPr>
      <t>(2)</t>
    </r>
  </si>
  <si>
    <t>Private debentures of the DisCos with the Parent company Energisa S.A.</t>
  </si>
  <si>
    <t>Date Funds Raised</t>
  </si>
  <si>
    <t>Issuance value</t>
  </si>
  <si>
    <t>(R$ million)</t>
  </si>
  <si>
    <t>Maturity Date</t>
  </si>
  <si>
    <t>Spread (p.a.)</t>
  </si>
  <si>
    <t>500.0</t>
  </si>
  <si>
    <t>Series 1: 04/15/2029</t>
  </si>
  <si>
    <t>Series 2: 04/15/2032</t>
  </si>
  <si>
    <t>Series 1: IPCA + 6.16%</t>
  </si>
  <si>
    <t>Series 2: IPCA + 6.28%</t>
  </si>
  <si>
    <t>410.0</t>
  </si>
  <si>
    <t>Series 1 IPCA + 6.16%</t>
  </si>
  <si>
    <t>Series 2 IPCA + 6.28%</t>
  </si>
  <si>
    <t>90.0</t>
  </si>
  <si>
    <t>10/29/2021</t>
  </si>
  <si>
    <t>330.0</t>
  </si>
  <si>
    <t>10/15/2031</t>
  </si>
  <si>
    <t>IPCA + 6.09%</t>
  </si>
  <si>
    <t>54.6</t>
  </si>
  <si>
    <t>82.0</t>
  </si>
  <si>
    <t>59.0</t>
  </si>
  <si>
    <t>92.8</t>
  </si>
  <si>
    <t>41.6</t>
  </si>
  <si>
    <t>10/27/2020</t>
  </si>
  <si>
    <t>480.0</t>
  </si>
  <si>
    <t>Series 1: 10/15/2027</t>
  </si>
  <si>
    <t>Series 2:  10/15/2030</t>
  </si>
  <si>
    <t>Series 1: IPCA + 4.23%</t>
  </si>
  <si>
    <t>Series 2:  IPCA + 4.475%</t>
  </si>
  <si>
    <t>75.0</t>
  </si>
  <si>
    <t>35.0</t>
  </si>
  <si>
    <t>12.0</t>
  </si>
  <si>
    <t>60.0</t>
  </si>
  <si>
    <t>85.0</t>
  </si>
  <si>
    <t>102.1</t>
  </si>
  <si>
    <t>40.0</t>
  </si>
  <si>
    <t>48.1</t>
  </si>
  <si>
    <t>70.0</t>
  </si>
  <si>
    <t>84.1</t>
  </si>
  <si>
    <t>30.0</t>
  </si>
  <si>
    <t>36.0</t>
  </si>
  <si>
    <t>15.0</t>
  </si>
  <si>
    <t>18.1</t>
  </si>
  <si>
    <t>04/15/2026</t>
  </si>
  <si>
    <t>4.62%</t>
  </si>
  <si>
    <t>175.0</t>
  </si>
  <si>
    <t>04/14/2026</t>
  </si>
  <si>
    <t>325.0</t>
  </si>
  <si>
    <t>07/19/2017</t>
  </si>
  <si>
    <t>374.9</t>
  </si>
  <si>
    <t>Series 2 - 6/15/2024</t>
  </si>
  <si>
    <t>Series 2 - 5.6601% p.a.</t>
  </si>
  <si>
    <t>155.4</t>
  </si>
  <si>
    <t>75.5</t>
  </si>
  <si>
    <t>46.8</t>
  </si>
  <si>
    <t>34.9</t>
  </si>
  <si>
    <t>28.8</t>
  </si>
  <si>
    <t>18.0</t>
  </si>
  <si>
    <t>15.9</t>
  </si>
  <si>
    <t>10/31/2017</t>
  </si>
  <si>
    <t>850.0</t>
  </si>
  <si>
    <t>IPCA and CDI</t>
  </si>
  <si>
    <t>Series 2 - 10/15/2024</t>
  </si>
  <si>
    <t>Series 2 - IPCA + 4.7110%</t>
  </si>
  <si>
    <t>Series 3 - 10/15/2027</t>
  </si>
  <si>
    <t>Series 3 - IPCA+5.1074%</t>
  </si>
  <si>
    <t>50.0</t>
  </si>
  <si>
    <t>145.0</t>
  </si>
  <si>
    <t>148.0</t>
  </si>
  <si>
    <t>118.0</t>
  </si>
  <si>
    <t>98.0</t>
  </si>
  <si>
    <t>131.0</t>
  </si>
  <si>
    <t>160.0</t>
  </si>
  <si>
    <t>3,034.9</t>
  </si>
  <si>
    <t>Branch</t>
  </si>
  <si>
    <t>Domestic Rating/Outlook</t>
  </si>
  <si>
    <t>Global Rating/Outlook</t>
  </si>
  <si>
    <t>Latest</t>
  </si>
  <si>
    <t>report</t>
  </si>
  <si>
    <t>brAAA (stable)</t>
  </si>
  <si>
    <t>BB- (stable)</t>
  </si>
  <si>
    <t>AA+ br (stable)</t>
  </si>
  <si>
    <t>Aug/22</t>
  </si>
  <si>
    <t>AAA (bra) (stable)</t>
  </si>
  <si>
    <t>BB+ (stable)</t>
  </si>
  <si>
    <t>2.8 Investments</t>
  </si>
  <si>
    <t>Investments by business line</t>
  </si>
  <si>
    <t xml:space="preserve">Investment </t>
  </si>
  <si>
    <t>Electric Assets</t>
  </si>
  <si>
    <t>Special Obligations</t>
  </si>
  <si>
    <t>Non-electric assets</t>
  </si>
  <si>
    <t>Total Investment</t>
  </si>
  <si>
    <t>Total DisCos</t>
  </si>
  <si>
    <t>Total TransCos</t>
  </si>
  <si>
    <t>Alsol Consolidated</t>
  </si>
  <si>
    <t>Total Distributed Generation</t>
  </si>
  <si>
    <t>Total Services</t>
  </si>
  <si>
    <t>Other companies</t>
  </si>
  <si>
    <t>Total Holding companies and other companies</t>
  </si>
  <si>
    <t>Consolidated Total</t>
  </si>
  <si>
    <t>2.9 Cash</t>
  </si>
  <si>
    <t>Net Cash from operating activities</t>
  </si>
  <si>
    <t>(i) Cash provided by operating activities</t>
  </si>
  <si>
    <t>(ii) Changes in assets and liabilities</t>
  </si>
  <si>
    <t>Net cash provided by investment activities</t>
  </si>
  <si>
    <t>Net cash provided by financing activities</t>
  </si>
  <si>
    <t>Increase (decrease) in cash (a)</t>
  </si>
  <si>
    <t>Opening cash and cash equivalents (b)</t>
  </si>
  <si>
    <t>(=) Closing cash and cash equivalents (a + b)</t>
  </si>
  <si>
    <t>(+) Balance of short-term investments and sector credits</t>
  </si>
  <si>
    <t>(=) Closing balance of cash and cash equivalents</t>
  </si>
  <si>
    <t>Consolidated cash flow and balance of cash and cash equivalents</t>
  </si>
  <si>
    <r>
      <t xml:space="preserve">Enterprise value (EV - R$ million) </t>
    </r>
    <r>
      <rPr>
        <vertAlign val="superscript"/>
        <sz val="8"/>
        <color theme="1"/>
        <rFont val="Trebuchet MS"/>
        <family val="2"/>
      </rPr>
      <t>(1)</t>
    </r>
  </si>
  <si>
    <t>Market value at the end of the year (R$ million)</t>
  </si>
  <si>
    <t>Average daily volume traded - Units (R$ million)</t>
  </si>
  <si>
    <t>ENGI11 (Unit) closing price at the end of the year (R$ /Unit)</t>
  </si>
  <si>
    <t>ENGI3 (ON) closing price at the end of the year (R$ /share)</t>
  </si>
  <si>
    <t xml:space="preserve"> ENGI4 (PN) closing price at the end of the year (R$ /share) </t>
  </si>
  <si>
    <t>Dividends paid per unit - UDM</t>
  </si>
  <si>
    <t>Net Income per Unit - UDM</t>
  </si>
  <si>
    <t>Total return to Units shareholder (TSR) - UDM %</t>
  </si>
  <si>
    <t>Market value / equity (times)</t>
  </si>
  <si>
    <t>2.10	 Capital market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</si>
  <si>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7"/>
        <color theme="1"/>
        <rFont val="Trebuchet MS"/>
        <family val="2"/>
      </rPr>
      <t>EV = Market value (R$/share vs. number of shares) + consolidated net debt.</t>
    </r>
  </si>
  <si>
    <t>3.1 Operating revenue</t>
  </si>
  <si>
    <t>Net revenue by consumption sector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</si>
  <si>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Residential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</si>
  <si>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Commercial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</si>
  <si>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Other sectors</t>
    </r>
  </si>
  <si>
    <t>(+) Electricity network usage charges</t>
  </si>
  <si>
    <t>(+) Concession financial asset</t>
  </si>
  <si>
    <t>(=) Gross revenue</t>
  </si>
  <si>
    <t>(=) Combined net revenue</t>
  </si>
  <si>
    <t>(=) Combined net revenue, without infrastructure construction revenue</t>
  </si>
  <si>
    <t>3.1.1 Electricity Market</t>
  </si>
  <si>
    <t>Amounts in GWh</t>
  </si>
  <si>
    <t>Residential</t>
  </si>
  <si>
    <t>Commercial</t>
  </si>
  <si>
    <t>1    Energy sales to captive consumers</t>
  </si>
  <si>
    <t>2   Energy associated with free consumers (TUSD)</t>
  </si>
  <si>
    <t>3   Captive sales + TUSD (1+2)</t>
  </si>
  <si>
    <t>4   Unbilled sales</t>
  </si>
  <si>
    <t>5   Captive sales + TUSD + unbilled supply (3+4)</t>
  </si>
  <si>
    <t>North</t>
  </si>
  <si>
    <t>Northeast</t>
  </si>
  <si>
    <t>Midwest</t>
  </si>
  <si>
    <t>South/South-east Region</t>
  </si>
  <si>
    <t>3.1.3	 Clients by concession operator</t>
  </si>
  <si>
    <t>DisCo</t>
  </si>
  <si>
    <t>Captive</t>
  </si>
  <si>
    <t>Free</t>
  </si>
  <si>
    <t>Conventional</t>
  </si>
  <si>
    <t>Low Income</t>
  </si>
  <si>
    <t>Total Residencial Customers</t>
  </si>
  <si>
    <t>(a) Energy purchased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</si>
  <si>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Modeled bilaterals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</si>
  <si>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Energy Auctions and mechanisms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</si>
  <si>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ITAIPU quotas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</si>
  <si>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PROINFA quotas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</si>
  <si>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ANGRA quotas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</si>
  <si>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Physical Guarantee Quotas (90%)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</si>
  <si>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Supply Contracts</t>
    </r>
  </si>
  <si>
    <t>(b) Mini and microgeneration distributed</t>
  </si>
  <si>
    <t>(c) Own Generation/Bilaterals not modeled/ Islanded System</t>
  </si>
  <si>
    <t>(d) Settlement at CCEE</t>
  </si>
  <si>
    <t>(e) TOTAL Electricity Purchased (e=a+b+c+d)</t>
  </si>
  <si>
    <t>Number of residential clients</t>
  </si>
  <si>
    <t>(GWh)</t>
  </si>
  <si>
    <t>Discos</t>
  </si>
  <si>
    <t>Technical Losses (%)</t>
  </si>
  <si>
    <t>Non-Technical Losses (%)</t>
  </si>
  <si>
    <t>Total Losses (%)</t>
  </si>
  <si>
    <t>% Injected Energy (12 months)</t>
  </si>
  <si>
    <t>Energisa</t>
  </si>
  <si>
    <t>Losses GWh (12 months)</t>
  </si>
  <si>
    <t>Change(%)</t>
  </si>
  <si>
    <t>3.1.5 	Delinquency management</t>
  </si>
  <si>
    <t>3.1.5.1 	Delinquency rate</t>
  </si>
  <si>
    <t xml:space="preserve">(% of supply billed) </t>
  </si>
  <si>
    <t>In 12 months (%)</t>
  </si>
  <si>
    <t>Change in p.p.</t>
  </si>
  <si>
    <t>3.1.5.2 	Collection fee</t>
  </si>
  <si>
    <t xml:space="preserve">Collection rate (%) </t>
  </si>
  <si>
    <t>Sep/22</t>
  </si>
  <si>
    <t>Sep/21</t>
  </si>
  <si>
    <t>DEC (hours)</t>
  </si>
  <si>
    <t>FEC (times)</t>
  </si>
  <si>
    <t>DEC Limit</t>
  </si>
  <si>
    <t>FEC Limit</t>
  </si>
  <si>
    <t>12 months window</t>
  </si>
  <si>
    <t>3.1.5.3 	Service quality indicators for distribution services - DEC and FEC</t>
  </si>
  <si>
    <t>Effect on Consumers (%)</t>
  </si>
  <si>
    <t>Start of term</t>
  </si>
  <si>
    <t>Monetary Restatement - adjustment events</t>
  </si>
  <si>
    <t>Review Process</t>
  </si>
  <si>
    <t>Low</t>
  </si>
  <si>
    <t>Voltage</t>
  </si>
  <si>
    <t>High and Medium</t>
  </si>
  <si>
    <t>Medium</t>
  </si>
  <si>
    <t>06/22/2022</t>
  </si>
  <si>
    <t>Annual Adjustment</t>
  </si>
  <si>
    <t>04/22/2022</t>
  </si>
  <si>
    <t>ESE extraordinary</t>
  </si>
  <si>
    <t>07/13/2022</t>
  </si>
  <si>
    <t>Extraordinary Rate Adjustment</t>
  </si>
  <si>
    <t>EBO extraordinary</t>
  </si>
  <si>
    <t>08/28/2022</t>
  </si>
  <si>
    <t>04/16/2022</t>
  </si>
  <si>
    <t>EMT extraordinary</t>
  </si>
  <si>
    <t>EMS extraordinary</t>
  </si>
  <si>
    <t>12/13/2021</t>
  </si>
  <si>
    <t>3.1.9	 	Rate reviews and adjustments</t>
  </si>
  <si>
    <t>3.1.10		 Regulatory remuneration base</t>
  </si>
  <si>
    <t>Rate-Setting Review Date</t>
  </si>
  <si>
    <t>Rate Cycle</t>
  </si>
  <si>
    <t>WACC (before tax)</t>
  </si>
  <si>
    <t>Next Rate-Setting Reviews</t>
  </si>
  <si>
    <t>June/2021</t>
  </si>
  <si>
    <r>
      <t>5</t>
    </r>
    <r>
      <rPr>
        <vertAlign val="superscript"/>
        <sz val="8"/>
        <color theme="1"/>
        <rFont val="Trebuchet MS"/>
        <family val="2"/>
      </rPr>
      <t>th</t>
    </r>
  </si>
  <si>
    <t>10.62%</t>
  </si>
  <si>
    <t>June/2026</t>
  </si>
  <si>
    <t>February/2021</t>
  </si>
  <si>
    <t>February/2026</t>
  </si>
  <si>
    <t>August/2021</t>
  </si>
  <si>
    <t>August/2026</t>
  </si>
  <si>
    <t>July/2021</t>
  </si>
  <si>
    <t>July/2026</t>
  </si>
  <si>
    <t>April/2018</t>
  </si>
  <si>
    <r>
      <t>4</t>
    </r>
    <r>
      <rPr>
        <vertAlign val="superscript"/>
        <sz val="8"/>
        <color theme="1"/>
        <rFont val="Trebuchet MS"/>
        <family val="2"/>
      </rPr>
      <t>th</t>
    </r>
  </si>
  <si>
    <t>12.26%</t>
  </si>
  <si>
    <t>April/2023</t>
  </si>
  <si>
    <t>July/2020</t>
  </si>
  <si>
    <t>11.10%</t>
  </si>
  <si>
    <t>July/2025</t>
  </si>
  <si>
    <t>December/2020</t>
  </si>
  <si>
    <t>December/2023</t>
  </si>
  <si>
    <t>Notes to the financial statements</t>
  </si>
  <si>
    <t>Contractual asset - infrastructure under construction</t>
  </si>
  <si>
    <t xml:space="preserve">Intangible assets - concession agreement </t>
  </si>
  <si>
    <t>Parcel B</t>
  </si>
  <si>
    <t>Change</t>
  </si>
  <si>
    <t>Review</t>
  </si>
  <si>
    <t>Process</t>
  </si>
  <si>
    <t>3.1.11 	Parcel B</t>
  </si>
  <si>
    <t>3.1.12 	Rate subsidy, low income and sub-rogation credits</t>
  </si>
  <si>
    <t>Funds – Decree 7891 and</t>
  </si>
  <si>
    <t>Low Income (R$ million)</t>
  </si>
  <si>
    <t>Consolidated ETE</t>
  </si>
  <si>
    <t xml:space="preserve">Consolidated ESA </t>
  </si>
  <si>
    <t>2.2.1 Contingencies</t>
  </si>
  <si>
    <t>2.2.2 Expected credit losses</t>
  </si>
  <si>
    <t>Total combined operating costs and expenses (1+2+3, without RCI)</t>
  </si>
  <si>
    <t>Infrastructure construction revenue - RCI</t>
  </si>
  <si>
    <t>Total combined operating costs and expenses (1+2+3, including RCI)</t>
  </si>
  <si>
    <t>3.2		 Operating costs and expenses</t>
  </si>
  <si>
    <t>Combined PMSO</t>
  </si>
  <si>
    <t xml:space="preserve">3.2.2 	Manageable operating costs and expenses </t>
  </si>
  <si>
    <t>Personnel</t>
  </si>
  <si>
    <t>Post-employment benefit</t>
  </si>
  <si>
    <t>Outsourced services</t>
  </si>
  <si>
    <t>Total combined PMSO</t>
  </si>
  <si>
    <t>IPCA / IBGE (12 months)</t>
  </si>
  <si>
    <t>IGPM / FGV (12 months)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</si>
  <si>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 xml:space="preserve">Contractual and regulatory penalties 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</si>
  <si>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Contingencies (settlement of civil claims)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</si>
  <si>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Other</t>
    </r>
  </si>
  <si>
    <t>3.2.3 		Other operating expenses</t>
  </si>
  <si>
    <t>Other expenses - combined</t>
  </si>
  <si>
    <t>Provisions/Reversals</t>
  </si>
  <si>
    <t>Legal claims</t>
  </si>
  <si>
    <t>Expected credit losses for doubtful accounts</t>
  </si>
  <si>
    <t>Other revenue/expenses</t>
  </si>
  <si>
    <t xml:space="preserve">Total combined </t>
  </si>
  <si>
    <t>3.4		 Net income for the period</t>
  </si>
  <si>
    <t>Income (loss)</t>
  </si>
  <si>
    <t>(=) Net income for the combined period</t>
  </si>
  <si>
    <t>Name</t>
  </si>
  <si>
    <t>Date contract signed</t>
  </si>
  <si>
    <t>State</t>
  </si>
  <si>
    <t>Length (Km)</t>
  </si>
  <si>
    <t>Transformation capacity</t>
  </si>
  <si>
    <t>Early delivery achieved</t>
  </si>
  <si>
    <t>Capex realized/Acquisition Price</t>
  </si>
  <si>
    <t>Round</t>
  </si>
  <si>
    <t>Fiber-optics Revenue</t>
  </si>
  <si>
    <t>Aug/17</t>
  </si>
  <si>
    <t>17 ﻿months</t>
  </si>
  <si>
    <t>255.9</t>
  </si>
  <si>
    <t>49.7</t>
  </si>
  <si>
    <t>Operational</t>
  </si>
  <si>
    <t>16 ﻿months</t>
  </si>
  <si>
    <t>318.3</t>
  </si>
  <si>
    <t>62.7</t>
  </si>
  <si>
    <t>Sep/18</t>
  </si>
  <si>
    <t>Dec/21</t>
  </si>
  <si>
    <t>12 ﻿months</t>
  </si>
  <si>
    <t>421.2</t>
  </si>
  <si>
    <r>
      <t>48.3</t>
    </r>
    <r>
      <rPr>
        <vertAlign val="superscript"/>
        <sz val="7"/>
        <color theme="1"/>
        <rFont val="Trebuchet MS"/>
        <family val="2"/>
      </rPr>
      <t>(e)</t>
    </r>
  </si>
  <si>
    <t>12.6</t>
  </si>
  <si>
    <t>Oct/08</t>
  </si>
  <si>
    <t>802.7</t>
  </si>
  <si>
    <t>22.2</t>
  </si>
  <si>
    <t>16.7</t>
  </si>
  <si>
    <t>Dec/11</t>
  </si>
  <si>
    <t>Oct/17</t>
  </si>
  <si>
    <t>38.9</t>
  </si>
  <si>
    <t>79.9</t>
  </si>
  <si>
    <t>(DC / CS)</t>
  </si>
  <si>
    <t>Partial</t>
  </si>
  <si>
    <t>Sep/24</t>
  </si>
  <si>
    <t>4.8</t>
  </si>
  <si>
    <t>Under Construction</t>
  </si>
  <si>
    <t>Sep/25</t>
  </si>
  <si>
    <t>12.9</t>
  </si>
  <si>
    <t>Aug/27</t>
  </si>
  <si>
    <t>18.7</t>
  </si>
  <si>
    <t>Operational Start-up (Aneel)</t>
  </si>
  <si>
    <t>4.1 Transmission</t>
  </si>
  <si>
    <t>TransCos</t>
  </si>
  <si>
    <t xml:space="preserve">Round </t>
  </si>
  <si>
    <t>4.3 	Ratification of Annual Permitted Revenue (RAP) – 2022/2023 Round</t>
  </si>
  <si>
    <t>4.5	 Consolidated economic and financial results - Corporate vs. Regulatory</t>
  </si>
  <si>
    <t>IFRS Economic and Financial Performance</t>
  </si>
  <si>
    <t>Results - R$ million</t>
  </si>
  <si>
    <t>Infrastructure construction revenue</t>
  </si>
  <si>
    <t>Efficiency gain on implementing infrastructure</t>
  </si>
  <si>
    <t>Revenue from construction performance obligation margins</t>
  </si>
  <si>
    <t>Operation and Maintenance Revenue</t>
  </si>
  <si>
    <t>Other Operating Revenue</t>
  </si>
  <si>
    <t xml:space="preserve">Total from Gross Revenue </t>
  </si>
  <si>
    <t>Deductions from Revenue</t>
  </si>
  <si>
    <t>Net Operating Revenue</t>
  </si>
  <si>
    <t>Construction Cost</t>
  </si>
  <si>
    <t>Depreciation/Amortization</t>
  </si>
  <si>
    <t>EBITDA Margin</t>
  </si>
  <si>
    <t>Income and social contribution taxes</t>
  </si>
  <si>
    <t>Net Income</t>
  </si>
  <si>
    <t>Main impacts of the regulatory result</t>
  </si>
  <si>
    <t>Regulatory Economic and Financial Performance</t>
  </si>
  <si>
    <t>Annual Permitted Revenue</t>
  </si>
  <si>
    <t xml:space="preserve">Distributed Generation </t>
  </si>
  <si>
    <t xml:space="preserve">Net revenue </t>
  </si>
  <si>
    <t>5.2 		Electricity trading</t>
  </si>
  <si>
    <t>Sales to free consumers (ECOM)</t>
  </si>
  <si>
    <t>Trader</t>
  </si>
  <si>
    <t xml:space="preserve">
5.3 	Added Value Services</t>
  </si>
  <si>
    <t xml:space="preserve">Energisa Soluções Consolidated </t>
  </si>
  <si>
    <t>(In thousands of Reais)</t>
  </si>
  <si>
    <t>Assets</t>
  </si>
  <si>
    <t>Cash and cash equivalents</t>
  </si>
  <si>
    <t>Money market and secured funds</t>
  </si>
  <si>
    <t>Credit receivables</t>
  </si>
  <si>
    <t>Inventory</t>
  </si>
  <si>
    <t>Recoverable taxes</t>
  </si>
  <si>
    <t>Dividends receivable</t>
  </si>
  <si>
    <t>Derivative financial instruments</t>
  </si>
  <si>
    <t>Other accounts receivable</t>
  </si>
  <si>
    <t>Total current</t>
  </si>
  <si>
    <t>Long-term assets</t>
  </si>
  <si>
    <t>Public service concession- contract asset</t>
  </si>
  <si>
    <t>Intangible assets</t>
  </si>
  <si>
    <t>Total noncurrent</t>
  </si>
  <si>
    <t>Total assets</t>
  </si>
  <si>
    <t>Liabilities</t>
  </si>
  <si>
    <t>Trade payables</t>
  </si>
  <si>
    <t>Debt charges</t>
  </si>
  <si>
    <t>Debentures</t>
  </si>
  <si>
    <t>Taxes and social contributions</t>
  </si>
  <si>
    <t>Tax financing</t>
  </si>
  <si>
    <t>Dividends payable</t>
  </si>
  <si>
    <t>Estimated obligations</t>
  </si>
  <si>
    <t>Post-employment benefits</t>
  </si>
  <si>
    <t>Sector charges</t>
  </si>
  <si>
    <t>Operating leases</t>
  </si>
  <si>
    <t>Other liabilities</t>
  </si>
  <si>
    <t>Provision for equity interest losses</t>
  </si>
  <si>
    <t>Debts to related parties</t>
  </si>
  <si>
    <t>Equity</t>
  </si>
  <si>
    <t>Stock issuance cost</t>
  </si>
  <si>
    <t>Retained earnings (accumulated losses)</t>
  </si>
  <si>
    <t>Other comprehensive income</t>
  </si>
  <si>
    <t>Noncontrolling interests</t>
  </si>
  <si>
    <t>Total equity</t>
  </si>
  <si>
    <t>Total liabilities and equity</t>
  </si>
  <si>
    <t>Other revenue</t>
  </si>
  <si>
    <t>Net operating revenue</t>
  </si>
  <si>
    <t>Construction cost</t>
  </si>
  <si>
    <t>Other expenses</t>
  </si>
  <si>
    <t>Share of profit (loss) of equity-accounted investees</t>
  </si>
  <si>
    <t>Profit attributable to:</t>
  </si>
  <si>
    <t>Shareholders of parent</t>
  </si>
  <si>
    <t>Noncontrolling shareholders</t>
  </si>
  <si>
    <t>Current and deferred income and social contribution taxes</t>
  </si>
  <si>
    <t>Expenses on interest and monetary and exchange variance - net</t>
  </si>
  <si>
    <t>Allowance for doubtful accounts</t>
  </si>
  <si>
    <t>Adjustment to fair value of concession financial asset</t>
  </si>
  <si>
    <t>Variable compensation program (ILP)</t>
  </si>
  <si>
    <t>Construction margin, operation and compensation of the Transmission contract asset</t>
  </si>
  <si>
    <t>Mark-to-market of traded energy purchase/sale contracts</t>
  </si>
  <si>
    <t>Compensation of contract asset</t>
  </si>
  <si>
    <t>(Increase) in escrow and secured bonds</t>
  </si>
  <si>
    <t>ANEEL Dispatch Receipts - COVID ACCOUNT</t>
  </si>
  <si>
    <t>Funds from the Itaipu trading account</t>
  </si>
  <si>
    <t>(Decrease) increase in suppliers payable</t>
  </si>
  <si>
    <t>Payment recovery of ICMS credits - State REFIS</t>
  </si>
  <si>
    <t>Increase in taxes and social contributions</t>
  </si>
  <si>
    <t>Income and social contribution taxes paid</t>
  </si>
  <si>
    <t>Increase in estimated obligations</t>
  </si>
  <si>
    <t>(Decrease) increase in other accounts payable</t>
  </si>
  <si>
    <t>Applications to electricity transmission lines</t>
  </si>
  <si>
    <t>Short-term investments and secured funds</t>
  </si>
  <si>
    <t>Sale of PP&amp;E and intangible assets</t>
  </si>
  <si>
    <t>Payments under business combination</t>
  </si>
  <si>
    <t>Payment of grid incorporation</t>
  </si>
  <si>
    <t>Capital increase through share subscription</t>
  </si>
  <si>
    <t>1,062,102</t>
  </si>
  <si>
    <t>Net income margin (%)</t>
  </si>
  <si>
    <t>Valores em R$ milhões</t>
  </si>
  <si>
    <t>Composição das despesas operacionais</t>
  </si>
  <si>
    <t>2.1.3 Material</t>
  </si>
  <si>
    <t>(+) Construction revenue</t>
  </si>
  <si>
    <t>(+) Creation and amortization - CVA</t>
  </si>
  <si>
    <t>(-) Construction revenue</t>
  </si>
  <si>
    <t>(=) Net revenue, without construction revenue</t>
  </si>
  <si>
    <t>1 Non-Manageable costs and expenses</t>
  </si>
  <si>
    <t>1.1   Energy purchased</t>
  </si>
  <si>
    <t>1.2   Transmission of electricity</t>
  </si>
  <si>
    <t>2.1.1  Personnel</t>
  </si>
  <si>
    <t>2.1.2 Post-employment benefits</t>
  </si>
  <si>
    <t>2.1.4 Services</t>
  </si>
  <si>
    <t>2.1.5 Other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</si>
  <si>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Fines and compensation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</si>
  <si>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Other</t>
    </r>
  </si>
  <si>
    <t>Total Operating Costs and Expenses (1+2+3, without construction costs)</t>
  </si>
  <si>
    <t>Total Operating Costs and Expenses (1+2+3, with construction costs)</t>
  </si>
  <si>
    <t>PMSO expenses</t>
  </si>
  <si>
    <t>Distribution</t>
  </si>
  <si>
    <t>ESOL consolidated (Services)</t>
  </si>
  <si>
    <t>Energisa Consolidated</t>
  </si>
  <si>
    <t>Energisa S/A | Results for the 4th quarter of 2022</t>
  </si>
  <si>
    <t>Cataguases, March 16, 2023 - The management of Energisa S/A (“Energisa” or “Company”) hereby presents its results for the fourth quarter (4Q22) and 2022.</t>
  </si>
  <si>
    <r>
      <t xml:space="preserve">Net operating revenue without construction revenue </t>
    </r>
    <r>
      <rPr>
        <vertAlign val="superscript"/>
        <sz val="8"/>
        <color theme="1"/>
        <rFont val="Trebuchet MS"/>
        <family val="2"/>
      </rPr>
      <t>(1)</t>
    </r>
  </si>
  <si>
    <r>
      <t xml:space="preserve">Recurrent Adjusted EBITDA </t>
    </r>
    <r>
      <rPr>
        <vertAlign val="superscript"/>
        <sz val="8"/>
        <color rgb="FF009FC2"/>
        <rFont val="Trebuchet MS"/>
        <family val="2"/>
      </rPr>
      <t>(2)</t>
    </r>
  </si>
  <si>
    <r>
      <t xml:space="preserve">Covenants Adjusted EBITDA </t>
    </r>
    <r>
      <rPr>
        <vertAlign val="superscript"/>
        <sz val="8"/>
        <color rgb="FF009FC2"/>
        <rFont val="Trebuchet MS"/>
        <family val="2"/>
      </rPr>
      <t xml:space="preserve">(3) </t>
    </r>
  </si>
  <si>
    <r>
      <t xml:space="preserve">Recurrent adjusted net income </t>
    </r>
    <r>
      <rPr>
        <vertAlign val="superscript"/>
        <sz val="8"/>
        <color rgb="FF009FC2"/>
        <rFont val="Trebuchet MS"/>
        <family val="2"/>
      </rPr>
      <t>(4)</t>
    </r>
  </si>
  <si>
    <t>+ 3,3 p.p.</t>
  </si>
  <si>
    <t xml:space="preserve">26,4 </t>
  </si>
  <si>
    <t>+ 4,2 p.p.</t>
  </si>
  <si>
    <t xml:space="preserve">5,7 </t>
  </si>
  <si>
    <t>+ 0,8 p.p.</t>
  </si>
  <si>
    <t xml:space="preserve">9,2 </t>
  </si>
  <si>
    <t>- 1,5 p.p.</t>
  </si>
  <si>
    <t>4Q22</t>
  </si>
  <si>
    <t>4Q21</t>
  </si>
  <si>
    <t>(-) Construction revenue *</t>
  </si>
  <si>
    <t>(=) Consolidated net revenue, without infrastructure construction revenue</t>
  </si>
  <si>
    <t>(restated)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</si>
  <si>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Commercial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</si>
  <si>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Rural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</si>
  <si>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Other sectors</t>
    </r>
  </si>
  <si>
    <t>(=) Gross Revenue</t>
  </si>
  <si>
    <t>EMR</t>
  </si>
  <si>
    <t>(=) Adjusted EBITDA covenants</t>
  </si>
  <si>
    <t>Nonrecurring effects</t>
  </si>
  <si>
    <r>
      <t>(+) Uninvoiced Revenue</t>
    </r>
    <r>
      <rPr>
        <sz val="8"/>
        <color theme="1"/>
        <rFont val="Trebuchet MS"/>
        <family val="2"/>
      </rPr>
      <t xml:space="preserve"> </t>
    </r>
    <r>
      <rPr>
        <sz val="8"/>
        <color rgb="FF000000"/>
        <rFont val="Trebuchet MS"/>
        <family val="2"/>
      </rPr>
      <t>(Note 3.3)</t>
    </r>
  </si>
  <si>
    <t>(-) FIDC</t>
  </si>
  <si>
    <t xml:space="preserve">(=) Recurrent adjusted EBITDA </t>
  </si>
  <si>
    <t>+ 16,5 p.p.</t>
  </si>
  <si>
    <t>+ 19,1 p.p.</t>
  </si>
  <si>
    <t xml:space="preserve">24,7 </t>
  </si>
  <si>
    <t>+ 14,8 p.p.</t>
  </si>
  <si>
    <t xml:space="preserve">27,9 </t>
  </si>
  <si>
    <t>+ 17,0 p.p.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</si>
  <si>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 xml:space="preserve">Swap MtM 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</si>
  <si>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MTM Subscription Bonus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</si>
  <si>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MTM Stock option plan (EPM)</t>
    </r>
  </si>
  <si>
    <t>Restatement PEE and R&amp;D</t>
  </si>
  <si>
    <t>(-) Transfer to orders in progress</t>
  </si>
  <si>
    <t>Other finance costs</t>
  </si>
  <si>
    <t>(-) Concession financial asset (VNR – Distribution)</t>
  </si>
  <si>
    <t>(-) Corporate net income – TransCos</t>
  </si>
  <si>
    <t>(+) Net regulatory income/loss – TransCos</t>
  </si>
  <si>
    <t xml:space="preserve">(=) Adjusted net income for the period </t>
  </si>
  <si>
    <t>(-) MTM Stock option plan (EPM)</t>
  </si>
  <si>
    <r>
      <t>(-) MtM 7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 subscription bonus </t>
    </r>
  </si>
  <si>
    <t xml:space="preserve">(=) Adjusted recurrent net income for the period </t>
  </si>
  <si>
    <r>
      <t xml:space="preserve">ENF </t>
    </r>
    <r>
      <rPr>
        <vertAlign val="superscript"/>
        <sz val="8"/>
        <color theme="1"/>
        <rFont val="Trebuchet MS"/>
        <family val="2"/>
      </rPr>
      <t>(1)</t>
    </r>
  </si>
  <si>
    <t xml:space="preserve">64.3 </t>
  </si>
  <si>
    <t>ECOM (Electricity marketing)</t>
  </si>
  <si>
    <t>ALSOL, ECOM, EMS, EMT, ENF, ERO, ESE, ESOL and ESS</t>
  </si>
  <si>
    <t>2,579.0</t>
  </si>
  <si>
    <t>111.9%</t>
  </si>
  <si>
    <t xml:space="preserve"> 2.07 </t>
  </si>
  <si>
    <t>EMR, EMS, EMT, EPB, ERO, ESA, ESE, ESS, ETE and ETO</t>
  </si>
  <si>
    <t>2,302.0</t>
  </si>
  <si>
    <t>111.5%</t>
  </si>
  <si>
    <t xml:space="preserve"> 4.65 </t>
  </si>
  <si>
    <t>ETE, EMR, EMS, ESS and ETO</t>
  </si>
  <si>
    <t xml:space="preserve"> 3.40 </t>
  </si>
  <si>
    <t xml:space="preserve"> 9.61 </t>
  </si>
  <si>
    <t>238.7</t>
  </si>
  <si>
    <t>89.7%</t>
  </si>
  <si>
    <t xml:space="preserve"> 7.56 </t>
  </si>
  <si>
    <t>6,286.2</t>
  </si>
  <si>
    <t>110.8%</t>
  </si>
  <si>
    <t xml:space="preserve"> 3.54 </t>
  </si>
  <si>
    <t>2.6.1	 Financial operations in 4Q22</t>
  </si>
  <si>
    <t xml:space="preserve">Loans and borrowings </t>
  </si>
  <si>
    <t>Noncurrent</t>
  </si>
  <si>
    <t>12/31/2022</t>
  </si>
  <si>
    <t>Debt Balance in Dec/22</t>
  </si>
  <si>
    <r>
      <t>ESA 16</t>
    </r>
    <r>
      <rPr>
        <b/>
        <vertAlign val="superscript"/>
        <sz val="7"/>
        <color rgb="FF000000"/>
        <rFont val="Trebuchet MS"/>
        <family val="2"/>
      </rPr>
      <t>th</t>
    </r>
    <r>
      <rPr>
        <b/>
        <sz val="7"/>
        <color rgb="FF000000"/>
        <rFont val="Trebuchet MS"/>
        <family val="2"/>
      </rPr>
      <t xml:space="preserve"> Issuance - CVM 476: </t>
    </r>
    <r>
      <rPr>
        <b/>
        <vertAlign val="superscript"/>
        <sz val="7"/>
        <color rgb="FF000000"/>
        <rFont val="Trebuchet MS"/>
        <family val="2"/>
      </rPr>
      <t>(4)</t>
    </r>
  </si>
  <si>
    <t>512.5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</si>
  <si>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ERO 7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</si>
  <si>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420.25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</si>
  <si>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ETO 8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</si>
  <si>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92.25</t>
  </si>
  <si>
    <r>
      <t>ESA 15</t>
    </r>
    <r>
      <rPr>
        <b/>
        <vertAlign val="superscript"/>
        <sz val="7"/>
        <color rgb="FF000000"/>
        <rFont val="Trebuchet MS"/>
        <family val="2"/>
      </rPr>
      <t>th</t>
    </r>
    <r>
      <rPr>
        <b/>
        <sz val="7"/>
        <color rgb="FF000000"/>
        <rFont val="Trebuchet MS"/>
        <family val="2"/>
      </rPr>
      <t xml:space="preserve"> Issuance - CVM 476: </t>
    </r>
    <r>
      <rPr>
        <b/>
        <vertAlign val="superscript"/>
        <sz val="7"/>
        <color rgb="FF000000"/>
        <rFont val="Trebuchet MS"/>
        <family val="2"/>
      </rPr>
      <t>(1)</t>
    </r>
  </si>
  <si>
    <t>360.1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</si>
  <si>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EPB 10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</si>
  <si>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 xml:space="preserve">59.6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</si>
  <si>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ETO 7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</si>
  <si>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 xml:space="preserve">89.5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</si>
  <si>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ESE 10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</si>
  <si>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ERO 6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</si>
  <si>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 xml:space="preserve">101.3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</si>
  <si>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EAM 1</t>
    </r>
    <r>
      <rPr>
        <vertAlign val="superscript"/>
        <sz val="7"/>
        <color rgb="FF000000"/>
        <rFont val="Trebuchet MS"/>
        <family val="2"/>
      </rPr>
      <t>st</t>
    </r>
    <r>
      <rPr>
        <sz val="7"/>
        <color rgb="FF000000"/>
        <rFont val="Trebuchet MS"/>
        <family val="2"/>
      </rPr>
      <t xml:space="preserve"> Issuance</t>
    </r>
  </si>
  <si>
    <t xml:space="preserve">45.4 </t>
  </si>
  <si>
    <r>
      <t>ESA 14</t>
    </r>
    <r>
      <rPr>
        <b/>
        <vertAlign val="superscript"/>
        <sz val="7"/>
        <color rgb="FF000000"/>
        <rFont val="Trebuchet MS"/>
        <family val="2"/>
      </rPr>
      <t>th</t>
    </r>
    <r>
      <rPr>
        <b/>
        <sz val="7"/>
        <color rgb="FF000000"/>
        <rFont val="Trebuchet MS"/>
        <family val="2"/>
      </rPr>
      <t xml:space="preserve"> Issuance - CVM 476: </t>
    </r>
    <r>
      <rPr>
        <b/>
        <vertAlign val="superscript"/>
        <sz val="7"/>
        <color rgb="FF000000"/>
        <rFont val="Trebuchet MS"/>
        <family val="2"/>
      </rPr>
      <t>(1)</t>
    </r>
  </si>
  <si>
    <t>577.3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</si>
  <si>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EMS 15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</si>
  <si>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90.2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</si>
  <si>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EMG 13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</si>
  <si>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42.1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</si>
  <si>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ENF 2</t>
    </r>
    <r>
      <rPr>
        <vertAlign val="superscript"/>
        <sz val="7"/>
        <color rgb="FF000000"/>
        <rFont val="Trebuchet MS"/>
        <family val="2"/>
      </rPr>
      <t>nd</t>
    </r>
    <r>
      <rPr>
        <sz val="7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</si>
  <si>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ETO 6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</si>
  <si>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72.2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</si>
  <si>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ERO 3</t>
    </r>
    <r>
      <rPr>
        <vertAlign val="superscript"/>
        <sz val="7"/>
        <color rgb="FF000000"/>
        <rFont val="Trebuchet MS"/>
        <family val="2"/>
      </rPr>
      <t>rd</t>
    </r>
    <r>
      <rPr>
        <sz val="7"/>
        <color rgb="FF000000"/>
        <rFont val="Trebuchet MS"/>
        <family val="2"/>
      </rPr>
      <t xml:space="preserve"> issuance</t>
    </r>
  </si>
  <si>
    <t>102.2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</si>
  <si>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EAC 2</t>
    </r>
    <r>
      <rPr>
        <vertAlign val="superscript"/>
        <sz val="7"/>
        <color rgb="FF000000"/>
        <rFont val="Trebuchet MS"/>
        <family val="2"/>
      </rPr>
      <t>nd</t>
    </r>
    <r>
      <rPr>
        <sz val="7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</si>
  <si>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EPB 9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</si>
  <si>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84.2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</si>
  <si>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ESE 9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</si>
  <si>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ESS 6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</si>
  <si>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EBO 5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</si>
  <si>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r>
      <t>ESA 11</t>
    </r>
    <r>
      <rPr>
        <b/>
        <vertAlign val="superscript"/>
        <sz val="7"/>
        <color rgb="FF000000"/>
        <rFont val="Trebuchet MS"/>
        <family val="2"/>
      </rPr>
      <t>th</t>
    </r>
    <r>
      <rPr>
        <b/>
        <sz val="7"/>
        <color rgb="FF000000"/>
        <rFont val="Trebuchet MS"/>
        <family val="2"/>
      </rPr>
      <t xml:space="preserve"> Issuance - CVM 476: </t>
    </r>
    <r>
      <rPr>
        <b/>
        <vertAlign val="superscript"/>
        <sz val="7"/>
        <color rgb="FF000000"/>
        <rFont val="Trebuchet MS"/>
        <family val="2"/>
      </rPr>
      <t>(1)</t>
    </r>
  </si>
  <si>
    <t xml:space="preserve">640.5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</si>
  <si>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EAC 1</t>
    </r>
    <r>
      <rPr>
        <vertAlign val="superscript"/>
        <sz val="7"/>
        <color rgb="FF000000"/>
        <rFont val="Trebuchet MS"/>
        <family val="2"/>
      </rPr>
      <t>st</t>
    </r>
    <r>
      <rPr>
        <sz val="7"/>
        <color rgb="FF000000"/>
        <rFont val="Trebuchet MS"/>
        <family val="2"/>
      </rPr>
      <t xml:space="preserve"> Issuance</t>
    </r>
  </si>
  <si>
    <t xml:space="preserve">224.2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</si>
  <si>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ERO 2</t>
    </r>
    <r>
      <rPr>
        <vertAlign val="superscript"/>
        <sz val="7"/>
        <color rgb="FF000000"/>
        <rFont val="Trebuchet MS"/>
        <family val="2"/>
      </rPr>
      <t>nd</t>
    </r>
    <r>
      <rPr>
        <sz val="7"/>
        <color rgb="FF000000"/>
        <rFont val="Trebuchet MS"/>
        <family val="2"/>
      </rPr>
      <t xml:space="preserve"> issuance</t>
    </r>
  </si>
  <si>
    <t xml:space="preserve">416.3 </t>
  </si>
  <si>
    <r>
      <t>ESA 8</t>
    </r>
    <r>
      <rPr>
        <b/>
        <vertAlign val="superscript"/>
        <sz val="7"/>
        <color rgb="FF000000"/>
        <rFont val="Trebuchet MS"/>
        <family val="2"/>
      </rPr>
      <t>th</t>
    </r>
    <r>
      <rPr>
        <b/>
        <sz val="7"/>
        <color rgb="FF000000"/>
        <rFont val="Trebuchet MS"/>
        <family val="2"/>
      </rPr>
      <t xml:space="preserve"> Issuance - CVM 400:</t>
    </r>
    <r>
      <rPr>
        <b/>
        <vertAlign val="superscript"/>
        <sz val="7"/>
        <color rgb="FF000000"/>
        <rFont val="Trebuchet MS"/>
        <family val="2"/>
      </rPr>
      <t xml:space="preserve"> (2)</t>
    </r>
  </si>
  <si>
    <t>243.8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</si>
  <si>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EMT 6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</si>
  <si>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101.0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</si>
  <si>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ETO 2</t>
    </r>
    <r>
      <rPr>
        <vertAlign val="superscript"/>
        <sz val="7"/>
        <color rgb="FF000000"/>
        <rFont val="Trebuchet MS"/>
        <family val="2"/>
      </rPr>
      <t>nd</t>
    </r>
    <r>
      <rPr>
        <sz val="7"/>
        <color rgb="FF000000"/>
        <rFont val="Trebuchet MS"/>
        <family val="2"/>
      </rPr>
      <t xml:space="preserve"> Issuance</t>
    </r>
  </si>
  <si>
    <t>49.1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</si>
  <si>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ESS 1</t>
    </r>
    <r>
      <rPr>
        <vertAlign val="superscript"/>
        <sz val="7"/>
        <color rgb="FF000000"/>
        <rFont val="Trebuchet MS"/>
        <family val="2"/>
      </rPr>
      <t>st</t>
    </r>
    <r>
      <rPr>
        <sz val="7"/>
        <color rgb="FF000000"/>
        <rFont val="Trebuchet MS"/>
        <family val="2"/>
      </rPr>
      <t xml:space="preserve"> Issuance</t>
    </r>
  </si>
  <si>
    <t>30.4</t>
  </si>
  <si>
    <t>22.7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</si>
  <si>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EPB 2</t>
    </r>
    <r>
      <rPr>
        <vertAlign val="superscript"/>
        <sz val="7"/>
        <color rgb="FF000000"/>
        <rFont val="Trebuchet MS"/>
        <family val="2"/>
      </rPr>
      <t>nd</t>
    </r>
    <r>
      <rPr>
        <sz val="7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</si>
  <si>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ESE 4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</si>
  <si>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11.5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</si>
  <si>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EMG 8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</si>
  <si>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10.4</t>
  </si>
  <si>
    <r>
      <t>ESA 9</t>
    </r>
    <r>
      <rPr>
        <b/>
        <vertAlign val="superscript"/>
        <sz val="7"/>
        <color rgb="FF000000"/>
        <rFont val="Trebuchet MS"/>
        <family val="2"/>
      </rPr>
      <t>th</t>
    </r>
    <r>
      <rPr>
        <b/>
        <sz val="7"/>
        <color rgb="FF000000"/>
        <rFont val="Trebuchet MS"/>
        <family val="2"/>
      </rPr>
      <t xml:space="preserve"> Issuance - CVM 400: </t>
    </r>
    <r>
      <rPr>
        <b/>
        <vertAlign val="superscript"/>
        <sz val="7"/>
        <color rgb="FF000000"/>
        <rFont val="Trebuchet MS"/>
        <family val="2"/>
      </rPr>
      <t>(3)</t>
    </r>
  </si>
  <si>
    <t>44.1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</si>
  <si>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EMG 9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</si>
  <si>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2.6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</si>
  <si>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EMT 7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</si>
  <si>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7.2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</si>
  <si>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EMS 9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</si>
  <si>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7.5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</si>
  <si>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ESS 3</t>
    </r>
    <r>
      <rPr>
        <vertAlign val="superscript"/>
        <sz val="7"/>
        <color rgb="FF000000"/>
        <rFont val="Trebuchet MS"/>
        <family val="2"/>
      </rPr>
      <t>rd</t>
    </r>
    <r>
      <rPr>
        <sz val="7"/>
        <color rgb="FF000000"/>
        <rFont val="Trebuchet MS"/>
        <family val="2"/>
      </rPr>
      <t xml:space="preserve"> Issuance</t>
    </r>
  </si>
  <si>
    <t>7.7</t>
  </si>
  <si>
    <t>.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</si>
  <si>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ESE 5</t>
    </r>
    <r>
      <rPr>
        <vertAlign val="superscript"/>
        <sz val="7"/>
        <color rgb="FF000000"/>
        <rFont val="Trebuchet MS"/>
        <family val="2"/>
      </rPr>
      <t>th</t>
    </r>
    <r>
      <rPr>
        <sz val="7"/>
        <color rgb="FF000000"/>
        <rFont val="Trebuchet MS"/>
        <family val="2"/>
      </rPr>
      <t xml:space="preserve"> Issuance</t>
    </r>
  </si>
  <si>
    <t>6.1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</si>
  <si>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ETO 3</t>
    </r>
    <r>
      <rPr>
        <vertAlign val="superscript"/>
        <sz val="7"/>
        <color rgb="FF000000"/>
        <rFont val="Trebuchet MS"/>
        <family val="2"/>
      </rPr>
      <t>rd</t>
    </r>
    <r>
      <rPr>
        <sz val="7"/>
        <color rgb="FF000000"/>
        <rFont val="Trebuchet MS"/>
        <family val="2"/>
      </rPr>
      <t xml:space="preserve"> Issuance</t>
    </r>
  </si>
  <si>
    <t>6.8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</si>
  <si>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7"/>
        <color rgb="FF000000"/>
        <rFont val="Trebuchet MS"/>
        <family val="2"/>
      </rPr>
      <t>EPB 3</t>
    </r>
    <r>
      <rPr>
        <vertAlign val="superscript"/>
        <sz val="7"/>
        <color rgb="FF000000"/>
        <rFont val="Trebuchet MS"/>
        <family val="2"/>
      </rPr>
      <t>rd</t>
    </r>
    <r>
      <rPr>
        <sz val="7"/>
        <color rgb="FF000000"/>
        <rFont val="Trebuchet MS"/>
        <family val="2"/>
      </rPr>
      <t xml:space="preserve"> Issuance</t>
    </r>
  </si>
  <si>
    <t>8.2</t>
  </si>
  <si>
    <t>2,378.2</t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</si>
  <si>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Electricity distribution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</si>
  <si>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Electricity transmission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</si>
  <si>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(re) energisa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</si>
  <si>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Distributed Generation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</si>
  <si>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Electricity trading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</si>
  <si>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Services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</si>
  <si>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rgb="FF000000"/>
        <rFont val="Trebuchet MS"/>
        <family val="2"/>
      </rPr>
      <t>Holding companies and other</t>
    </r>
  </si>
  <si>
    <t>(re-stated)</t>
  </si>
  <si>
    <t xml:space="preserve">EMG </t>
  </si>
  <si>
    <t>4.0</t>
  </si>
  <si>
    <t>2.7</t>
  </si>
  <si>
    <t>0.0</t>
  </si>
  <si>
    <t>EMR (*)</t>
  </si>
  <si>
    <t>1.7</t>
  </si>
  <si>
    <t>7.0</t>
  </si>
  <si>
    <t>6.5</t>
  </si>
  <si>
    <t>0.7</t>
  </si>
  <si>
    <t>GEMINI Consolidated</t>
  </si>
  <si>
    <t>RIO PEIXEII</t>
  </si>
  <si>
    <t>133.1</t>
  </si>
  <si>
    <t>0.5</t>
  </si>
  <si>
    <t>6.2</t>
  </si>
  <si>
    <t>28.2</t>
  </si>
  <si>
    <t>1,53</t>
  </si>
  <si>
    <t>Market indexes</t>
  </si>
  <si>
    <t>Share prices</t>
  </si>
  <si>
    <t>Relative indicators</t>
  </si>
  <si>
    <t>2021 (restated)</t>
  </si>
  <si>
    <t>4Q21    (restated)</t>
  </si>
  <si>
    <t>2021    (restated)</t>
  </si>
  <si>
    <t>Captive Industrial</t>
  </si>
  <si>
    <t>Free Industrial</t>
  </si>
  <si>
    <t>Captive Commercial</t>
  </si>
  <si>
    <t>Free Commercial</t>
  </si>
  <si>
    <t>Captive Rural</t>
  </si>
  <si>
    <t>Free Rural</t>
  </si>
  <si>
    <t>Captive Other</t>
  </si>
  <si>
    <t>Free Other</t>
  </si>
  <si>
    <t>Dec/22</t>
  </si>
  <si>
    <t xml:space="preserve"> +15.19</t>
  </si>
  <si>
    <t xml:space="preserve"> +21.51</t>
  </si>
  <si>
    <t>+16.57</t>
  </si>
  <si>
    <t xml:space="preserve"> 06/22/2022</t>
  </si>
  <si>
    <t>+19.51</t>
  </si>
  <si>
    <t>+17.78</t>
  </si>
  <si>
    <t>+19.19</t>
  </si>
  <si>
    <t>+16.88</t>
  </si>
  <si>
    <t>+14.76</t>
  </si>
  <si>
    <t>+16.24</t>
  </si>
  <si>
    <t>-4.75</t>
  </si>
  <si>
    <t>-3.80</t>
  </si>
  <si>
    <t>-4.47</t>
  </si>
  <si>
    <t>+9.85</t>
  </si>
  <si>
    <t>+9.35</t>
  </si>
  <si>
    <t>+9.72</t>
  </si>
  <si>
    <t>-5.34</t>
  </si>
  <si>
    <t>-5.02</t>
  </si>
  <si>
    <t>-5.26</t>
  </si>
  <si>
    <t>+0.34</t>
  </si>
  <si>
    <t>+3.49</t>
  </si>
  <si>
    <t>+1.03</t>
  </si>
  <si>
    <t>+21.62</t>
  </si>
  <si>
    <t>+24.96</t>
  </si>
  <si>
    <t>+22.55</t>
  </si>
  <si>
    <t>-1.40</t>
  </si>
  <si>
    <t>-1.33</t>
  </si>
  <si>
    <t>-1.38</t>
  </si>
  <si>
    <t>+17.93</t>
  </si>
  <si>
    <t>+18.81</t>
  </si>
  <si>
    <t>+18.16</t>
  </si>
  <si>
    <t>-1.31</t>
  </si>
  <si>
    <t>-1.27</t>
  </si>
  <si>
    <t>-1.30</t>
  </si>
  <si>
    <t>+14.53</t>
  </si>
  <si>
    <t>+15.85</t>
  </si>
  <si>
    <t>+14.78</t>
  </si>
  <si>
    <t>+8.92</t>
  </si>
  <si>
    <t>+18.21</t>
  </si>
  <si>
    <t>+11.52</t>
  </si>
  <si>
    <t>+21.40</t>
  </si>
  <si>
    <t>+24.73</t>
  </si>
  <si>
    <t>+22.09</t>
  </si>
  <si>
    <t>12/13/2022</t>
  </si>
  <si>
    <t>+14.74</t>
  </si>
  <si>
    <t>+19.43</t>
  </si>
  <si>
    <t>+15.58</t>
  </si>
  <si>
    <t xml:space="preserve"> EMR</t>
  </si>
  <si>
    <t xml:space="preserve"> 584.0 </t>
  </si>
  <si>
    <t xml:space="preserve"> June/2021</t>
  </si>
  <si>
    <t xml:space="preserve"> June/2026</t>
  </si>
  <si>
    <t xml:space="preserve"> 137.4 </t>
  </si>
  <si>
    <t xml:space="preserve"> 186.3 </t>
  </si>
  <si>
    <t xml:space="preserve"> 1,955.0 </t>
  </si>
  <si>
    <t xml:space="preserve"> 1,234.9 </t>
  </si>
  <si>
    <t xml:space="preserve"> 1,040.7 </t>
  </si>
  <si>
    <t xml:space="preserve"> 4,516.0 </t>
  </si>
  <si>
    <t xml:space="preserve"> 2,433.8 </t>
  </si>
  <si>
    <t xml:space="preserve"> 1,663.1 </t>
  </si>
  <si>
    <t xml:space="preserve"> 1,845.6 </t>
  </si>
  <si>
    <t xml:space="preserve"> 702.0 </t>
  </si>
  <si>
    <r>
      <t xml:space="preserve"> </t>
    </r>
    <r>
      <rPr>
        <b/>
        <sz val="8"/>
        <color rgb="FF000000"/>
        <rFont val="Trebuchet MS"/>
        <family val="2"/>
      </rPr>
      <t>16,298.7</t>
    </r>
  </si>
  <si>
    <t xml:space="preserve">Regulatory BRL restated by the IPCA through December 2022 </t>
  </si>
  <si>
    <t xml:space="preserve">Concession financial asset </t>
  </si>
  <si>
    <t>(-) Exclusion of asset appreciation determined in the purchase price allocation (PPA) of the business combination</t>
  </si>
  <si>
    <r>
      <t xml:space="preserve">ENF </t>
    </r>
    <r>
      <rPr>
        <vertAlign val="superscript"/>
        <sz val="8"/>
        <color rgb="FF000000"/>
        <rFont val="Trebuchet MS"/>
        <family val="2"/>
      </rPr>
      <t>(1)</t>
    </r>
  </si>
  <si>
    <r>
      <t>(1)</t>
    </r>
    <r>
      <rPr>
        <sz val="7"/>
        <color theme="1"/>
        <rFont val="Times New Roman"/>
        <family val="1"/>
      </rPr>
      <t xml:space="preserve">  </t>
    </r>
    <r>
      <rPr>
        <sz val="6"/>
        <color theme="1"/>
        <rFont val="Trebuchet MS"/>
        <family val="2"/>
      </rPr>
      <t>Due to the merger of ENF into EMG in November/2022, ENF’s information covered an 11-month period when analyzing FY 2022 and 1 month when analyzing 4Q22.</t>
    </r>
  </si>
  <si>
    <t>ENF (1)</t>
  </si>
  <si>
    <t>(1) Due to the merger of ENF into EMG in November/2022, ENF’s information covered an 11-month period when analyzing FY 2022 and 1 month when analyzing 4Q22.</t>
  </si>
  <si>
    <t>(-) Nonrecurring effects (*)</t>
  </si>
  <si>
    <t xml:space="preserve">(=) Adjusted combined recurrent net income </t>
  </si>
  <si>
    <t>(=) Combined adjusted EBITDA for the period</t>
  </si>
  <si>
    <t>(-) Nonrecurring effects</t>
  </si>
  <si>
    <t>(=) Combined recurrent adjusted EBITDA</t>
  </si>
  <si>
    <t>Start-up</t>
  </si>
  <si>
    <t>734 (CS)</t>
  </si>
  <si>
    <t>15 ﻿months</t>
  </si>
  <si>
    <t>756.2</t>
  </si>
  <si>
    <t>12.2</t>
  </si>
  <si>
    <r>
      <t>142.2</t>
    </r>
    <r>
      <rPr>
        <vertAlign val="superscript"/>
        <sz val="7"/>
        <color rgb="FF000000"/>
        <rFont val="Trebuchet MS"/>
        <family val="2"/>
      </rPr>
      <t>(d)</t>
    </r>
  </si>
  <si>
    <r>
      <t>156.4</t>
    </r>
    <r>
      <rPr>
        <vertAlign val="superscript"/>
        <sz val="7"/>
        <color rgb="FF000000"/>
        <rFont val="Trebuchet MS"/>
        <family val="2"/>
      </rPr>
      <t>(d)</t>
    </r>
  </si>
  <si>
    <r>
      <t>75.2</t>
    </r>
    <r>
      <rPr>
        <vertAlign val="superscript"/>
        <sz val="7"/>
        <color rgb="FF000000"/>
        <rFont val="Trebuchet MS"/>
        <family val="2"/>
      </rPr>
      <t>(d)</t>
    </r>
  </si>
  <si>
    <t>2,656.8</t>
  </si>
  <si>
    <t>626.6</t>
  </si>
  <si>
    <r>
      <t xml:space="preserve">Physical Progress </t>
    </r>
    <r>
      <rPr>
        <b/>
        <vertAlign val="superscript"/>
        <sz val="7"/>
        <color rgb="FFFFFFFF"/>
        <rFont val="Trebuchet MS"/>
        <family val="2"/>
      </rPr>
      <t>(a)</t>
    </r>
  </si>
  <si>
    <r>
      <t xml:space="preserve">Estimated Capex </t>
    </r>
    <r>
      <rPr>
        <b/>
        <vertAlign val="superscript"/>
        <sz val="7"/>
        <color rgb="FFFFFFFF"/>
        <rFont val="Trebuchet MS"/>
        <family val="2"/>
      </rPr>
      <t>(b)</t>
    </r>
    <r>
      <rPr>
        <b/>
        <sz val="7"/>
        <color rgb="FFFFFFFF"/>
        <rFont val="Trebuchet MS"/>
        <family val="2"/>
      </rPr>
      <t xml:space="preserve">  </t>
    </r>
  </si>
  <si>
    <t>round 22-23</t>
  </si>
  <si>
    <r>
      <t xml:space="preserve">50.4% </t>
    </r>
    <r>
      <rPr>
        <vertAlign val="superscript"/>
        <sz val="7"/>
        <color rgb="FF000000"/>
        <rFont val="Trebuchet MS"/>
        <family val="2"/>
      </rPr>
      <t>(c)</t>
    </r>
  </si>
  <si>
    <t>1,027.5</t>
  </si>
  <si>
    <r>
      <t>79.9</t>
    </r>
    <r>
      <rPr>
        <vertAlign val="superscript"/>
        <sz val="7"/>
        <color rgb="FF000000"/>
        <rFont val="Trebuchet MS"/>
        <family val="2"/>
      </rPr>
      <t>(d)</t>
    </r>
  </si>
  <si>
    <t>18.72%</t>
  </si>
  <si>
    <t>7.72%</t>
  </si>
  <si>
    <t>149.9</t>
  </si>
  <si>
    <t>210.4</t>
  </si>
  <si>
    <t>2,471.9</t>
  </si>
  <si>
    <t>116.0</t>
  </si>
  <si>
    <t>+ 17,9 p.p.</t>
  </si>
  <si>
    <t xml:space="preserve">64,2 </t>
  </si>
  <si>
    <t>+ 27,9 p.p.</t>
  </si>
  <si>
    <t>(105,3)</t>
  </si>
  <si>
    <t>Concession asset remuneration</t>
  </si>
  <si>
    <t>Costs and expenses</t>
  </si>
  <si>
    <t>Amortization/Depreciation</t>
  </si>
  <si>
    <t>+ 15,2 p.p.</t>
  </si>
  <si>
    <t xml:space="preserve">78,6 </t>
  </si>
  <si>
    <t>+ 10,7 p.p.</t>
  </si>
  <si>
    <r>
      <t>Costs and expenses</t>
    </r>
    <r>
      <rPr>
        <vertAlign val="superscript"/>
        <sz val="8"/>
        <color rgb="FF000000"/>
        <rFont val="Trebuchet MS"/>
        <family val="2"/>
      </rPr>
      <t>(1)</t>
    </r>
  </si>
  <si>
    <t>21.9</t>
  </si>
  <si>
    <t>Net income (loss) for the period</t>
  </si>
  <si>
    <t>- 8,0 p.p.</t>
  </si>
  <si>
    <t>(12,9)</t>
  </si>
  <si>
    <r>
      <t>(-) Costs and expenses</t>
    </r>
    <r>
      <rPr>
        <vertAlign val="superscript"/>
        <sz val="8"/>
        <color rgb="FF000000"/>
        <rFont val="Trebuchet MS"/>
        <family val="2"/>
      </rPr>
      <t>(1)</t>
    </r>
  </si>
  <si>
    <r>
      <t>(-) Costs and expenses</t>
    </r>
    <r>
      <rPr>
        <vertAlign val="superscript"/>
        <sz val="8"/>
        <color rgb="FF000000"/>
        <rFont val="Trebuchet MS"/>
        <family val="2"/>
      </rPr>
      <t>1</t>
    </r>
  </si>
  <si>
    <t>6.0	 Centralized generation</t>
  </si>
  <si>
    <t xml:space="preserve">Centralized Generation </t>
  </si>
  <si>
    <t xml:space="preserve"> 2.3 </t>
  </si>
  <si>
    <t xml:space="preserve"> 1.3 </t>
  </si>
  <si>
    <t xml:space="preserve"> (4.1)</t>
  </si>
  <si>
    <t>6.0 Centralized generation</t>
  </si>
  <si>
    <t>7.0	 Following up on the Company’s projections</t>
  </si>
  <si>
    <t xml:space="preserve">Topic </t>
  </si>
  <si>
    <t>Operation</t>
  </si>
  <si>
    <t>Projection through the period ended December 31, 2026</t>
  </si>
  <si>
    <t>Accumulated through</t>
  </si>
  <si>
    <t>December 31, 2022</t>
  </si>
  <si>
    <t>Clean and affordable electricity for remote concession areas</t>
  </si>
  <si>
    <t>no. of consumer units</t>
  </si>
  <si>
    <t>Decommissioning and deactivating thermal power plants</t>
  </si>
  <si>
    <t>MW</t>
  </si>
  <si>
    <t>171.7</t>
  </si>
  <si>
    <t>125.7</t>
  </si>
  <si>
    <t>Installing renewable energy capacity</t>
  </si>
  <si>
    <t>GW</t>
  </si>
  <si>
    <t>0.261</t>
  </si>
  <si>
    <t>Topic</t>
  </si>
  <si>
    <t>Position at</t>
  </si>
  <si>
    <t xml:space="preserve">Participation of other Company business lines in addition to electricity distribution in Consolidated EBITDA </t>
  </si>
  <si>
    <t>% of Consolidated EBITDA</t>
  </si>
  <si>
    <t>By 25</t>
  </si>
  <si>
    <t>15.3</t>
  </si>
  <si>
    <t>Projection through the period</t>
  </si>
  <si>
    <t>ended December 31, 2026</t>
  </si>
  <si>
    <t>Accumulated as of</t>
  </si>
  <si>
    <t xml:space="preserve">Estimate investment </t>
  </si>
  <si>
    <t>R$ billion</t>
  </si>
  <si>
    <t>29.5</t>
  </si>
  <si>
    <t>7.0 	Following up on the Company’s projections</t>
  </si>
  <si>
    <t>8.0	 Subsequent events</t>
  </si>
  <si>
    <r>
      <t>8.1</t>
    </r>
    <r>
      <rPr>
        <b/>
        <sz val="7"/>
        <color rgb="FF009FC2"/>
        <rFont val="Times New Roman"/>
        <family val="1"/>
      </rPr>
      <t xml:space="preserve">  </t>
    </r>
    <r>
      <rPr>
        <b/>
        <sz val="10"/>
        <color rgb="FF009FC2"/>
        <rFont val="Trebuchet MS"/>
        <family val="2"/>
      </rPr>
      <t xml:space="preserve">Projected investment </t>
    </r>
  </si>
  <si>
    <t>Projections 2023</t>
  </si>
  <si>
    <t>Non-electric</t>
  </si>
  <si>
    <t>Proprietary Assets</t>
  </si>
  <si>
    <t>Special Obligations*</t>
  </si>
  <si>
    <t>196.6</t>
  </si>
  <si>
    <t>218.5</t>
  </si>
  <si>
    <t>40.1</t>
  </si>
  <si>
    <t>258.6</t>
  </si>
  <si>
    <t>191.7</t>
  </si>
  <si>
    <t>20.9</t>
  </si>
  <si>
    <t>212.6</t>
  </si>
  <si>
    <t>229.7</t>
  </si>
  <si>
    <t>31.6</t>
  </si>
  <si>
    <t>4.9</t>
  </si>
  <si>
    <t>36.5</t>
  </si>
  <si>
    <t>40.5</t>
  </si>
  <si>
    <t>319.5</t>
  </si>
  <si>
    <t>39.0</t>
  </si>
  <si>
    <t>358.6</t>
  </si>
  <si>
    <t>33.7</t>
  </si>
  <si>
    <t>392.2</t>
  </si>
  <si>
    <t>700.5</t>
  </si>
  <si>
    <t>79.7</t>
  </si>
  <si>
    <t>780.2</t>
  </si>
  <si>
    <t>913.3</t>
  </si>
  <si>
    <t>493.5</t>
  </si>
  <si>
    <t>43.0</t>
  </si>
  <si>
    <t>536.5</t>
  </si>
  <si>
    <t>81.3</t>
  </si>
  <si>
    <t>617.8</t>
  </si>
  <si>
    <t>407.6</t>
  </si>
  <si>
    <t>30.8</t>
  </si>
  <si>
    <t>438.4</t>
  </si>
  <si>
    <t>38.3</t>
  </si>
  <si>
    <t>476.7</t>
  </si>
  <si>
    <t>215.3</t>
  </si>
  <si>
    <t>237.1</t>
  </si>
  <si>
    <t>58.4</t>
  </si>
  <si>
    <t>295.6</t>
  </si>
  <si>
    <t>371.2</t>
  </si>
  <si>
    <t>25.5</t>
  </si>
  <si>
    <t>396.7</t>
  </si>
  <si>
    <t>175.9</t>
  </si>
  <si>
    <t>572.6</t>
  </si>
  <si>
    <t>284.9</t>
  </si>
  <si>
    <t>16.6</t>
  </si>
  <si>
    <t>301.5</t>
  </si>
  <si>
    <t>274.9</t>
  </si>
  <si>
    <t>576.4</t>
  </si>
  <si>
    <t xml:space="preserve">Total DisCos </t>
  </si>
  <si>
    <t>3,212.4</t>
  </si>
  <si>
    <t>304.2</t>
  </si>
  <si>
    <t>3,516.6</t>
  </si>
  <si>
    <t>856.8</t>
  </si>
  <si>
    <t>4,373.4</t>
  </si>
  <si>
    <t>Goiás</t>
  </si>
  <si>
    <t>Pará I</t>
  </si>
  <si>
    <t>Pará II</t>
  </si>
  <si>
    <t>14.0</t>
  </si>
  <si>
    <t>Tocantins I</t>
  </si>
  <si>
    <t>45.7</t>
  </si>
  <si>
    <t>Tocantins II</t>
  </si>
  <si>
    <t>18.8</t>
  </si>
  <si>
    <t>Amazonas</t>
  </si>
  <si>
    <t>220.1</t>
  </si>
  <si>
    <t>Amazonas II</t>
  </si>
  <si>
    <t>22.8</t>
  </si>
  <si>
    <t>Macapá TL</t>
  </si>
  <si>
    <t>Amapá</t>
  </si>
  <si>
    <t>46.1</t>
  </si>
  <si>
    <t>Paranaíta</t>
  </si>
  <si>
    <t>Taubaté TL</t>
  </si>
  <si>
    <t>Xingu TL</t>
  </si>
  <si>
    <t>43.2</t>
  </si>
  <si>
    <t>Total Transmission</t>
  </si>
  <si>
    <t>440.8</t>
  </si>
  <si>
    <t>Alsol</t>
  </si>
  <si>
    <t xml:space="preserve"> 1,126.0 </t>
  </si>
  <si>
    <t xml:space="preserve"> -   </t>
  </si>
  <si>
    <t xml:space="preserve">Energisa Soluções </t>
  </si>
  <si>
    <t xml:space="preserve"> 27.3 </t>
  </si>
  <si>
    <t xml:space="preserve"> 1,153.3 </t>
  </si>
  <si>
    <t>Voltz</t>
  </si>
  <si>
    <t xml:space="preserve"> 6.9 </t>
  </si>
  <si>
    <t>Holding Company</t>
  </si>
  <si>
    <t xml:space="preserve"> 53.1 </t>
  </si>
  <si>
    <t>4,779.2</t>
  </si>
  <si>
    <t>394.2</t>
  </si>
  <si>
    <t>5,173.4</t>
  </si>
  <si>
    <t>6,030.2</t>
  </si>
  <si>
    <t>Subsidiaries</t>
  </si>
  <si>
    <t>Dividend amounts</t>
  </si>
  <si>
    <t>(R$ Million)</t>
  </si>
  <si>
    <t>Amount per share (R$)</t>
  </si>
  <si>
    <t>Date of payment</t>
  </si>
  <si>
    <t>Energisa Mato Grosso</t>
  </si>
  <si>
    <t>Energisa Mato Grosso do Sul</t>
  </si>
  <si>
    <t>Energisa Paraíba</t>
  </si>
  <si>
    <t>Energisa Tocantins</t>
  </si>
  <si>
    <t>Energisa Sergipe</t>
  </si>
  <si>
    <t>Energisa Sul-Sudeste</t>
  </si>
  <si>
    <t>Energisa Borborema</t>
  </si>
  <si>
    <t>Energisa Minas Rio</t>
  </si>
  <si>
    <r>
      <t>8.1</t>
    </r>
    <r>
      <rPr>
        <b/>
        <sz val="7"/>
        <color rgb="FF009FC2"/>
        <rFont val="Times New Roman"/>
        <family val="1"/>
      </rPr>
      <t xml:space="preserve">  </t>
    </r>
    <r>
      <rPr>
        <b/>
        <sz val="10"/>
        <color rgb="FF009FC2"/>
        <rFont val="Trebuchet MS"/>
        <family val="2"/>
      </rPr>
      <t>Payments of dividends for FY 2022 - subsidiaries </t>
    </r>
  </si>
  <si>
    <t>8.0 Subsequent events</t>
  </si>
  <si>
    <t>Note</t>
  </si>
  <si>
    <t>Clients, consumers, concession operators and other</t>
  </si>
  <si>
    <t>Sector financial assets</t>
  </si>
  <si>
    <t>14.2</t>
  </si>
  <si>
    <t xml:space="preserve">  Clients, consumers and concessionaires</t>
  </si>
  <si>
    <t xml:space="preserve">  Credit receivables</t>
  </si>
  <si>
    <t xml:space="preserve">  Sector financial assets</t>
  </si>
  <si>
    <t xml:space="preserve">  Related-party credits</t>
  </si>
  <si>
    <t xml:space="preserve">  Recoverable taxes</t>
  </si>
  <si>
    <t xml:space="preserve">  Tax credits</t>
  </si>
  <si>
    <t xml:space="preserve">  Escrows and secured bonds</t>
  </si>
  <si>
    <t xml:space="preserve">  Derivative financial instruments</t>
  </si>
  <si>
    <t xml:space="preserve">  Concession financial asset</t>
  </si>
  <si>
    <t>14.1</t>
  </si>
  <si>
    <t xml:space="preserve">  Public service concession- contract asset</t>
  </si>
  <si>
    <t xml:space="preserve">  Other accounts receivable</t>
  </si>
  <si>
    <t>Contractual asset - Infrastructure under construction</t>
  </si>
  <si>
    <t xml:space="preserve">Property, plant and equipment </t>
  </si>
  <si>
    <t>18,741,199</t>
  </si>
  <si>
    <t>17,774,980</t>
  </si>
  <si>
    <t>59,670,668</t>
  </si>
  <si>
    <t>54,258,000</t>
  </si>
  <si>
    <t xml:space="preserve">   </t>
  </si>
  <si>
    <t>AT DECEMBER 31, 2022</t>
  </si>
  <si>
    <t>In thousands of Reais)</t>
  </si>
  <si>
    <t xml:space="preserve">Trade payables </t>
  </si>
  <si>
    <t>1,887,305</t>
  </si>
  <si>
    <t>2,573,437</t>
  </si>
  <si>
    <t>3,533,985</t>
  </si>
  <si>
    <t>2,014,714</t>
  </si>
  <si>
    <t>1,144,143</t>
  </si>
  <si>
    <t>3,104,422</t>
  </si>
  <si>
    <t>1,863,714</t>
  </si>
  <si>
    <t>1,235,453</t>
  </si>
  <si>
    <t>1,709,426</t>
  </si>
  <si>
    <t>Sector financial liabilities</t>
  </si>
  <si>
    <t>Public lighting fee</t>
  </si>
  <si>
    <t>1,289,567</t>
  </si>
  <si>
    <t>3,431,356</t>
  </si>
  <si>
    <t>13,224,879</t>
  </si>
  <si>
    <t>12,651,380</t>
  </si>
  <si>
    <t>1,297,396</t>
  </si>
  <si>
    <t>1,643,093</t>
  </si>
  <si>
    <t>10,162,071</t>
  </si>
  <si>
    <t>9,539,154</t>
  </si>
  <si>
    <t>4,706,841</t>
  </si>
  <si>
    <t>3,298,260</t>
  </si>
  <si>
    <t>11,412,214</t>
  </si>
  <si>
    <t>9,730,454</t>
  </si>
  <si>
    <t>Deferred income and social contribution taxes</t>
  </si>
  <si>
    <t>4,751,870</t>
  </si>
  <si>
    <t>4,828,052</t>
  </si>
  <si>
    <t>1,620,071</t>
  </si>
  <si>
    <t>Provision for labor, civil, tax and regulatory risks</t>
  </si>
  <si>
    <t>1,970,886</t>
  </si>
  <si>
    <t>1,870,119</t>
  </si>
  <si>
    <t xml:space="preserve">Effects of excluding ICMS from the PIS and Cofins calculation base </t>
  </si>
  <si>
    <t>3,017,036</t>
  </si>
  <si>
    <t>3,708,305</t>
  </si>
  <si>
    <t>6,431,739</t>
  </si>
  <si>
    <t>6,306,473</t>
  </si>
  <si>
    <t>33,962,036</t>
  </si>
  <si>
    <t>32,521,060</t>
  </si>
  <si>
    <t xml:space="preserve">Share capital  </t>
  </si>
  <si>
    <t>28.1</t>
  </si>
  <si>
    <t>4,946,375</t>
  </si>
  <si>
    <t>3,363,685</t>
  </si>
  <si>
    <t>28.1 and 28.2</t>
  </si>
  <si>
    <t>Capital reserve</t>
  </si>
  <si>
    <t>1,037,141</t>
  </si>
  <si>
    <t>Profit reserves</t>
  </si>
  <si>
    <t>28.3 to 28.6</t>
  </si>
  <si>
    <t>5,234,703</t>
  </si>
  <si>
    <t>5,050,072</t>
  </si>
  <si>
    <t>28.7</t>
  </si>
  <si>
    <t>28.9</t>
  </si>
  <si>
    <t>11,019,893</t>
  </si>
  <si>
    <t>8,037,151</t>
  </si>
  <si>
    <t>28.10</t>
  </si>
  <si>
    <t>1,463,860</t>
  </si>
  <si>
    <t>1,048,409</t>
  </si>
  <si>
    <t>12,483,753</t>
  </si>
  <si>
    <t>9,085,560</t>
  </si>
  <si>
    <t>Continued operations</t>
  </si>
  <si>
    <t>26,503,137</t>
  </si>
  <si>
    <t>26,475,504</t>
  </si>
  <si>
    <t>Cost of the electricity service</t>
  </si>
  <si>
    <t>(11,782,898)</t>
  </si>
  <si>
    <t>(14,969,934)</t>
  </si>
  <si>
    <t>Costs of operations and services provided to third parties</t>
  </si>
  <si>
    <t>(7,529,322)</t>
  </si>
  <si>
    <t>(5,807,908)</t>
  </si>
  <si>
    <t>Gross profit</t>
  </si>
  <si>
    <t>7,190,917</t>
  </si>
  <si>
    <t>5,697,662</t>
  </si>
  <si>
    <t>General and administrative expenses</t>
  </si>
  <si>
    <t>(1,369,335)</t>
  </si>
  <si>
    <t>2,419,873</t>
  </si>
  <si>
    <t>2,493,239</t>
  </si>
  <si>
    <t>Profit/loss before finance revenue (costs)</t>
  </si>
  <si>
    <t xml:space="preserve">  </t>
  </si>
  <si>
    <t>2,458,115</t>
  </si>
  <si>
    <t>2,481,094</t>
  </si>
  <si>
    <t>5,721,758</t>
  </si>
  <si>
    <t>4,626,584</t>
  </si>
  <si>
    <t>1,613,404</t>
  </si>
  <si>
    <t>1,430,243</t>
  </si>
  <si>
    <t>(1,123,635)</t>
  </si>
  <si>
    <t>(4,196,378)</t>
  </si>
  <si>
    <t>(2,527,789)</t>
  </si>
  <si>
    <t>Net finance costs</t>
  </si>
  <si>
    <t>(2,582,974)</t>
  </si>
  <si>
    <t>(1,097,546)</t>
  </si>
  <si>
    <t>Profit/loss before tax on profit</t>
  </si>
  <si>
    <t>2,042,273</t>
  </si>
  <si>
    <t>2,703,350</t>
  </si>
  <si>
    <t>3,138,784</t>
  </si>
  <si>
    <t>3,529,038</t>
  </si>
  <si>
    <t>Current income and social contribution taxes</t>
  </si>
  <si>
    <t>Net income for the year from continued operations</t>
  </si>
  <si>
    <t>2,135,461</t>
  </si>
  <si>
    <t>2,543,033</t>
  </si>
  <si>
    <t>2,428,020</t>
  </si>
  <si>
    <t>2,766,340</t>
  </si>
  <si>
    <t>Net income for the year from discontinued operations</t>
  </si>
  <si>
    <t>Net income for the year</t>
  </si>
  <si>
    <t>2,591,500</t>
  </si>
  <si>
    <t>2,814,807</t>
  </si>
  <si>
    <t xml:space="preserve">Basic and diluted net income per common and preferred share - R$ </t>
  </si>
  <si>
    <t>1.12</t>
  </si>
  <si>
    <t>1.43</t>
  </si>
  <si>
    <t xml:space="preserve">Basic and diluted net income per common and preferred share from continued operations - R$ </t>
  </si>
  <si>
    <t xml:space="preserve">FINANCIAL YEAR ENDED DECEMBER 31, 2022 </t>
  </si>
  <si>
    <t>(In thousands of Reais, except for net income per share)</t>
  </si>
  <si>
    <t>Comprehensive statement of income (Appendix ll - 4)</t>
  </si>
  <si>
    <t xml:space="preserve">Items that will not be reclassified to profit or loss </t>
  </si>
  <si>
    <t xml:space="preserve">  Other comprehensive income</t>
  </si>
  <si>
    <t xml:space="preserve"> 28.9 </t>
  </si>
  <si>
    <t xml:space="preserve">Items that might be reclassified to profit or loss </t>
  </si>
  <si>
    <t>Total comprehensive income for the year, net of tax</t>
  </si>
  <si>
    <t>2,175,718</t>
  </si>
  <si>
    <t>2,711,165</t>
  </si>
  <si>
    <t>2,469,908</t>
  </si>
  <si>
    <t>2,943,606</t>
  </si>
  <si>
    <t>Attributable to:</t>
  </si>
  <si>
    <t>Controlling shareholders</t>
  </si>
  <si>
    <t>Statement of cash flows (Appendix ll - 5)</t>
  </si>
  <si>
    <t>FINANCIAL YEAR ENDED DECEMBER 31, 2022</t>
  </si>
  <si>
    <t>'(In thousands of Reais)</t>
  </si>
  <si>
    <t>2021 Restated</t>
  </si>
  <si>
    <t>Operating activities</t>
  </si>
  <si>
    <t>1,153,790</t>
  </si>
  <si>
    <t>1,726,983</t>
  </si>
  <si>
    <t>2,039,774</t>
  </si>
  <si>
    <t>Reversal of the provision for credit losses and monetary restatement - discontinued operations</t>
  </si>
  <si>
    <t>Depreciation and amortization</t>
  </si>
  <si>
    <t>1,274,464</t>
  </si>
  <si>
    <t>1,242,986</t>
  </si>
  <si>
    <t xml:space="preserve">Allowance for doubtful accounts </t>
  </si>
  <si>
    <t>(Gain) on the disposal of PP&amp;E and intangible assets</t>
  </si>
  <si>
    <t>(2,419,873)</t>
  </si>
  <si>
    <t>(1,327,790)</t>
  </si>
  <si>
    <t>Variable compensation program - ILP</t>
  </si>
  <si>
    <t>Changes in current and noncurrent assets</t>
  </si>
  <si>
    <t>Decrease (Increase) in consumers and concessionaires</t>
  </si>
  <si>
    <t>(Increase) decrease in credit receivables</t>
  </si>
  <si>
    <t>(Increase) decrease in inventories</t>
  </si>
  <si>
    <t>(Increase) decrease in recoverable taxes</t>
  </si>
  <si>
    <t>Decrease in sector financial assets</t>
  </si>
  <si>
    <t>(2,453,698)</t>
  </si>
  <si>
    <t>Decrease in other accounts receivable</t>
  </si>
  <si>
    <t>Changes in current and noncurrent liabilities</t>
  </si>
  <si>
    <t>Increase (decrease) in financial sector liabilities</t>
  </si>
  <si>
    <t>Tax, civil, labor and regulatory proceedings paid</t>
  </si>
  <si>
    <t>Net cash produced by operating activities</t>
  </si>
  <si>
    <t>5,685,800</t>
  </si>
  <si>
    <t>Investment activities</t>
  </si>
  <si>
    <t>Capital increase and acquisition of shares in subsidiaries and other investments</t>
  </si>
  <si>
    <t>(1,376,453)</t>
  </si>
  <si>
    <t>Goodwill paid in the acquisition of subsidiaries</t>
  </si>
  <si>
    <t>1,101,593</t>
  </si>
  <si>
    <t>Investments in PP&amp;E, intangible assets and contractual asset - Infrastructure under construction</t>
  </si>
  <si>
    <t>15.17 and 18</t>
  </si>
  <si>
    <t>(4,893,023)</t>
  </si>
  <si>
    <t>(2,619,244)</t>
  </si>
  <si>
    <t xml:space="preserve">Cash and cash equivalents paid under business combination </t>
  </si>
  <si>
    <t>Receipt of dividends and interest on equity</t>
  </si>
  <si>
    <t>2,392,858</t>
  </si>
  <si>
    <t>Net cash produced by (used in) investment activities</t>
  </si>
  <si>
    <t>1,880,054</t>
  </si>
  <si>
    <t>(5,094,117)</t>
  </si>
  <si>
    <t>(2,793,622)</t>
  </si>
  <si>
    <t>Financing activities</t>
  </si>
  <si>
    <t>New loans, financing and debentures</t>
  </si>
  <si>
    <t>20 and 21</t>
  </si>
  <si>
    <t>1,492,948</t>
  </si>
  <si>
    <t>1,646,755</t>
  </si>
  <si>
    <t>6,844,446</t>
  </si>
  <si>
    <t>8,447,443</t>
  </si>
  <si>
    <t>Loans and debentures payments - principal</t>
  </si>
  <si>
    <t>(1,157,217)</t>
  </si>
  <si>
    <t>(1,194,146)</t>
  </si>
  <si>
    <t>(3,904,213)</t>
  </si>
  <si>
    <t>(5,419,338)</t>
  </si>
  <si>
    <t>Loans and borrowings payments - interest</t>
  </si>
  <si>
    <t>(1,807,342)</t>
  </si>
  <si>
    <t>Related parties</t>
  </si>
  <si>
    <t>(1,145,604)</t>
  </si>
  <si>
    <t>Payment of settled derivative financial instruments</t>
  </si>
  <si>
    <t>New tax financing</t>
  </si>
  <si>
    <t>Payment of dividends</t>
  </si>
  <si>
    <t>(1,266,756)</t>
  </si>
  <si>
    <t>(1,581,828)</t>
  </si>
  <si>
    <t>Payment under Financial Lease</t>
  </si>
  <si>
    <t>Payment of tax financing</t>
  </si>
  <si>
    <t>Costs to acquire treasury shares</t>
  </si>
  <si>
    <t>Net cash (used by) generated in financing activities</t>
  </si>
  <si>
    <t>(1,819,796)</t>
  </si>
  <si>
    <t>1,623,285</t>
  </si>
  <si>
    <t>Net cash variation</t>
  </si>
  <si>
    <t>Opening cash and cash equivalents</t>
  </si>
  <si>
    <t>Closing cash and cash equivalents</t>
  </si>
  <si>
    <t>Statement of Added Value - DVA (Appendix ll - 6)</t>
  </si>
  <si>
    <t>Generation of added value:</t>
  </si>
  <si>
    <t>Revenue</t>
  </si>
  <si>
    <t>Revenue from energy sales and services</t>
  </si>
  <si>
    <t>32,702,430</t>
  </si>
  <si>
    <t>34,484,711</t>
  </si>
  <si>
    <t>Revenue relating to construction of company assets</t>
  </si>
  <si>
    <t>4,367,832</t>
  </si>
  <si>
    <t>2,736,607</t>
  </si>
  <si>
    <t>(-) Consumables acquired from third parties</t>
  </si>
  <si>
    <t>Cost of electricity sold</t>
  </si>
  <si>
    <t>12,712,514</t>
  </si>
  <si>
    <t>16,466,454</t>
  </si>
  <si>
    <t>Materials and outsourced services</t>
  </si>
  <si>
    <t>1,137,676</t>
  </si>
  <si>
    <t>1,123,937</t>
  </si>
  <si>
    <t>Other operating costs</t>
  </si>
  <si>
    <t>4,633,646</t>
  </si>
  <si>
    <t>2,910,292</t>
  </si>
  <si>
    <t>18,483,836</t>
  </si>
  <si>
    <t>20,500,683</t>
  </si>
  <si>
    <t>Gross value added</t>
  </si>
  <si>
    <t>18,289,400</t>
  </si>
  <si>
    <t>16,773,824</t>
  </si>
  <si>
    <t>Depreciation, amortization and realization of goodwill</t>
  </si>
  <si>
    <t>Net added value</t>
  </si>
  <si>
    <t>17,014,936</t>
  </si>
  <si>
    <t>15,530,838</t>
  </si>
  <si>
    <t>Transferred value added</t>
  </si>
  <si>
    <t>2,590,485</t>
  </si>
  <si>
    <t>2,322,628</t>
  </si>
  <si>
    <t xml:space="preserve">Financial revenue </t>
  </si>
  <si>
    <t>1,720,888</t>
  </si>
  <si>
    <t>1,526,157</t>
  </si>
  <si>
    <t>Total added value to be distributed</t>
  </si>
  <si>
    <t>3,600,862</t>
  </si>
  <si>
    <t>3,035,277</t>
  </si>
  <si>
    <t>18,735,824</t>
  </si>
  <si>
    <t>17,056,995</t>
  </si>
  <si>
    <t>Distribution of added value:</t>
  </si>
  <si>
    <t>Direct compensation</t>
  </si>
  <si>
    <t>Benefits</t>
  </si>
  <si>
    <t>FGTS</t>
  </si>
  <si>
    <t>Taxes and contributions</t>
  </si>
  <si>
    <t>Federal</t>
  </si>
  <si>
    <t>2,682,120</t>
  </si>
  <si>
    <t>2,371,318</t>
  </si>
  <si>
    <t>4,889,341</t>
  </si>
  <si>
    <t>6,005,364</t>
  </si>
  <si>
    <t>Municipal</t>
  </si>
  <si>
    <t>Intra-sector Obligations</t>
  </si>
  <si>
    <t>2,947,521</t>
  </si>
  <si>
    <t>1,945,240</t>
  </si>
  <si>
    <t>Return on third-party capital</t>
  </si>
  <si>
    <t xml:space="preserve">Interest         </t>
  </si>
  <si>
    <t>1,123,635</t>
  </si>
  <si>
    <t>4,359,962</t>
  </si>
  <si>
    <t>2,567,031</t>
  </si>
  <si>
    <t>Rentals</t>
  </si>
  <si>
    <t>Interest on equity</t>
  </si>
  <si>
    <t xml:space="preserve">Dividends </t>
  </si>
  <si>
    <t>1,031,667</t>
  </si>
  <si>
    <t>Additional dividends proposed</t>
  </si>
  <si>
    <t>Legal reserve</t>
  </si>
  <si>
    <t>Profit Retention</t>
  </si>
  <si>
    <t>1,318,647</t>
  </si>
  <si>
    <t>1,645,602</t>
  </si>
  <si>
    <t xml:space="preserve">    Net income for the year from discontinued operations</t>
  </si>
  <si>
    <t>Realization of Reserve</t>
  </si>
  <si>
    <t>Minority interests in profits</t>
  </si>
  <si>
    <t>Retained earnings (Accumulated losses)</t>
  </si>
  <si>
    <t>Statements of changes in equity (Appendix ll - 7)</t>
  </si>
  <si>
    <t xml:space="preserve">Capital </t>
  </si>
  <si>
    <t>Other capital reserves</t>
  </si>
  <si>
    <t xml:space="preserve">Retained earnings (accumulated losses) </t>
  </si>
  <si>
    <t>Total attributed to controlling shareholders</t>
  </si>
  <si>
    <t>Noncontrolling Interest</t>
  </si>
  <si>
    <t>Consolidated total</t>
  </si>
  <si>
    <t>Profit retention</t>
  </si>
  <si>
    <t>Retention of retained earnings due to a change in the accounting practices</t>
  </si>
  <si>
    <t>Balances at January 01, 2021 (restated)</t>
  </si>
  <si>
    <t>2,897,964</t>
  </si>
  <si>
    <t>6,478,126</t>
  </si>
  <si>
    <t>7,324,014</t>
  </si>
  <si>
    <t>Capital increase</t>
  </si>
  <si>
    <t>Payment of additional dividends</t>
  </si>
  <si>
    <t xml:space="preserve"> 28.7 </t>
  </si>
  <si>
    <t>Transactions with investments</t>
  </si>
  <si>
    <t xml:space="preserve"> 28.2 </t>
  </si>
  <si>
    <t>Treasury Stock Acquired</t>
  </si>
  <si>
    <t>Gain on assignment to ILP Prog. of treasury stock</t>
  </si>
  <si>
    <t>PUT investment</t>
  </si>
  <si>
    <t>Net income for the year (restated)</t>
  </si>
  <si>
    <t>Proposed allocation of net income:</t>
  </si>
  <si>
    <t xml:space="preserve">        . Legal Reserve </t>
  </si>
  <si>
    <t xml:space="preserve"> 28.3 </t>
  </si>
  <si>
    <t xml:space="preserve">        . Dividends </t>
  </si>
  <si>
    <t>(1,031,667)</t>
  </si>
  <si>
    <t>(1,270,422)</t>
  </si>
  <si>
    <t xml:space="preserve">        . Profit retention </t>
  </si>
  <si>
    <t xml:space="preserve"> 28.4 </t>
  </si>
  <si>
    <t>(1,645,602)</t>
  </si>
  <si>
    <t>Other comprehensive income, net of tax</t>
  </si>
  <si>
    <t>Balances at December 31, 2021 - (restated)</t>
  </si>
  <si>
    <t>4,543,566</t>
  </si>
  <si>
    <t>Transfer of reserves</t>
  </si>
  <si>
    <t>Capital increase as per the Board meeting held 03/24/2022</t>
  </si>
  <si>
    <t xml:space="preserve"> 28.1 </t>
  </si>
  <si>
    <t>Capital increase through balance of profit reserves</t>
  </si>
  <si>
    <t>Capital increase as per the Board meeting held 08/18/2022</t>
  </si>
  <si>
    <t>Capital increase as per the Board meeting held 08/11/2022</t>
  </si>
  <si>
    <t>1,128,093</t>
  </si>
  <si>
    <t xml:space="preserve">Tax incentive reserves - reinvestment </t>
  </si>
  <si>
    <t>(1,029,188)</t>
  </si>
  <si>
    <t>(1,318,647)</t>
  </si>
  <si>
    <t xml:space="preserve"> Balances at December 31, 2022 </t>
  </si>
  <si>
    <t>4,621,424</t>
  </si>
  <si>
    <t>Social Balance Sheet  (Appendix ll - 8)</t>
  </si>
  <si>
    <t>ENERGISA S/A</t>
  </si>
  <si>
    <t>CONSOLIDATED ANNUAL SOCIAL BALANCE SHEET - 2022</t>
  </si>
  <si>
    <t>Net revenue (NR)</t>
  </si>
  <si>
    <t>Operating income (OI)</t>
  </si>
  <si>
    <t>Gross payroll (GP)</t>
  </si>
  <si>
    <t>1,392,727</t>
  </si>
  <si>
    <t>1,298,451</t>
  </si>
  <si>
    <t xml:space="preserve">2 - Internal Social Indicators  </t>
  </si>
  <si>
    <t xml:space="preserve">Amount </t>
  </si>
  <si>
    <t>% of FPB</t>
  </si>
  <si>
    <t>% over NR</t>
  </si>
  <si>
    <t>Food and Beverages</t>
  </si>
  <si>
    <t>16.33%</t>
  </si>
  <si>
    <t>0.86%</t>
  </si>
  <si>
    <t>14.42%</t>
  </si>
  <si>
    <t>0.71%</t>
  </si>
  <si>
    <t>Compulsory social charges</t>
  </si>
  <si>
    <t>12.47%</t>
  </si>
  <si>
    <t>0.66%</t>
  </si>
  <si>
    <t>22.53%</t>
  </si>
  <si>
    <t>1.11%</t>
  </si>
  <si>
    <t>Pension plans</t>
  </si>
  <si>
    <t>3.83%</t>
  </si>
  <si>
    <t>0.20%</t>
  </si>
  <si>
    <t>5.01%</t>
  </si>
  <si>
    <t>0.25%</t>
  </si>
  <si>
    <t>Health</t>
  </si>
  <si>
    <t>7.30%</t>
  </si>
  <si>
    <t>0.38%</t>
  </si>
  <si>
    <t>6.56%</t>
  </si>
  <si>
    <t>0.32%</t>
  </si>
  <si>
    <t>Occupational health and safety</t>
  </si>
  <si>
    <t>4.43%</t>
  </si>
  <si>
    <t>0.23%</t>
  </si>
  <si>
    <t>3.03%</t>
  </si>
  <si>
    <t>0.15%</t>
  </si>
  <si>
    <t>Education</t>
  </si>
  <si>
    <t>0.10%</t>
  </si>
  <si>
    <t>0.01%</t>
  </si>
  <si>
    <t>0.08%</t>
  </si>
  <si>
    <t>0.00%</t>
  </si>
  <si>
    <t>Culture</t>
  </si>
  <si>
    <t>Training and professional development</t>
  </si>
  <si>
    <t>0.63%</t>
  </si>
  <si>
    <t>0.03%</t>
  </si>
  <si>
    <t>0.94%</t>
  </si>
  <si>
    <t>0.05%</t>
  </si>
  <si>
    <t>Day care and day care allowance</t>
  </si>
  <si>
    <t>0.44%</t>
  </si>
  <si>
    <t>0.02%</t>
  </si>
  <si>
    <t>0.35%</t>
  </si>
  <si>
    <t>Profit sharing</t>
  </si>
  <si>
    <t>12.29%</t>
  </si>
  <si>
    <t>0.65%</t>
  </si>
  <si>
    <t>11.06%</t>
  </si>
  <si>
    <t>0.54%</t>
  </si>
  <si>
    <t xml:space="preserve">Other </t>
  </si>
  <si>
    <t>1.87%</t>
  </si>
  <si>
    <t>1.55%</t>
  </si>
  <si>
    <t>Total – Internal Social Indicators</t>
  </si>
  <si>
    <t>59.69%</t>
  </si>
  <si>
    <t>3.14%</t>
  </si>
  <si>
    <t>65.54%</t>
  </si>
  <si>
    <t>3.21%</t>
  </si>
  <si>
    <t xml:space="preserve">3 - External Social Indicators     </t>
  </si>
  <si>
    <t>% over RO</t>
  </si>
  <si>
    <t>0.14%</t>
  </si>
  <si>
    <t>0.13%</t>
  </si>
  <si>
    <t>0.28%</t>
  </si>
  <si>
    <t>0.04%</t>
  </si>
  <si>
    <t>0.34%</t>
  </si>
  <si>
    <t>Health and sanitation</t>
  </si>
  <si>
    <t>Sports</t>
  </si>
  <si>
    <t>Combating hunger, and food security</t>
  </si>
  <si>
    <t>0.26%</t>
  </si>
  <si>
    <t>0.16%</t>
  </si>
  <si>
    <t>Total contributions to society</t>
  </si>
  <si>
    <t>0.09%</t>
  </si>
  <si>
    <t>Taxes (not including social charges)</t>
  </si>
  <si>
    <t>7,510,118</t>
  </si>
  <si>
    <t>217.99%</t>
  </si>
  <si>
    <t>28.34%</t>
  </si>
  <si>
    <t>7,037,426</t>
  </si>
  <si>
    <t>199.41%</t>
  </si>
  <si>
    <t>26.58%</t>
  </si>
  <si>
    <t>Total – External Social Indicators</t>
  </si>
  <si>
    <t>7,534,671</t>
  </si>
  <si>
    <t>218.71%</t>
  </si>
  <si>
    <t>28.43%</t>
  </si>
  <si>
    <t>7,060,216</t>
  </si>
  <si>
    <t>200.06%</t>
  </si>
  <si>
    <t>26.67%</t>
  </si>
  <si>
    <t>4 - Environmental Metrics</t>
  </si>
  <si>
    <t>Investments related to company production / operation</t>
  </si>
  <si>
    <t>7.79%</t>
  </si>
  <si>
    <t>1.01%</t>
  </si>
  <si>
    <t>8.34%</t>
  </si>
  <si>
    <t>In external programs and/or projects</t>
  </si>
  <si>
    <t>2.84%</t>
  </si>
  <si>
    <t>0.37%</t>
  </si>
  <si>
    <t>0.61%</t>
  </si>
  <si>
    <t>Total environmental investment</t>
  </si>
  <si>
    <t>10.63%</t>
  </si>
  <si>
    <t>1.38%</t>
  </si>
  <si>
    <t>8.95%</t>
  </si>
  <si>
    <t>1.19%</t>
  </si>
  <si>
    <t>Regarding the establishment of annual targets to minimize waste and overall consumption in production/operations and improve resource usage efficiency, the company</t>
  </si>
  <si>
    <t>(  ) has no targets          (  ) performs 51 to 75%                        (  ) performs 0 to 50%     (  X) performs 76 to 100%</t>
  </si>
  <si>
    <t>5 - Functional Staff Indicators</t>
  </si>
  <si>
    <t>Number of employees at period-end</t>
  </si>
  <si>
    <t>Number of new hires in the period</t>
  </si>
  <si>
    <t>Number of outsourced workers</t>
  </si>
  <si>
    <t>Number of trainees</t>
  </si>
  <si>
    <t>Number of employees over 45</t>
  </si>
  <si>
    <t>Number of women working at the company</t>
  </si>
  <si>
    <t>% management positions held by women</t>
  </si>
  <si>
    <t>36.48%</t>
  </si>
  <si>
    <t>28.82%</t>
  </si>
  <si>
    <t>Number of people of color working at the company</t>
  </si>
  <si>
    <t>% management positions held by people of color</t>
  </si>
  <si>
    <t>26.62%</t>
  </si>
  <si>
    <t>24.53%</t>
  </si>
  <si>
    <t>No of workers with handicaps or special needs</t>
  </si>
  <si>
    <t>6 - Material information regarding corporate citizenship</t>
  </si>
  <si>
    <t>2023 Targets</t>
  </si>
  <si>
    <t>Ratio of lowest to highest compensation paid by the company</t>
  </si>
  <si>
    <t>46.85</t>
  </si>
  <si>
    <t>Total number of occupational injuries</t>
  </si>
  <si>
    <t>The social and environmental programs implemented by the company have been developed by:</t>
  </si>
  <si>
    <t>( x ) directors</t>
  </si>
  <si>
    <t>(  ) directors and managers</t>
  </si>
  <si>
    <t>(  ) all employees</t>
  </si>
  <si>
    <t xml:space="preserve">    (  ) directors and managers</t>
  </si>
  <si>
    <t>The occupational health and safety standards were defined by:</t>
  </si>
  <si>
    <t>( x ) directors and managers</t>
  </si>
  <si>
    <t>(  ) all + Cipa</t>
  </si>
  <si>
    <t>In respect of trade union freedom, the right to collective bargaining and internal representation of workers, the company:</t>
  </si>
  <si>
    <t>(  ) does not get involved</t>
  </si>
  <si>
    <t>( x ) follows the OIT rules</t>
  </si>
  <si>
    <t>(  ) promotes and follows OIT</t>
  </si>
  <si>
    <t>Private pension plans are extended to:</t>
  </si>
  <si>
    <t>(  ) directors</t>
  </si>
  <si>
    <t>(  ) top and middle management</t>
  </si>
  <si>
    <t>( x ) all employees</t>
  </si>
  <si>
    <t>(  ) senior management</t>
  </si>
  <si>
    <t>Profit sharing is extended to:</t>
  </si>
  <si>
    <t>When selecting suppliers the same ethical, social responsibility and environmental standards adopted by the company:</t>
  </si>
  <si>
    <t>(  ) are not addressed</t>
  </si>
  <si>
    <t>(  ) are suggested</t>
  </si>
  <si>
    <t>( x ) are demanded</t>
  </si>
  <si>
    <t>In respect of employee participation in voluntary programs, the company:</t>
  </si>
  <si>
    <t>(  ) gives support</t>
  </si>
  <si>
    <t>( x ) offers organization and incentives</t>
  </si>
  <si>
    <t>Total number of consumer grievances and complaints:</t>
  </si>
  <si>
    <t>to the company  2,668,816</t>
  </si>
  <si>
    <t xml:space="preserve">to Procon             10,269                   </t>
  </si>
  <si>
    <t xml:space="preserve">at the Courts     38,669          </t>
  </si>
  <si>
    <t>by the company 2,668,816</t>
  </si>
  <si>
    <t xml:space="preserve">to Procon             9,632        </t>
  </si>
  <si>
    <t xml:space="preserve">at the Courts     32,390          </t>
  </si>
  <si>
    <t>% of complaints and grievances addressed or resolved:</t>
  </si>
  <si>
    <t xml:space="preserve">at the company    100%     </t>
  </si>
  <si>
    <t xml:space="preserve">at Procon     94%          </t>
  </si>
  <si>
    <t xml:space="preserve">at the Courts                    41%          </t>
  </si>
  <si>
    <t xml:space="preserve">at the company    88%    </t>
  </si>
  <si>
    <t xml:space="preserve">at Procon     96%                 </t>
  </si>
  <si>
    <t xml:space="preserve">in the Courts 48%            </t>
  </si>
  <si>
    <t>Total added value to be distributed (in R$ thousand):</t>
  </si>
  <si>
    <t xml:space="preserve">In 2022: </t>
  </si>
  <si>
    <t xml:space="preserve">In 2021: </t>
  </si>
  <si>
    <t>Distribution of Added Value (DVA):</t>
  </si>
  <si>
    <t>57% government             7% employees                  0% shareholders   22% third parties    14% withheld</t>
  </si>
  <si>
    <t>48% government             7% employees                  3% shareholders   8% third parties    4% withheld</t>
  </si>
  <si>
    <t>7 - Other Information</t>
  </si>
  <si>
    <t>7) Social investments</t>
  </si>
  <si>
    <t>7.1 - The Light for All Program</t>
  </si>
  <si>
    <t xml:space="preserve">  7.1.1 - Government Investment</t>
  </si>
  <si>
    <t xml:space="preserve">  7.1.2 - State Investment</t>
  </si>
  <si>
    <t xml:space="preserve">  7.1.3 - Municipal Investment</t>
  </si>
  <si>
    <t xml:space="preserve">  7.1.4 - Concession Operator Investment</t>
  </si>
  <si>
    <t>Total - Light for All program (7.1.1 to 7.1.4)</t>
  </si>
  <si>
    <t xml:space="preserve">  7.2 - Energy efficiency program</t>
  </si>
  <si>
    <t xml:space="preserve">  7.3 - Research and development program</t>
  </si>
  <si>
    <t>Total social investment (7.1 to 7.3)</t>
  </si>
  <si>
    <t>Social Balance Sheet (Appendix ll - 8)</t>
  </si>
  <si>
    <r>
      <t>(1)</t>
    </r>
    <r>
      <rPr>
        <vertAlign val="superscript"/>
        <sz val="7"/>
        <color theme="1"/>
        <rFont val="Times New Roman"/>
        <family val="1"/>
      </rPr>
      <t xml:space="preserve">       </t>
    </r>
    <r>
      <rPr>
        <sz val="7"/>
        <color theme="1"/>
        <rFont val="Trebuchet MS"/>
        <family val="2"/>
      </rPr>
      <t>In 11/30/2022, the Company Energisa Nova Friburgo was merged into the company EMG – Energisa Minas Gerais, which is now called EMR – Energisa Minas Rio . For the 2021 data we are considering the sum of the results of the two companies.</t>
    </r>
  </si>
  <si>
    <t>Energisa Minas Rio (EMR)</t>
  </si>
  <si>
    <t>Energisa Minas Rio (EMR) (1)</t>
  </si>
  <si>
    <t>Consolidado</t>
  </si>
  <si>
    <t>(-) Rate flag deductions</t>
  </si>
  <si>
    <t>12M22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</si>
</sst>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43" formatCode="_-* #,##0.00_-;\-* #,##0.00_-;_-* &quot;-&quot;??_-;_-@_-"/>
    <numFmt numFmtId="164" formatCode="_(* #,##0_);_(* \(#,##0\);_(* &quot;-&quot;??_);_(@_)"/>
    <numFmt numFmtId="165" formatCode="_(* #,##0.0_);_(* \(#,##0.0\);_(* &quot;-&quot;??_);_(@_)"/>
    <numFmt numFmtId="166" formatCode="_(* #,##0.0_);_(* \(#,##0.0\);_(* &quot;-&quot;_);_(@_)"/>
    <numFmt numFmtId="167" formatCode="\+\ #,##0.0;\-\ #,##0.0"/>
    <numFmt numFmtId="168" formatCode="#,##0.0_ ;\-#,##0.0\ "/>
    <numFmt numFmtId="169" formatCode="#,##0.0_ ;\(#,##0.0\)"/>
    <numFmt numFmtId="170" formatCode="General_)"/>
    <numFmt numFmtId="171" formatCode="\ #,##0;\ #,##0"/>
    <numFmt numFmtId="172" formatCode="_(* #,##0.00_);_(* \(#,##0.00\);_(* &quot;-&quot;_);_(@_)"/>
    <numFmt numFmtId="173" formatCode="_-* #,##0.0_-;\-* #,##0.0_-;_-* &quot;-&quot;??_-;_-@_-"/>
    <numFmt numFmtId="174" formatCode="_-* #,##0_-;\-* #,##0_-;_-* &quot;-&quot;??_-;_-@_-"/>
    <numFmt numFmtId="175" formatCode="#,##0.0"/>
    <numFmt numFmtId="176" formatCode="#,##0.0,"/>
    <numFmt numFmtId="177" formatCode="#,##0,"/>
    <numFmt numFmtId="178" formatCode="#,##0.00,"/>
  </numFmts>
  <fonts count="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Trebuchet MS"/>
      <family val="2"/>
    </font>
    <font>
      <u/>
      <sz val="10"/>
      <color theme="10"/>
      <name val="Arial"/>
      <family val="2"/>
    </font>
    <font>
      <b/>
      <sz val="15"/>
      <color rgb="FF009FC2"/>
      <name val="Trebuchet MS"/>
      <family val="2"/>
    </font>
    <font>
      <sz val="10"/>
      <name val="Trebuchet MS"/>
      <family val="2"/>
    </font>
    <font>
      <sz val="8"/>
      <color rgb="FFFF0000"/>
      <name val="Trebuchet MS"/>
      <family val="2"/>
    </font>
    <font>
      <b/>
      <sz val="9"/>
      <color rgb="FF009FC2"/>
      <name val="Trebuchet MS"/>
      <family val="2"/>
    </font>
    <font>
      <b/>
      <sz val="8"/>
      <color theme="0"/>
      <name val="Trebuchet MS"/>
      <family val="2"/>
    </font>
    <font>
      <sz val="7"/>
      <name val="Trebuchet MS"/>
      <family val="2"/>
    </font>
    <font>
      <b/>
      <sz val="8"/>
      <name val="Trebuchet MS"/>
      <family val="2"/>
    </font>
    <font>
      <i/>
      <sz val="8"/>
      <name val="Trebuchet MS"/>
      <family val="2"/>
    </font>
    <font>
      <sz val="7"/>
      <color rgb="FFFF0000"/>
      <name val="Trebuchet MS"/>
      <family val="2"/>
    </font>
    <font>
      <b/>
      <sz val="7"/>
      <color rgb="FFFF0000"/>
      <name val="Trebuchet MS"/>
      <family val="2"/>
    </font>
    <font>
      <b/>
      <sz val="8"/>
      <color rgb="FFFF0000"/>
      <name val="Trebuchet MS"/>
      <family val="2"/>
    </font>
    <font>
      <b/>
      <sz val="8"/>
      <color rgb="FFFFFFFF"/>
      <name val="Trebuchet MS"/>
      <family val="2"/>
    </font>
    <font>
      <sz val="8"/>
      <color rgb="FF000000"/>
      <name val="Trebuchet MS"/>
      <family val="2"/>
    </font>
    <font>
      <i/>
      <sz val="8"/>
      <color rgb="FFFF0000"/>
      <name val="Trebuchet MS"/>
      <family val="2"/>
    </font>
    <font>
      <b/>
      <sz val="8"/>
      <color rgb="FF000000"/>
      <name val="Trebuchet MS"/>
      <family val="2"/>
    </font>
    <font>
      <b/>
      <sz val="10"/>
      <name val="Trebuchet MS"/>
      <family val="2"/>
    </font>
    <font>
      <b/>
      <sz val="11"/>
      <color rgb="FF009FC2"/>
      <name val="Trebuchet MS"/>
      <family val="2"/>
    </font>
    <font>
      <b/>
      <u/>
      <sz val="16"/>
      <color rgb="FF009FC2"/>
      <name val="Trebuchet MS"/>
      <family val="2"/>
    </font>
    <font>
      <b/>
      <vertAlign val="superscript"/>
      <sz val="8"/>
      <color rgb="FFFFFFFF"/>
      <name val="Trebuchet MS"/>
      <family val="2"/>
    </font>
    <font>
      <b/>
      <sz val="8"/>
      <color theme="1"/>
      <name val="Trebuchet MS"/>
      <family val="2"/>
    </font>
    <font>
      <sz val="10"/>
      <color theme="1"/>
      <name val="Trebuchet MS"/>
      <family val="2"/>
    </font>
    <font>
      <u/>
      <sz val="11"/>
      <color theme="10"/>
      <name val="Calibri"/>
      <family val="2"/>
      <scheme val="minor"/>
    </font>
    <font>
      <b/>
      <sz val="10"/>
      <color rgb="FF009FC2"/>
      <name val="Trebuchet MS"/>
      <family val="2"/>
    </font>
    <font>
      <vertAlign val="superscript"/>
      <sz val="8"/>
      <color rgb="FF000000"/>
      <name val="Trebuchet MS"/>
      <family val="2"/>
    </font>
    <font>
      <sz val="8"/>
      <color theme="0"/>
      <name val="Trebuchet MS"/>
      <family val="2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b/>
      <sz val="8"/>
      <color rgb="FF009FC2"/>
      <name val="Trebuchet MS"/>
      <family val="2"/>
    </font>
    <font>
      <sz val="7"/>
      <color theme="1"/>
      <name val="Trebuchet MS"/>
      <family val="2"/>
    </font>
    <font>
      <sz val="8"/>
      <color theme="1"/>
      <name val="Trebuchet MS"/>
      <family val="2"/>
    </font>
    <font>
      <sz val="8"/>
      <color rgb="FFFFFFFF"/>
      <name val="Trebuchet MS"/>
      <family val="2"/>
    </font>
    <font>
      <sz val="11"/>
      <name val="Trebuchet MS"/>
      <family val="2"/>
    </font>
    <font>
      <sz val="11"/>
      <color rgb="FFFF0000"/>
      <name val="Trebuchet MS"/>
      <family val="2"/>
    </font>
    <font>
      <b/>
      <sz val="11"/>
      <color rgb="FFFF0000"/>
      <name val="Trebuchet MS"/>
      <family val="2"/>
    </font>
    <font>
      <b/>
      <sz val="12"/>
      <color rgb="FF009FC2"/>
      <name val="Trebuchet MS"/>
      <family val="2"/>
    </font>
    <font>
      <vertAlign val="superscript"/>
      <sz val="7"/>
      <name val="Trebuchet MS"/>
      <family val="2"/>
    </font>
    <font>
      <sz val="11"/>
      <color theme="0" tint="-0.249977111117893"/>
      <name val="Trebuchet MS"/>
      <family val="2"/>
    </font>
    <font>
      <b/>
      <sz val="9"/>
      <color rgb="FFFF0000"/>
      <name val="Trebuchet MS"/>
      <family val="2"/>
    </font>
    <font>
      <b/>
      <sz val="10"/>
      <color rgb="FFFF0000"/>
      <name val="Trebuchet MS"/>
      <family val="2"/>
    </font>
    <font>
      <vertAlign val="superscript"/>
      <sz val="8"/>
      <color theme="1"/>
      <name val="Trebuchet MS"/>
      <family val="2"/>
    </font>
    <font>
      <sz val="7"/>
      <color rgb="FF00AAD2"/>
      <name val="Times New Roman"/>
      <family val="1"/>
    </font>
    <font>
      <sz val="10"/>
      <name val="Courier"/>
      <family val="3"/>
    </font>
    <font>
      <sz val="10"/>
      <color rgb="FF00AAD2"/>
      <name val="Wingdings"/>
      <charset val="2"/>
    </font>
    <font>
      <b/>
      <sz val="7"/>
      <color rgb="FF000000"/>
      <name val="Trebuchet MS"/>
      <family val="2"/>
    </font>
    <font>
      <sz val="8"/>
      <color rgb="FF009FC2"/>
      <name val="Trebuchet MS"/>
      <family val="2"/>
    </font>
    <font>
      <b/>
      <sz val="8"/>
      <color rgb="FF009FC2"/>
      <name val="Wingdings"/>
      <charset val="2"/>
    </font>
    <font>
      <b/>
      <sz val="7.5"/>
      <color rgb="FF000000"/>
      <name val="Trebuchet MS"/>
      <family val="2"/>
    </font>
    <font>
      <sz val="7"/>
      <color rgb="FF000000"/>
      <name val="Trebuchet MS"/>
      <family val="2"/>
    </font>
    <font>
      <sz val="10"/>
      <color theme="1"/>
      <name val="Signika"/>
    </font>
    <font>
      <b/>
      <sz val="9"/>
      <color rgb="FF000000"/>
      <name val="Trebuchet MS"/>
      <family val="2"/>
    </font>
    <font>
      <vertAlign val="superscript"/>
      <sz val="8"/>
      <color rgb="FF009FC2"/>
      <name val="Trebuchet MS"/>
      <family val="2"/>
    </font>
    <font>
      <sz val="6"/>
      <color theme="1"/>
      <name val="Trebuchet MS"/>
      <family val="2"/>
    </font>
    <font>
      <sz val="10"/>
      <color rgb="FF009FC2"/>
      <name val="Wingdings"/>
      <charset val="2"/>
    </font>
    <font>
      <sz val="7"/>
      <color rgb="FF009FC2"/>
      <name val="Times New Roman"/>
      <family val="1"/>
    </font>
    <font>
      <sz val="8"/>
      <color rgb="FF009FC3"/>
      <name val="Symbol"/>
      <family val="1"/>
      <charset val="2"/>
    </font>
    <font>
      <sz val="7"/>
      <color rgb="FF009FC3"/>
      <name val="Times New Roman"/>
      <family val="1"/>
    </font>
    <font>
      <b/>
      <vertAlign val="superscript"/>
      <sz val="8"/>
      <color theme="1"/>
      <name val="Times New Roman"/>
      <family val="1"/>
    </font>
    <font>
      <sz val="1"/>
      <color theme="1"/>
      <name val="Trebuchet MS"/>
      <family val="2"/>
    </font>
    <font>
      <sz val="10"/>
      <color rgb="FF000000"/>
      <name val="Trebuchet MS"/>
      <family val="2"/>
    </font>
    <font>
      <b/>
      <sz val="7"/>
      <color rgb="FFFFFFFF"/>
      <name val="Trebuchet MS"/>
      <family val="2"/>
    </font>
    <font>
      <vertAlign val="superscript"/>
      <sz val="7"/>
      <color theme="1"/>
      <name val="Trebuchet MS"/>
      <family val="2"/>
    </font>
    <font>
      <vertAlign val="superscript"/>
      <sz val="7"/>
      <color rgb="FF000000"/>
      <name val="Trebuchet MS"/>
      <family val="2"/>
    </font>
    <font>
      <b/>
      <vertAlign val="superscript"/>
      <sz val="7"/>
      <color rgb="FFFFFFFF"/>
      <name val="Trebuchet MS"/>
      <family val="2"/>
    </font>
    <font>
      <sz val="11"/>
      <color rgb="FF000000"/>
      <name val="Trebuchet MS"/>
      <family val="2"/>
    </font>
    <font>
      <sz val="7"/>
      <color theme="1"/>
      <name val="Times New Roman"/>
      <family val="1"/>
    </font>
    <font>
      <b/>
      <i/>
      <sz val="8"/>
      <color rgb="FF000000"/>
      <name val="Trebuchet MS"/>
      <family val="2"/>
    </font>
    <font>
      <b/>
      <sz val="8"/>
      <color rgb="FFF2F2F2"/>
      <name val="Trebuchet MS"/>
      <family val="2"/>
    </font>
    <font>
      <sz val="9"/>
      <color theme="1"/>
      <name val="Trebuchet MS"/>
      <family val="2"/>
    </font>
    <font>
      <b/>
      <sz val="6"/>
      <color rgb="FFFFFFFF"/>
      <name val="Trebuchet MS"/>
      <family val="2"/>
    </font>
    <font>
      <b/>
      <sz val="9"/>
      <color theme="1"/>
      <name val="Trebuchet MS"/>
      <family val="2"/>
    </font>
    <font>
      <sz val="6"/>
      <color rgb="FF000000"/>
      <name val="Trebuchet MS"/>
      <family val="2"/>
    </font>
    <font>
      <b/>
      <vertAlign val="superscript"/>
      <sz val="7"/>
      <color rgb="FF000000"/>
      <name val="Trebuchet MS"/>
      <family val="2"/>
    </font>
    <font>
      <b/>
      <sz val="10"/>
      <color rgb="FF000000"/>
      <name val="Signika"/>
    </font>
    <font>
      <sz val="10"/>
      <color rgb="FF000000"/>
      <name val="Signika"/>
    </font>
    <font>
      <b/>
      <sz val="7"/>
      <color theme="1"/>
      <name val="Trebuchet MS"/>
      <family val="2"/>
    </font>
    <font>
      <b/>
      <sz val="7"/>
      <color rgb="FF009FC2"/>
      <name val="Times New Roman"/>
      <family val="1"/>
    </font>
    <font>
      <sz val="8"/>
      <color rgb="FF0000FF"/>
      <name val="Trebuchet MS"/>
      <family val="2"/>
    </font>
    <font>
      <sz val="7"/>
      <color rgb="FF0000FF"/>
      <name val="Trebuchet MS"/>
      <family val="2"/>
    </font>
    <font>
      <sz val="7"/>
      <color rgb="FFFF00FF"/>
      <name val="Trebuchet MS"/>
      <family val="2"/>
    </font>
    <font>
      <sz val="10"/>
      <color rgb="FF201F1E"/>
      <name val="Trebuchet MS"/>
      <family val="2"/>
    </font>
    <font>
      <b/>
      <sz val="6"/>
      <color theme="1"/>
      <name val="Trebuchet MS"/>
      <family val="2"/>
    </font>
    <font>
      <b/>
      <sz val="6"/>
      <color rgb="FF000000"/>
      <name val="Trebuchet MS"/>
      <family val="2"/>
    </font>
    <font>
      <sz val="6"/>
      <color theme="1"/>
      <name val="Calibri"/>
      <family val="2"/>
    </font>
    <font>
      <sz val="6"/>
      <color rgb="FFFFFFFF"/>
      <name val="Trebuchet MS"/>
      <family val="2"/>
    </font>
    <font>
      <b/>
      <sz val="8"/>
      <color theme="1"/>
      <name val="Trebuchet MS"/>
    </font>
    <font>
      <b/>
      <sz val="8"/>
      <color rgb="FF000000"/>
      <name val="Trebuchet MS"/>
    </font>
    <font>
      <sz val="8"/>
      <color theme="1"/>
      <name val="Trebuchet MS"/>
    </font>
    <font>
      <sz val="8"/>
      <color rgb="FF000000"/>
      <name val="Trebuchet MS"/>
    </font>
    <font>
      <b/>
      <sz val="8"/>
      <color rgb="FFFFFFFF"/>
      <name val="Trebuchet MS"/>
    </font>
    <font>
      <vertAlign val="superscript"/>
      <sz val="7"/>
      <color theme="1"/>
      <name val="Times New Roman"/>
      <family val="1"/>
    </font>
    <font>
      <vertAlign val="superscript"/>
      <sz val="9"/>
      <color theme="1"/>
      <name val="Trebuchet MS"/>
    </font>
    <font>
      <b/>
      <sz val="8"/>
      <color rgb="FFF2F2F2"/>
      <name val="Trebuchet MS"/>
    </font>
    <font>
      <sz val="8"/>
      <name val="Trebuchet MS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FC2"/>
        <bgColor indexed="64"/>
      </patternFill>
    </fill>
    <fill>
      <patternFill patternType="solid">
        <fgColor rgb="FFC2CD23"/>
        <bgColor indexed="64"/>
      </patternFill>
    </fill>
    <fill>
      <patternFill patternType="solid">
        <fgColor rgb="FFC7EA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7021"/>
        <bgColor indexed="64"/>
      </patternFill>
    </fill>
    <fill>
      <patternFill patternType="solid">
        <fgColor rgb="FFC6EAFA"/>
        <bgColor indexed="64"/>
      </patternFill>
    </fill>
    <fill>
      <patternFill patternType="solid">
        <fgColor rgb="FF009FC3"/>
        <bgColor indexed="64"/>
      </patternFill>
    </fill>
    <fill>
      <patternFill patternType="solid">
        <fgColor rgb="FF74C7B8"/>
        <bgColor indexed="64"/>
      </patternFill>
    </fill>
    <fill>
      <patternFill patternType="solid">
        <fgColor rgb="FF009AC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0A0A0"/>
        <bgColor indexed="64"/>
      </patternFill>
    </fill>
    <fill>
      <patternFill patternType="solid">
        <fgColor rgb="FF0398CB"/>
        <bgColor indexed="64"/>
      </patternFill>
    </fill>
    <fill>
      <patternFill patternType="solid">
        <fgColor rgb="FFD9EDF3"/>
        <bgColor indexed="64"/>
      </patternFill>
    </fill>
    <fill>
      <patternFill patternType="solid">
        <fgColor rgb="FFEA7021"/>
        <bgColor indexed="64"/>
      </patternFill>
    </fill>
  </fills>
  <borders count="146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rgb="FFC7EAFB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rgb="FFFFFFFF"/>
      </right>
      <top/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/>
      <right style="thick">
        <color rgb="FFFFFFFF"/>
      </right>
      <top style="thick">
        <color rgb="FFFFFFFF"/>
      </top>
      <bottom/>
      <diagonal/>
    </border>
    <border>
      <left/>
      <right/>
      <top/>
      <bottom style="thick">
        <color rgb="FFC7EAFB"/>
      </bottom>
      <diagonal/>
    </border>
    <border>
      <left style="medium">
        <color rgb="FFFFFFFF"/>
      </left>
      <right style="thick">
        <color rgb="FFFFFFFF"/>
      </right>
      <top/>
      <bottom/>
      <diagonal/>
    </border>
    <border>
      <left/>
      <right style="thick">
        <color rgb="FFFFFFFF"/>
      </right>
      <top/>
      <bottom style="medium">
        <color rgb="FFC7EAFB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/>
      <diagonal/>
    </border>
    <border>
      <left/>
      <right/>
      <top/>
      <bottom style="medium">
        <color rgb="FF009FC2"/>
      </bottom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/>
      <right style="thick">
        <color rgb="FFFFFFFF"/>
      </right>
      <top/>
      <bottom style="medium">
        <color indexed="64"/>
      </bottom>
      <diagonal/>
    </border>
    <border>
      <left/>
      <right style="thick">
        <color rgb="FFFFFFFF"/>
      </right>
      <top style="medium">
        <color indexed="64"/>
      </top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/>
      <right style="thick">
        <color rgb="FFFFFFFF"/>
      </right>
      <top/>
      <bottom style="mediumDashed">
        <color rgb="FF009FC2"/>
      </bottom>
      <diagonal/>
    </border>
    <border>
      <left/>
      <right style="medium">
        <color rgb="FFFFFFFF"/>
      </right>
      <top/>
      <bottom style="mediumDashed">
        <color rgb="FF009FC2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 style="medium">
        <color rgb="FFFFFFFF"/>
      </right>
      <top/>
      <bottom style="thick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 style="medium">
        <color rgb="FFC7EAFB"/>
      </bottom>
      <diagonal/>
    </border>
    <border>
      <left style="thick">
        <color rgb="FFFFFFFF"/>
      </left>
      <right style="thick">
        <color rgb="FFFFFFFF"/>
      </right>
      <top/>
      <bottom style="medium">
        <color rgb="FFC7EAFB"/>
      </bottom>
      <diagonal/>
    </border>
    <border>
      <left/>
      <right style="medium">
        <color rgb="FFFFFFFF"/>
      </right>
      <top/>
      <bottom style="medium">
        <color rgb="FFC7EAFB"/>
      </bottom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/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009FC2"/>
      </bottom>
      <diagonal/>
    </border>
    <border>
      <left style="medium">
        <color rgb="FFFFFFFF"/>
      </left>
      <right style="thick">
        <color rgb="FFFFFFFF"/>
      </right>
      <top/>
      <bottom style="medium">
        <color rgb="FFC7EAFB"/>
      </bottom>
      <diagonal/>
    </border>
    <border>
      <left/>
      <right style="thick">
        <color rgb="FFFFFFFF"/>
      </right>
      <top/>
      <bottom style="thick">
        <color rgb="FFC7EAFB"/>
      </bottom>
      <diagonal/>
    </border>
    <border>
      <left/>
      <right style="medium">
        <color theme="0"/>
      </right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C2CD22"/>
      </bottom>
      <diagonal/>
    </border>
    <border>
      <left style="thick">
        <color rgb="FFFFFFFF"/>
      </left>
      <right/>
      <top/>
      <bottom style="thick">
        <color rgb="FFC7EAFB"/>
      </bottom>
      <diagonal/>
    </border>
    <border>
      <left/>
      <right/>
      <top/>
      <bottom style="medium">
        <color rgb="FFFFFFFF"/>
      </bottom>
      <diagonal/>
    </border>
    <border>
      <left style="thick">
        <color rgb="FFFFFFFF"/>
      </left>
      <right/>
      <top/>
      <bottom style="medium">
        <color rgb="FFFFFFFF"/>
      </bottom>
      <diagonal/>
    </border>
    <border>
      <left style="thick">
        <color rgb="FFFFFFFF"/>
      </left>
      <right style="medium">
        <color theme="0"/>
      </right>
      <top/>
      <bottom/>
      <diagonal/>
    </border>
    <border>
      <left style="thick">
        <color rgb="FFFFFFFF"/>
      </left>
      <right style="medium">
        <color theme="0"/>
      </right>
      <top/>
      <bottom style="medium">
        <color rgb="FFC7EAFB"/>
      </bottom>
      <diagonal/>
    </border>
    <border>
      <left style="thick">
        <color rgb="FFFFFFFF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009FC2"/>
      </top>
      <bottom style="medium">
        <color rgb="FFFFFFFF"/>
      </bottom>
      <diagonal/>
    </border>
    <border>
      <left/>
      <right style="medium">
        <color rgb="FFFFFFFF"/>
      </right>
      <top style="medium">
        <color rgb="FF009FC2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009FC2"/>
      </bottom>
      <diagonal/>
    </border>
    <border>
      <left/>
      <right style="medium">
        <color rgb="FFFFFFFF"/>
      </right>
      <top style="medium">
        <color rgb="FFFFFFFF"/>
      </top>
      <bottom style="medium">
        <color rgb="FF009FC2"/>
      </bottom>
      <diagonal/>
    </border>
    <border>
      <left/>
      <right style="thick">
        <color rgb="FFFFFFFF"/>
      </right>
      <top/>
      <bottom style="thick">
        <color rgb="FFF37021"/>
      </bottom>
      <diagonal/>
    </border>
    <border>
      <left/>
      <right/>
      <top/>
      <bottom style="thick">
        <color rgb="FFF37021"/>
      </bottom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thick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thick">
        <color rgb="FFFFFFFF"/>
      </right>
      <top style="medium">
        <color rgb="FFC7EAFB"/>
      </top>
      <bottom/>
      <diagonal/>
    </border>
    <border>
      <left/>
      <right style="thick">
        <color rgb="FFFFFFFF"/>
      </right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thick">
        <color rgb="FFFFFFFF"/>
      </right>
      <top/>
      <bottom style="thick">
        <color rgb="FF009FC2"/>
      </bottom>
      <diagonal/>
    </border>
    <border>
      <left/>
      <right/>
      <top/>
      <bottom style="thick">
        <color rgb="FF009FC2"/>
      </bottom>
      <diagonal/>
    </border>
    <border>
      <left/>
      <right style="thick">
        <color rgb="FFFFFFFF"/>
      </right>
      <top style="thick">
        <color rgb="FF009FC2"/>
      </top>
      <bottom style="medium">
        <color rgb="FFBFBFBF"/>
      </bottom>
      <diagonal/>
    </border>
    <border>
      <left style="thick">
        <color rgb="FFFFFFFF"/>
      </left>
      <right style="thick">
        <color rgb="FFFFFFFF"/>
      </right>
      <top/>
      <bottom style="medium">
        <color rgb="FFBFBFBF"/>
      </bottom>
      <diagonal/>
    </border>
    <border>
      <left/>
      <right style="thick">
        <color rgb="FFFFFFFF"/>
      </right>
      <top style="medium">
        <color rgb="FFBFBFBF"/>
      </top>
      <bottom/>
      <diagonal/>
    </border>
    <border>
      <left style="thick">
        <color rgb="FFFFFFFF"/>
      </left>
      <right style="thick">
        <color rgb="FFFFFFFF"/>
      </right>
      <top style="medium">
        <color rgb="FFBFBFBF"/>
      </top>
      <bottom/>
      <diagonal/>
    </border>
    <border>
      <left style="thick">
        <color rgb="FFFFFFFF"/>
      </left>
      <right/>
      <top style="medium">
        <color rgb="FFBFBFBF"/>
      </top>
      <bottom/>
      <diagonal/>
    </border>
    <border>
      <left style="thick">
        <color rgb="FFFFFFFF"/>
      </left>
      <right/>
      <top/>
      <bottom style="medium">
        <color rgb="FFBFBFBF"/>
      </bottom>
      <diagonal/>
    </border>
    <border>
      <left style="thick">
        <color rgb="FFFFFFFF"/>
      </left>
      <right style="thick">
        <color rgb="FFFFFFFF"/>
      </right>
      <top/>
      <bottom style="thick">
        <color rgb="FF009FC2"/>
      </bottom>
      <diagonal/>
    </border>
    <border>
      <left style="thick">
        <color rgb="FFFFFFFF"/>
      </left>
      <right/>
      <top/>
      <bottom style="thick">
        <color rgb="FF009FC2"/>
      </bottom>
      <diagonal/>
    </border>
    <border>
      <left/>
      <right style="thick">
        <color rgb="FFFFFFFF"/>
      </right>
      <top style="thick">
        <color rgb="FF009FC2"/>
      </top>
      <bottom/>
      <diagonal/>
    </border>
    <border>
      <left style="thick">
        <color rgb="FFFFFFFF"/>
      </left>
      <right style="thick">
        <color rgb="FFFFFFFF"/>
      </right>
      <top style="thick">
        <color rgb="FF009FC2"/>
      </top>
      <bottom/>
      <diagonal/>
    </border>
    <border>
      <left/>
      <right style="thick">
        <color rgb="FFFFFFFF"/>
      </right>
      <top/>
      <bottom style="double">
        <color indexed="64"/>
      </bottom>
      <diagonal/>
    </border>
    <border>
      <left/>
      <right style="thick">
        <color rgb="FFFFFFFF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rgb="FFFFFFFF"/>
      </left>
      <right style="thick">
        <color rgb="FFFFFFFF"/>
      </right>
      <top/>
      <bottom style="medium">
        <color rgb="FFFFFFFF"/>
      </bottom>
      <diagonal/>
    </border>
    <border>
      <left style="thin">
        <color theme="0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 style="thick">
        <color theme="0"/>
      </right>
      <top/>
      <bottom style="thick">
        <color theme="0"/>
      </bottom>
      <diagonal/>
    </border>
    <border>
      <left/>
      <right style="thick">
        <color rgb="FFFFFFFF"/>
      </right>
      <top style="mediumDashed">
        <color rgb="FF009FC2"/>
      </top>
      <bottom style="mediumDashed">
        <color rgb="FF009FC2"/>
      </bottom>
      <diagonal/>
    </border>
    <border>
      <left/>
      <right style="medium">
        <color rgb="FFFFFFFF"/>
      </right>
      <top style="mediumDashed">
        <color rgb="FF009FC2"/>
      </top>
      <bottom style="mediumDashed">
        <color rgb="FF009FC2"/>
      </bottom>
      <diagonal/>
    </border>
    <border>
      <left style="medium">
        <color rgb="FFFFFFFF"/>
      </left>
      <right style="medium">
        <color rgb="FFFFFFFF"/>
      </right>
      <top style="mediumDashed">
        <color rgb="FF009FC2"/>
      </top>
      <bottom style="mediumDashed">
        <color rgb="FF009FC2"/>
      </bottom>
      <diagonal/>
    </border>
    <border>
      <left style="medium">
        <color rgb="FFFFFFFF"/>
      </left>
      <right style="medium">
        <color rgb="FFFFFFFF"/>
      </right>
      <top/>
      <bottom style="mediumDashed">
        <color rgb="FF009FC2"/>
      </bottom>
      <diagonal/>
    </border>
    <border>
      <left style="thick">
        <color rgb="FFFFFFFF"/>
      </left>
      <right style="medium">
        <color theme="0"/>
      </right>
      <top style="thick">
        <color rgb="FFFFFFFF"/>
      </top>
      <bottom/>
      <diagonal/>
    </border>
    <border>
      <left style="medium">
        <color rgb="FFFFFFFF"/>
      </left>
      <right style="thick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 style="thick">
        <color rgb="FFC7EAFB"/>
      </bottom>
      <diagonal/>
    </border>
    <border>
      <left/>
      <right style="thick">
        <color theme="0"/>
      </right>
      <top style="thick">
        <color rgb="FFFFFFFF"/>
      </top>
      <bottom/>
      <diagonal/>
    </border>
    <border>
      <left/>
      <right/>
      <top/>
      <bottom style="medium">
        <color rgb="FF1E8BCD"/>
      </bottom>
      <diagonal/>
    </border>
    <border>
      <left/>
      <right style="medium">
        <color rgb="FFFFFFFF"/>
      </right>
      <top/>
      <bottom style="medium">
        <color rgb="FF1E8BCD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1E8BCD"/>
      </top>
      <bottom style="medium">
        <color rgb="FFFFFFFF"/>
      </bottom>
      <diagonal/>
    </border>
    <border>
      <left/>
      <right style="medium">
        <color rgb="FFFFFFFF"/>
      </right>
      <top style="medium">
        <color rgb="FF1E8BCD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1E8BCD"/>
      </bottom>
      <diagonal/>
    </border>
    <border>
      <left/>
      <right style="medium">
        <color rgb="FFFFFFFF"/>
      </right>
      <top style="medium">
        <color rgb="FFFFFFFF"/>
      </top>
      <bottom style="medium">
        <color rgb="FF1E8BCD"/>
      </bottom>
      <diagonal/>
    </border>
    <border>
      <left style="mediumDashed">
        <color rgb="FFFFFFFF"/>
      </left>
      <right style="thick">
        <color rgb="FFFFFFFF"/>
      </right>
      <top/>
      <bottom/>
      <diagonal/>
    </border>
    <border>
      <left/>
      <right style="mediumDashed">
        <color rgb="FFFFFFFF"/>
      </right>
      <top/>
      <bottom/>
      <diagonal/>
    </border>
    <border>
      <left style="mediumDashed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 style="mediumDashed">
        <color rgb="FFFFFFFF"/>
      </right>
      <top/>
      <bottom style="thick">
        <color rgb="FFFFFFFF"/>
      </bottom>
      <diagonal/>
    </border>
    <border>
      <left/>
      <right style="medium">
        <color theme="0"/>
      </right>
      <top style="thick">
        <color rgb="FFFFFFFF"/>
      </top>
      <bottom style="thick">
        <color rgb="FFFFFFFF"/>
      </bottom>
      <diagonal/>
    </border>
    <border>
      <left/>
      <right style="thick">
        <color rgb="FFFFFFFF"/>
      </right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ck">
        <color rgb="FFFFFFFF"/>
      </right>
      <top style="medium">
        <color indexed="64"/>
      </top>
      <bottom/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170" fontId="46" fillId="0" borderId="0"/>
    <xf numFmtId="9" fontId="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/>
  </cellStyleXfs>
  <cellXfs count="1374">
    <xf numFmtId="0" fontId="0" fillId="0" borderId="0" xfId="0"/>
    <xf numFmtId="0" fontId="3" fillId="0" borderId="0" xfId="2" applyFont="1" applyProtection="1">
      <protection hidden="1"/>
    </xf>
    <xf numFmtId="0" fontId="5" fillId="0" borderId="0" xfId="3" applyFont="1"/>
    <xf numFmtId="164" fontId="7" fillId="2" borderId="0" xfId="1" applyNumberFormat="1" applyFont="1" applyFill="1" applyProtection="1">
      <protection hidden="1"/>
    </xf>
    <xf numFmtId="0" fontId="3" fillId="2" borderId="0" xfId="2" applyFont="1" applyFill="1" applyProtection="1">
      <protection hidden="1"/>
    </xf>
    <xf numFmtId="165" fontId="3" fillId="2" borderId="0" xfId="1" applyNumberFormat="1" applyFont="1" applyFill="1" applyProtection="1">
      <protection hidden="1"/>
    </xf>
    <xf numFmtId="165" fontId="7" fillId="2" borderId="0" xfId="1" applyNumberFormat="1" applyFont="1" applyFill="1" applyProtection="1">
      <protection hidden="1"/>
    </xf>
    <xf numFmtId="43" fontId="7" fillId="2" borderId="0" xfId="1" applyFont="1" applyFill="1" applyProtection="1">
      <protection hidden="1"/>
    </xf>
    <xf numFmtId="164" fontId="7" fillId="2" borderId="0" xfId="1" applyNumberFormat="1" applyFont="1" applyFill="1" applyBorder="1" applyProtection="1">
      <protection hidden="1"/>
    </xf>
    <xf numFmtId="165" fontId="3" fillId="2" borderId="0" xfId="1" applyNumberFormat="1" applyFont="1" applyFill="1" applyBorder="1" applyProtection="1">
      <protection hidden="1"/>
    </xf>
    <xf numFmtId="165" fontId="7" fillId="2" borderId="0" xfId="1" applyNumberFormat="1" applyFont="1" applyFill="1" applyBorder="1" applyProtection="1">
      <protection hidden="1"/>
    </xf>
    <xf numFmtId="43" fontId="7" fillId="2" borderId="0" xfId="1" applyFont="1" applyFill="1" applyBorder="1" applyProtection="1">
      <protection hidden="1"/>
    </xf>
    <xf numFmtId="0" fontId="10" fillId="0" borderId="3" xfId="0" applyFont="1" applyBorder="1" applyProtection="1">
      <protection hidden="1"/>
    </xf>
    <xf numFmtId="166" fontId="3" fillId="2" borderId="2" xfId="2" applyNumberFormat="1" applyFont="1" applyFill="1" applyBorder="1" applyAlignment="1" applyProtection="1">
      <alignment horizontal="right" vertical="center"/>
      <protection hidden="1"/>
    </xf>
    <xf numFmtId="166" fontId="7" fillId="2" borderId="2" xfId="2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2" applyFont="1" applyAlignment="1" applyProtection="1">
      <alignment vertical="center"/>
      <protection hidden="1"/>
    </xf>
    <xf numFmtId="0" fontId="11" fillId="0" borderId="0" xfId="2" applyFont="1" applyAlignment="1" applyProtection="1">
      <alignment vertical="center"/>
      <protection hidden="1"/>
    </xf>
    <xf numFmtId="166" fontId="3" fillId="2" borderId="0" xfId="2" applyNumberFormat="1" applyFont="1" applyFill="1" applyAlignment="1" applyProtection="1">
      <alignment horizontal="right" vertical="center"/>
      <protection hidden="1"/>
    </xf>
    <xf numFmtId="165" fontId="7" fillId="2" borderId="0" xfId="1" applyNumberFormat="1" applyFont="1" applyFill="1" applyBorder="1" applyAlignment="1" applyProtection="1">
      <alignment vertical="center"/>
      <protection hidden="1"/>
    </xf>
    <xf numFmtId="166" fontId="7" fillId="2" borderId="0" xfId="2" applyNumberFormat="1" applyFont="1" applyFill="1" applyAlignment="1" applyProtection="1">
      <alignment horizontal="right" vertical="center"/>
      <protection hidden="1"/>
    </xf>
    <xf numFmtId="164" fontId="18" fillId="2" borderId="0" xfId="1" applyNumberFormat="1" applyFont="1" applyFill="1" applyBorder="1" applyAlignment="1" applyProtection="1">
      <alignment vertical="center"/>
      <protection hidden="1"/>
    </xf>
    <xf numFmtId="164" fontId="7" fillId="2" borderId="4" xfId="1" applyNumberFormat="1" applyFont="1" applyFill="1" applyBorder="1" applyProtection="1">
      <protection hidden="1"/>
    </xf>
    <xf numFmtId="0" fontId="21" fillId="0" borderId="0" xfId="0" applyFont="1"/>
    <xf numFmtId="0" fontId="22" fillId="0" borderId="0" xfId="0" applyFont="1"/>
    <xf numFmtId="0" fontId="17" fillId="0" borderId="0" xfId="0" applyFont="1" applyAlignment="1">
      <alignment vertical="center" wrapText="1"/>
    </xf>
    <xf numFmtId="0" fontId="17" fillId="0" borderId="8" xfId="0" applyFont="1" applyBorder="1" applyAlignment="1">
      <alignment vertical="center" wrapText="1"/>
    </xf>
    <xf numFmtId="166" fontId="3" fillId="2" borderId="1" xfId="2" applyNumberFormat="1" applyFont="1" applyFill="1" applyBorder="1" applyAlignment="1" applyProtection="1">
      <alignment horizontal="right" vertical="center"/>
      <protection hidden="1"/>
    </xf>
    <xf numFmtId="0" fontId="3" fillId="0" borderId="8" xfId="2" applyFont="1" applyBorder="1" applyProtection="1">
      <protection hidden="1"/>
    </xf>
    <xf numFmtId="0" fontId="3" fillId="0" borderId="11" xfId="2" applyFont="1" applyBorder="1" applyProtection="1">
      <protection hidden="1"/>
    </xf>
    <xf numFmtId="0" fontId="6" fillId="0" borderId="11" xfId="2" applyFont="1" applyBorder="1"/>
    <xf numFmtId="166" fontId="3" fillId="2" borderId="11" xfId="2" applyNumberFormat="1" applyFont="1" applyFill="1" applyBorder="1" applyAlignment="1" applyProtection="1">
      <alignment horizontal="right" vertical="center"/>
      <protection hidden="1"/>
    </xf>
    <xf numFmtId="0" fontId="17" fillId="0" borderId="11" xfId="0" applyFont="1" applyBorder="1" applyAlignment="1">
      <alignment vertical="center" wrapText="1"/>
    </xf>
    <xf numFmtId="168" fontId="3" fillId="0" borderId="11" xfId="2" applyNumberFormat="1" applyFont="1" applyBorder="1" applyProtection="1">
      <protection hidden="1"/>
    </xf>
    <xf numFmtId="43" fontId="3" fillId="0" borderId="11" xfId="1" applyFont="1" applyBorder="1" applyProtection="1">
      <protection hidden="1"/>
    </xf>
    <xf numFmtId="0" fontId="10" fillId="0" borderId="8" xfId="0" applyFont="1" applyBorder="1" applyProtection="1">
      <protection hidden="1"/>
    </xf>
    <xf numFmtId="0" fontId="10" fillId="0" borderId="11" xfId="0" applyFont="1" applyBorder="1" applyProtection="1">
      <protection hidden="1"/>
    </xf>
    <xf numFmtId="0" fontId="3" fillId="0" borderId="11" xfId="2" applyFont="1" applyBorder="1" applyAlignment="1" applyProtection="1">
      <alignment vertical="center"/>
      <protection hidden="1"/>
    </xf>
    <xf numFmtId="0" fontId="13" fillId="2" borderId="11" xfId="2" applyFont="1" applyFill="1" applyBorder="1" applyProtection="1">
      <protection hidden="1"/>
    </xf>
    <xf numFmtId="0" fontId="12" fillId="0" borderId="11" xfId="2" applyFont="1" applyBorder="1" applyAlignment="1" applyProtection="1">
      <alignment vertical="center"/>
      <protection hidden="1"/>
    </xf>
    <xf numFmtId="166" fontId="3" fillId="0" borderId="11" xfId="2" applyNumberFormat="1" applyFont="1" applyBorder="1" applyProtection="1">
      <protection hidden="1"/>
    </xf>
    <xf numFmtId="0" fontId="14" fillId="0" borderId="11" xfId="0" applyFont="1" applyBorder="1" applyAlignment="1">
      <alignment vertical="center"/>
    </xf>
    <xf numFmtId="0" fontId="3" fillId="0" borderId="8" xfId="2" applyFont="1" applyBorder="1" applyAlignment="1" applyProtection="1">
      <alignment vertical="center"/>
      <protection hidden="1"/>
    </xf>
    <xf numFmtId="0" fontId="11" fillId="0" borderId="11" xfId="2" applyFont="1" applyBorder="1" applyProtection="1">
      <protection hidden="1"/>
    </xf>
    <xf numFmtId="0" fontId="20" fillId="0" borderId="11" xfId="2" applyFont="1" applyBorder="1"/>
    <xf numFmtId="0" fontId="8" fillId="0" borderId="0" xfId="0" applyFont="1" applyAlignment="1">
      <alignment horizontal="left" indent="1"/>
    </xf>
    <xf numFmtId="164" fontId="7" fillId="2" borderId="8" xfId="1" applyNumberFormat="1" applyFont="1" applyFill="1" applyBorder="1" applyProtection="1">
      <protection hidden="1"/>
    </xf>
    <xf numFmtId="166" fontId="7" fillId="2" borderId="8" xfId="2" applyNumberFormat="1" applyFont="1" applyFill="1" applyBorder="1" applyAlignment="1" applyProtection="1">
      <alignment horizontal="right" vertical="center"/>
      <protection hidden="1"/>
    </xf>
    <xf numFmtId="166" fontId="3" fillId="2" borderId="8" xfId="2" applyNumberFormat="1" applyFont="1" applyFill="1" applyBorder="1" applyAlignment="1" applyProtection="1">
      <alignment horizontal="right" vertical="center"/>
      <protection hidden="1"/>
    </xf>
    <xf numFmtId="164" fontId="7" fillId="0" borderId="8" xfId="1" applyNumberFormat="1" applyFont="1" applyFill="1" applyBorder="1" applyProtection="1">
      <protection hidden="1"/>
    </xf>
    <xf numFmtId="0" fontId="17" fillId="0" borderId="0" xfId="0" applyFont="1" applyAlignment="1">
      <alignment wrapText="1"/>
    </xf>
    <xf numFmtId="0" fontId="10" fillId="0" borderId="0" xfId="0" applyFont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3" fillId="2" borderId="8" xfId="0" applyFont="1" applyFill="1" applyBorder="1" applyAlignment="1" applyProtection="1">
      <alignment vertical="center"/>
      <protection hidden="1"/>
    </xf>
    <xf numFmtId="168" fontId="3" fillId="0" borderId="8" xfId="2" applyNumberFormat="1" applyFont="1" applyBorder="1" applyProtection="1">
      <protection hidden="1"/>
    </xf>
    <xf numFmtId="0" fontId="3" fillId="0" borderId="11" xfId="2" applyFont="1" applyBorder="1" applyAlignment="1" applyProtection="1">
      <alignment wrapText="1"/>
      <protection hidden="1"/>
    </xf>
    <xf numFmtId="0" fontId="6" fillId="0" borderId="11" xfId="2" applyFont="1" applyBorder="1" applyAlignment="1">
      <alignment wrapText="1"/>
    </xf>
    <xf numFmtId="0" fontId="3" fillId="0" borderId="8" xfId="2" applyFont="1" applyBorder="1" applyAlignment="1" applyProtection="1">
      <alignment wrapText="1"/>
      <protection hidden="1"/>
    </xf>
    <xf numFmtId="164" fontId="7" fillId="2" borderId="8" xfId="1" applyNumberFormat="1" applyFont="1" applyFill="1" applyBorder="1" applyAlignment="1" applyProtection="1">
      <alignment wrapText="1"/>
      <protection hidden="1"/>
    </xf>
    <xf numFmtId="164" fontId="7" fillId="2" borderId="0" xfId="1" applyNumberFormat="1" applyFont="1" applyFill="1" applyAlignment="1" applyProtection="1">
      <alignment wrapText="1"/>
      <protection hidden="1"/>
    </xf>
    <xf numFmtId="0" fontId="3" fillId="2" borderId="0" xfId="2" applyFont="1" applyFill="1" applyAlignment="1" applyProtection="1">
      <alignment wrapText="1"/>
      <protection hidden="1"/>
    </xf>
    <xf numFmtId="165" fontId="3" fillId="2" borderId="0" xfId="1" applyNumberFormat="1" applyFont="1" applyFill="1" applyAlignment="1" applyProtection="1">
      <alignment wrapText="1"/>
      <protection hidden="1"/>
    </xf>
    <xf numFmtId="165" fontId="7" fillId="2" borderId="0" xfId="1" applyNumberFormat="1" applyFont="1" applyFill="1" applyAlignment="1" applyProtection="1">
      <alignment wrapText="1"/>
      <protection hidden="1"/>
    </xf>
    <xf numFmtId="43" fontId="7" fillId="2" borderId="0" xfId="1" applyFont="1" applyFill="1" applyAlignment="1" applyProtection="1">
      <alignment wrapText="1"/>
      <protection hidden="1"/>
    </xf>
    <xf numFmtId="0" fontId="6" fillId="0" borderId="0" xfId="2" applyFont="1"/>
    <xf numFmtId="0" fontId="10" fillId="0" borderId="0" xfId="2" applyFont="1" applyProtection="1">
      <protection hidden="1"/>
    </xf>
    <xf numFmtId="166" fontId="3" fillId="2" borderId="11" xfId="2" applyNumberFormat="1" applyFont="1" applyFill="1" applyBorder="1" applyAlignment="1" applyProtection="1">
      <alignment horizontal="right"/>
      <protection hidden="1"/>
    </xf>
    <xf numFmtId="164" fontId="7" fillId="2" borderId="8" xfId="1" applyNumberFormat="1" applyFont="1" applyFill="1" applyBorder="1" applyAlignment="1" applyProtection="1">
      <protection hidden="1"/>
    </xf>
    <xf numFmtId="164" fontId="7" fillId="2" borderId="0" xfId="1" applyNumberFormat="1" applyFont="1" applyFill="1" applyAlignment="1" applyProtection="1">
      <protection hidden="1"/>
    </xf>
    <xf numFmtId="165" fontId="3" fillId="2" borderId="0" xfId="1" applyNumberFormat="1" applyFont="1" applyFill="1" applyAlignment="1" applyProtection="1">
      <protection hidden="1"/>
    </xf>
    <xf numFmtId="165" fontId="7" fillId="2" borderId="0" xfId="1" applyNumberFormat="1" applyFont="1" applyFill="1" applyAlignment="1" applyProtection="1">
      <protection hidden="1"/>
    </xf>
    <xf numFmtId="43" fontId="7" fillId="2" borderId="0" xfId="1" applyFont="1" applyFill="1" applyAlignment="1" applyProtection="1">
      <protection hidden="1"/>
    </xf>
    <xf numFmtId="0" fontId="11" fillId="0" borderId="0" xfId="2" applyFont="1" applyProtection="1">
      <protection hidden="1"/>
    </xf>
    <xf numFmtId="0" fontId="11" fillId="0" borderId="8" xfId="2" applyFont="1" applyBorder="1" applyProtection="1">
      <protection hidden="1"/>
    </xf>
    <xf numFmtId="164" fontId="15" fillId="2" borderId="8" xfId="1" applyNumberFormat="1" applyFont="1" applyFill="1" applyBorder="1" applyAlignment="1" applyProtection="1">
      <protection hidden="1"/>
    </xf>
    <xf numFmtId="164" fontId="15" fillId="2" borderId="0" xfId="1" applyNumberFormat="1" applyFont="1" applyFill="1" applyAlignment="1" applyProtection="1">
      <protection hidden="1"/>
    </xf>
    <xf numFmtId="0" fontId="11" fillId="2" borderId="0" xfId="2" applyFont="1" applyFill="1" applyProtection="1">
      <protection hidden="1"/>
    </xf>
    <xf numFmtId="165" fontId="11" fillId="2" borderId="0" xfId="1" applyNumberFormat="1" applyFont="1" applyFill="1" applyAlignment="1" applyProtection="1">
      <protection hidden="1"/>
    </xf>
    <xf numFmtId="165" fontId="15" fillId="2" borderId="0" xfId="1" applyNumberFormat="1" applyFont="1" applyFill="1" applyAlignment="1" applyProtection="1">
      <protection hidden="1"/>
    </xf>
    <xf numFmtId="43" fontId="15" fillId="2" borderId="0" xfId="1" applyFont="1" applyFill="1" applyAlignment="1" applyProtection="1">
      <protection hidden="1"/>
    </xf>
    <xf numFmtId="166" fontId="11" fillId="2" borderId="11" xfId="2" applyNumberFormat="1" applyFont="1" applyFill="1" applyBorder="1" applyAlignment="1" applyProtection="1">
      <alignment horizontal="right"/>
      <protection hidden="1"/>
    </xf>
    <xf numFmtId="0" fontId="27" fillId="0" borderId="0" xfId="0" applyFont="1"/>
    <xf numFmtId="0" fontId="8" fillId="0" borderId="0" xfId="0" applyFont="1" applyAlignment="1">
      <alignment horizontal="left" indent="2"/>
    </xf>
    <xf numFmtId="0" fontId="6" fillId="0" borderId="8" xfId="2" applyFont="1" applyBorder="1"/>
    <xf numFmtId="0" fontId="3" fillId="2" borderId="8" xfId="2" applyFont="1" applyFill="1" applyBorder="1" applyProtection="1">
      <protection hidden="1"/>
    </xf>
    <xf numFmtId="0" fontId="3" fillId="2" borderId="11" xfId="2" applyFont="1" applyFill="1" applyBorder="1" applyProtection="1">
      <protection hidden="1"/>
    </xf>
    <xf numFmtId="0" fontId="9" fillId="0" borderId="0" xfId="2" applyFont="1" applyAlignment="1" applyProtection="1">
      <alignment horizont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166" fontId="3" fillId="2" borderId="0" xfId="2" applyNumberFormat="1" applyFont="1" applyFill="1" applyAlignment="1" applyProtection="1">
      <alignment horizontal="right"/>
      <protection hidden="1"/>
    </xf>
    <xf numFmtId="0" fontId="3" fillId="0" borderId="0" xfId="2" applyFont="1" applyAlignment="1" applyProtection="1">
      <alignment horizontal="center"/>
      <protection hidden="1"/>
    </xf>
    <xf numFmtId="0" fontId="29" fillId="0" borderId="0" xfId="2" applyFont="1" applyProtection="1">
      <protection hidden="1"/>
    </xf>
    <xf numFmtId="0" fontId="7" fillId="2" borderId="0" xfId="2" applyFont="1" applyFill="1" applyProtection="1">
      <protection hidden="1"/>
    </xf>
    <xf numFmtId="0" fontId="7" fillId="2" borderId="8" xfId="2" applyFont="1" applyFill="1" applyBorder="1" applyProtection="1">
      <protection hidden="1"/>
    </xf>
    <xf numFmtId="0" fontId="7" fillId="2" borderId="11" xfId="2" applyFont="1" applyFill="1" applyBorder="1" applyProtection="1">
      <protection hidden="1"/>
    </xf>
    <xf numFmtId="0" fontId="3" fillId="0" borderId="11" xfId="2" applyFont="1" applyBorder="1" applyAlignment="1" applyProtection="1">
      <alignment horizontal="center"/>
      <protection hidden="1"/>
    </xf>
    <xf numFmtId="0" fontId="31" fillId="0" borderId="0" xfId="0" applyFont="1"/>
    <xf numFmtId="0" fontId="31" fillId="0" borderId="0" xfId="0" applyFont="1" applyAlignment="1">
      <alignment wrapText="1"/>
    </xf>
    <xf numFmtId="0" fontId="27" fillId="0" borderId="0" xfId="0" applyFont="1" applyAlignment="1">
      <alignment horizontal="left" indent="2"/>
    </xf>
    <xf numFmtId="0" fontId="3" fillId="2" borderId="0" xfId="2" applyFont="1" applyFill="1" applyAlignment="1" applyProtection="1">
      <alignment vertical="center"/>
      <protection hidden="1"/>
    </xf>
    <xf numFmtId="164" fontId="7" fillId="2" borderId="0" xfId="1" applyNumberFormat="1" applyFont="1" applyFill="1" applyBorder="1" applyAlignment="1" applyProtection="1">
      <protection hidden="1"/>
    </xf>
    <xf numFmtId="165" fontId="3" fillId="2" borderId="0" xfId="1" applyNumberFormat="1" applyFont="1" applyFill="1" applyBorder="1" applyAlignment="1" applyProtection="1">
      <protection hidden="1"/>
    </xf>
    <xf numFmtId="165" fontId="7" fillId="2" borderId="0" xfId="1" applyNumberFormat="1" applyFont="1" applyFill="1" applyBorder="1" applyAlignment="1" applyProtection="1">
      <protection hidden="1"/>
    </xf>
    <xf numFmtId="43" fontId="7" fillId="2" borderId="0" xfId="1" applyFont="1" applyFill="1" applyBorder="1" applyAlignment="1" applyProtection="1">
      <protection hidden="1"/>
    </xf>
    <xf numFmtId="0" fontId="17" fillId="0" borderId="5" xfId="0" applyFont="1" applyBorder="1" applyAlignment="1">
      <alignment vertical="center"/>
    </xf>
    <xf numFmtId="0" fontId="3" fillId="0" borderId="11" xfId="2" applyFont="1" applyBorder="1" applyAlignment="1" applyProtection="1">
      <alignment horizontal="left" vertical="center" wrapText="1" indent="1"/>
      <protection hidden="1"/>
    </xf>
    <xf numFmtId="0" fontId="6" fillId="0" borderId="11" xfId="2" applyFont="1" applyBorder="1" applyAlignment="1">
      <alignment horizontal="left" vertical="center" wrapText="1" indent="1"/>
    </xf>
    <xf numFmtId="0" fontId="3" fillId="0" borderId="8" xfId="2" applyFont="1" applyBorder="1" applyAlignment="1" applyProtection="1">
      <alignment horizontal="left" vertical="center" wrapText="1" indent="1"/>
      <protection hidden="1"/>
    </xf>
    <xf numFmtId="164" fontId="7" fillId="2" borderId="8" xfId="1" applyNumberFormat="1" applyFont="1" applyFill="1" applyBorder="1" applyAlignment="1" applyProtection="1">
      <alignment horizontal="left" vertical="center" wrapText="1" indent="1"/>
      <protection hidden="1"/>
    </xf>
    <xf numFmtId="164" fontId="7" fillId="2" borderId="0" xfId="1" applyNumberFormat="1" applyFont="1" applyFill="1" applyAlignment="1" applyProtection="1">
      <alignment horizontal="left" vertical="center" wrapText="1" indent="1"/>
      <protection hidden="1"/>
    </xf>
    <xf numFmtId="0" fontId="3" fillId="2" borderId="0" xfId="2" applyFont="1" applyFill="1" applyAlignment="1" applyProtection="1">
      <alignment horizontal="left" vertical="center" wrapText="1" indent="1"/>
      <protection hidden="1"/>
    </xf>
    <xf numFmtId="165" fontId="3" fillId="2" borderId="0" xfId="1" applyNumberFormat="1" applyFont="1" applyFill="1" applyAlignment="1" applyProtection="1">
      <alignment horizontal="left" vertical="center" wrapText="1" indent="1"/>
      <protection hidden="1"/>
    </xf>
    <xf numFmtId="165" fontId="7" fillId="2" borderId="0" xfId="1" applyNumberFormat="1" applyFont="1" applyFill="1" applyAlignment="1" applyProtection="1">
      <alignment horizontal="left" vertical="center" wrapText="1" indent="1"/>
      <protection hidden="1"/>
    </xf>
    <xf numFmtId="43" fontId="7" fillId="2" borderId="0" xfId="1" applyFont="1" applyFill="1" applyAlignment="1" applyProtection="1">
      <alignment horizontal="left" vertical="center" wrapText="1" indent="1"/>
      <protection hidden="1"/>
    </xf>
    <xf numFmtId="0" fontId="31" fillId="0" borderId="0" xfId="0" applyFont="1" applyAlignment="1">
      <alignment horizontal="left" vertical="center" wrapText="1" indent="1"/>
    </xf>
    <xf numFmtId="0" fontId="11" fillId="0" borderId="0" xfId="0" applyFont="1" applyAlignment="1" applyProtection="1">
      <alignment vertical="center"/>
      <protection hidden="1"/>
    </xf>
    <xf numFmtId="164" fontId="15" fillId="2" borderId="0" xfId="1" applyNumberFormat="1" applyFont="1" applyFill="1" applyBorder="1" applyAlignment="1" applyProtection="1">
      <protection hidden="1"/>
    </xf>
    <xf numFmtId="165" fontId="11" fillId="2" borderId="0" xfId="1" applyNumberFormat="1" applyFont="1" applyFill="1" applyBorder="1" applyAlignment="1" applyProtection="1">
      <protection hidden="1"/>
    </xf>
    <xf numFmtId="165" fontId="15" fillId="2" borderId="0" xfId="1" applyNumberFormat="1" applyFont="1" applyFill="1" applyBorder="1" applyAlignment="1" applyProtection="1">
      <protection hidden="1"/>
    </xf>
    <xf numFmtId="43" fontId="15" fillId="2" borderId="0" xfId="1" applyFont="1" applyFill="1" applyBorder="1" applyAlignment="1" applyProtection="1">
      <protection hidden="1"/>
    </xf>
    <xf numFmtId="0" fontId="25" fillId="0" borderId="0" xfId="0" applyFont="1" applyAlignment="1">
      <alignment vertical="center" wrapText="1"/>
    </xf>
    <xf numFmtId="0" fontId="13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>
      <alignment horizontal="left" indent="1"/>
    </xf>
    <xf numFmtId="0" fontId="7" fillId="0" borderId="0" xfId="2" applyFont="1" applyProtection="1">
      <protection hidden="1"/>
    </xf>
    <xf numFmtId="166" fontId="3" fillId="0" borderId="8" xfId="2" applyNumberFormat="1" applyFont="1" applyBorder="1" applyProtection="1">
      <protection hidden="1"/>
    </xf>
    <xf numFmtId="0" fontId="10" fillId="0" borderId="8" xfId="0" applyFont="1" applyBorder="1" applyAlignment="1" applyProtection="1">
      <alignment horizontal="left" vertical="center" wrapText="1"/>
      <protection hidden="1"/>
    </xf>
    <xf numFmtId="0" fontId="39" fillId="0" borderId="0" xfId="0" applyFont="1"/>
    <xf numFmtId="0" fontId="39" fillId="0" borderId="0" xfId="0" applyFont="1" applyAlignment="1">
      <alignment vertical="center"/>
    </xf>
    <xf numFmtId="0" fontId="37" fillId="0" borderId="0" xfId="0" applyFont="1"/>
    <xf numFmtId="166" fontId="7" fillId="0" borderId="0" xfId="2" applyNumberFormat="1" applyFont="1" applyProtection="1">
      <protection hidden="1"/>
    </xf>
    <xf numFmtId="14" fontId="7" fillId="0" borderId="0" xfId="0" applyNumberFormat="1" applyFont="1"/>
    <xf numFmtId="14" fontId="7" fillId="0" borderId="0" xfId="0" applyNumberFormat="1" applyFont="1" applyAlignment="1">
      <alignment horizontal="left"/>
    </xf>
    <xf numFmtId="0" fontId="15" fillId="0" borderId="0" xfId="2" applyFont="1" applyProtection="1">
      <protection hidden="1"/>
    </xf>
    <xf numFmtId="43" fontId="37" fillId="0" borderId="0" xfId="1" applyFont="1" applyBorder="1" applyProtection="1">
      <protection hidden="1"/>
    </xf>
    <xf numFmtId="43" fontId="37" fillId="0" borderId="0" xfId="1" applyFont="1" applyFill="1" applyBorder="1" applyAlignment="1" applyProtection="1">
      <alignment horizontal="left" vertical="center" wrapText="1"/>
      <protection hidden="1"/>
    </xf>
    <xf numFmtId="43" fontId="38" fillId="0" borderId="0" xfId="1" applyFont="1" applyBorder="1" applyProtection="1">
      <protection hidden="1"/>
    </xf>
    <xf numFmtId="43" fontId="36" fillId="0" borderId="0" xfId="1" applyFont="1" applyBorder="1" applyProtection="1">
      <protection hidden="1"/>
    </xf>
    <xf numFmtId="0" fontId="31" fillId="0" borderId="0" xfId="0" applyFont="1" applyAlignment="1">
      <alignment horizontal="left" vertical="center" indent="1"/>
    </xf>
    <xf numFmtId="0" fontId="3" fillId="0" borderId="0" xfId="2" applyFont="1" applyAlignment="1" applyProtection="1">
      <alignment horizontal="left" vertical="center" indent="1"/>
      <protection hidden="1"/>
    </xf>
    <xf numFmtId="0" fontId="43" fillId="0" borderId="0" xfId="0" applyFont="1" applyAlignment="1">
      <alignment horizontal="right" vertical="center" wrapText="1"/>
    </xf>
    <xf numFmtId="0" fontId="31" fillId="0" borderId="0" xfId="0" applyFont="1" applyAlignment="1">
      <alignment horizontal="right" vertical="center"/>
    </xf>
    <xf numFmtId="0" fontId="41" fillId="0" borderId="0" xfId="0" applyFont="1" applyAlignment="1">
      <alignment horizontal="right" vertical="center"/>
    </xf>
    <xf numFmtId="0" fontId="11" fillId="2" borderId="8" xfId="2" applyFont="1" applyFill="1" applyBorder="1" applyProtection="1">
      <protection hidden="1"/>
    </xf>
    <xf numFmtId="0" fontId="11" fillId="2" borderId="11" xfId="2" applyFont="1" applyFill="1" applyBorder="1" applyProtection="1">
      <protection hidden="1"/>
    </xf>
    <xf numFmtId="0" fontId="0" fillId="2" borderId="0" xfId="0" applyFill="1"/>
    <xf numFmtId="17" fontId="37" fillId="0" borderId="0" xfId="0" applyNumberFormat="1" applyFont="1" applyAlignment="1">
      <alignment horizontal="right"/>
    </xf>
    <xf numFmtId="0" fontId="34" fillId="0" borderId="5" xfId="0" applyFont="1" applyBorder="1" applyAlignment="1">
      <alignment vertical="center" wrapText="1"/>
    </xf>
    <xf numFmtId="0" fontId="11" fillId="0" borderId="15" xfId="2" applyFont="1" applyBorder="1" applyProtection="1">
      <protection hidden="1"/>
    </xf>
    <xf numFmtId="0" fontId="11" fillId="0" borderId="16" xfId="2" applyFont="1" applyBorder="1" applyProtection="1">
      <protection hidden="1"/>
    </xf>
    <xf numFmtId="0" fontId="11" fillId="0" borderId="13" xfId="2" applyFont="1" applyBorder="1" applyProtection="1">
      <protection hidden="1"/>
    </xf>
    <xf numFmtId="164" fontId="15" fillId="2" borderId="16" xfId="1" applyNumberFormat="1" applyFont="1" applyFill="1" applyBorder="1" applyAlignment="1" applyProtection="1">
      <protection hidden="1"/>
    </xf>
    <xf numFmtId="164" fontId="15" fillId="2" borderId="15" xfId="1" applyNumberFormat="1" applyFont="1" applyFill="1" applyBorder="1" applyAlignment="1" applyProtection="1">
      <protection hidden="1"/>
    </xf>
    <xf numFmtId="0" fontId="11" fillId="2" borderId="15" xfId="2" applyFont="1" applyFill="1" applyBorder="1" applyProtection="1">
      <protection hidden="1"/>
    </xf>
    <xf numFmtId="165" fontId="11" fillId="2" borderId="15" xfId="1" applyNumberFormat="1" applyFont="1" applyFill="1" applyBorder="1" applyAlignment="1" applyProtection="1">
      <protection hidden="1"/>
    </xf>
    <xf numFmtId="165" fontId="15" fillId="2" borderId="15" xfId="1" applyNumberFormat="1" applyFont="1" applyFill="1" applyBorder="1" applyAlignment="1" applyProtection="1">
      <protection hidden="1"/>
    </xf>
    <xf numFmtId="43" fontId="15" fillId="2" borderId="15" xfId="1" applyFont="1" applyFill="1" applyBorder="1" applyAlignment="1" applyProtection="1">
      <protection hidden="1"/>
    </xf>
    <xf numFmtId="166" fontId="11" fillId="2" borderId="13" xfId="2" applyNumberFormat="1" applyFont="1" applyFill="1" applyBorder="1" applyAlignment="1" applyProtection="1">
      <alignment horizontal="right"/>
      <protection hidden="1"/>
    </xf>
    <xf numFmtId="0" fontId="17" fillId="6" borderId="5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34" fillId="0" borderId="5" xfId="0" applyFont="1" applyBorder="1" applyAlignment="1">
      <alignment horizontal="left" vertical="center" wrapText="1"/>
    </xf>
    <xf numFmtId="0" fontId="15" fillId="0" borderId="0" xfId="0" applyFont="1"/>
    <xf numFmtId="0" fontId="17" fillId="0" borderId="5" xfId="0" applyFont="1" applyBorder="1" applyAlignment="1">
      <alignment horizontal="right" vertical="center"/>
    </xf>
    <xf numFmtId="0" fontId="19" fillId="5" borderId="0" xfId="0" applyFont="1" applyFill="1" applyAlignment="1">
      <alignment horizontal="right" vertical="center" wrapText="1"/>
    </xf>
    <xf numFmtId="0" fontId="21" fillId="2" borderId="0" xfId="0" applyFont="1" applyFill="1"/>
    <xf numFmtId="0" fontId="34" fillId="0" borderId="23" xfId="0" applyFont="1" applyBorder="1" applyAlignment="1">
      <alignment horizontal="left" vertical="center" wrapText="1" indent="1"/>
    </xf>
    <xf numFmtId="0" fontId="19" fillId="5" borderId="5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indent="1"/>
    </xf>
    <xf numFmtId="0" fontId="17" fillId="0" borderId="5" xfId="0" applyFont="1" applyBorder="1" applyAlignment="1">
      <alignment horizontal="left" vertical="center" indent="3"/>
    </xf>
    <xf numFmtId="0" fontId="34" fillId="0" borderId="24" xfId="0" applyFont="1" applyBorder="1" applyAlignment="1">
      <alignment vertical="center" wrapText="1"/>
    </xf>
    <xf numFmtId="0" fontId="34" fillId="0" borderId="5" xfId="0" applyFont="1" applyBorder="1" applyAlignment="1">
      <alignment horizontal="right" vertical="center" wrapText="1"/>
    </xf>
    <xf numFmtId="0" fontId="34" fillId="0" borderId="5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43" fontId="3" fillId="0" borderId="8" xfId="2" applyNumberFormat="1" applyFont="1" applyBorder="1" applyProtection="1">
      <protection hidden="1"/>
    </xf>
    <xf numFmtId="3" fontId="19" fillId="5" borderId="5" xfId="0" applyNumberFormat="1" applyFont="1" applyFill="1" applyBorder="1" applyAlignment="1">
      <alignment horizontal="right" vertical="center" wrapText="1"/>
    </xf>
    <xf numFmtId="0" fontId="19" fillId="5" borderId="5" xfId="0" applyFont="1" applyFill="1" applyBorder="1" applyAlignment="1">
      <alignment horizontal="right" vertical="center"/>
    </xf>
    <xf numFmtId="3" fontId="17" fillId="6" borderId="5" xfId="0" applyNumberFormat="1" applyFont="1" applyFill="1" applyBorder="1" applyAlignment="1">
      <alignment horizontal="right" vertical="center" wrapText="1"/>
    </xf>
    <xf numFmtId="3" fontId="17" fillId="5" borderId="5" xfId="0" applyNumberFormat="1" applyFont="1" applyFill="1" applyBorder="1" applyAlignment="1">
      <alignment horizontal="right" vertical="center" wrapText="1"/>
    </xf>
    <xf numFmtId="3" fontId="17" fillId="0" borderId="5" xfId="0" applyNumberFormat="1" applyFont="1" applyBorder="1" applyAlignment="1">
      <alignment horizontal="right" vertical="center" wrapText="1"/>
    </xf>
    <xf numFmtId="3" fontId="19" fillId="5" borderId="9" xfId="0" applyNumberFormat="1" applyFont="1" applyFill="1" applyBorder="1" applyAlignment="1">
      <alignment horizontal="right" vertical="center" wrapText="1"/>
    </xf>
    <xf numFmtId="0" fontId="19" fillId="5" borderId="9" xfId="0" applyFont="1" applyFill="1" applyBorder="1" applyAlignment="1">
      <alignment horizontal="right" vertical="center"/>
    </xf>
    <xf numFmtId="0" fontId="3" fillId="0" borderId="17" xfId="2" applyFont="1" applyBorder="1" applyProtection="1">
      <protection hidden="1"/>
    </xf>
    <xf numFmtId="2" fontId="17" fillId="6" borderId="10" xfId="0" applyNumberFormat="1" applyFont="1" applyFill="1" applyBorder="1" applyAlignment="1">
      <alignment horizontal="center" vertical="center" wrapText="1"/>
    </xf>
    <xf numFmtId="2" fontId="17" fillId="5" borderId="1" xfId="0" applyNumberFormat="1" applyFont="1" applyFill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164" fontId="15" fillId="2" borderId="8" xfId="1" applyNumberFormat="1" applyFont="1" applyFill="1" applyBorder="1" applyProtection="1">
      <protection hidden="1"/>
    </xf>
    <xf numFmtId="164" fontId="15" fillId="2" borderId="0" xfId="1" applyNumberFormat="1" applyFont="1" applyFill="1" applyProtection="1">
      <protection hidden="1"/>
    </xf>
    <xf numFmtId="165" fontId="11" fillId="2" borderId="0" xfId="1" applyNumberFormat="1" applyFont="1" applyFill="1" applyProtection="1">
      <protection hidden="1"/>
    </xf>
    <xf numFmtId="165" fontId="15" fillId="2" borderId="0" xfId="1" applyNumberFormat="1" applyFont="1" applyFill="1" applyProtection="1">
      <protection hidden="1"/>
    </xf>
    <xf numFmtId="43" fontId="15" fillId="2" borderId="0" xfId="1" applyFont="1" applyFill="1" applyProtection="1">
      <protection hidden="1"/>
    </xf>
    <xf numFmtId="0" fontId="17" fillId="0" borderId="23" xfId="0" applyFont="1" applyBorder="1" applyAlignment="1">
      <alignment horizontal="left" vertical="center" indent="1"/>
    </xf>
    <xf numFmtId="0" fontId="12" fillId="0" borderId="0" xfId="0" applyFont="1" applyAlignment="1" applyProtection="1">
      <alignment vertical="center"/>
      <protection hidden="1"/>
    </xf>
    <xf numFmtId="0" fontId="12" fillId="0" borderId="8" xfId="2" applyFont="1" applyBorder="1" applyProtection="1">
      <protection hidden="1"/>
    </xf>
    <xf numFmtId="0" fontId="12" fillId="0" borderId="11" xfId="2" applyFont="1" applyBorder="1" applyProtection="1">
      <protection hidden="1"/>
    </xf>
    <xf numFmtId="164" fontId="18" fillId="2" borderId="8" xfId="1" applyNumberFormat="1" applyFont="1" applyFill="1" applyBorder="1" applyAlignment="1" applyProtection="1">
      <protection hidden="1"/>
    </xf>
    <xf numFmtId="164" fontId="18" fillId="2" borderId="0" xfId="1" applyNumberFormat="1" applyFont="1" applyFill="1" applyAlignment="1" applyProtection="1">
      <protection hidden="1"/>
    </xf>
    <xf numFmtId="0" fontId="12" fillId="2" borderId="0" xfId="2" applyFont="1" applyFill="1" applyProtection="1">
      <protection hidden="1"/>
    </xf>
    <xf numFmtId="165" fontId="12" fillId="2" borderId="0" xfId="1" applyNumberFormat="1" applyFont="1" applyFill="1" applyAlignment="1" applyProtection="1">
      <protection hidden="1"/>
    </xf>
    <xf numFmtId="165" fontId="18" fillId="2" borderId="0" xfId="1" applyNumberFormat="1" applyFont="1" applyFill="1" applyAlignment="1" applyProtection="1">
      <protection hidden="1"/>
    </xf>
    <xf numFmtId="43" fontId="18" fillId="2" borderId="0" xfId="1" applyFont="1" applyFill="1" applyAlignment="1" applyProtection="1">
      <protection hidden="1"/>
    </xf>
    <xf numFmtId="166" fontId="12" fillId="2" borderId="11" xfId="2" applyNumberFormat="1" applyFont="1" applyFill="1" applyBorder="1" applyAlignment="1" applyProtection="1">
      <alignment horizontal="right"/>
      <protection hidden="1"/>
    </xf>
    <xf numFmtId="0" fontId="12" fillId="0" borderId="0" xfId="2" applyFont="1" applyProtection="1">
      <protection hidden="1"/>
    </xf>
    <xf numFmtId="0" fontId="17" fillId="0" borderId="5" xfId="0" applyFont="1" applyBorder="1" applyAlignment="1">
      <alignment horizontal="left" vertical="center" indent="1"/>
    </xf>
    <xf numFmtId="0" fontId="22" fillId="0" borderId="0" xfId="0" applyFont="1" applyAlignment="1">
      <alignment horizontal="center" vertical="center"/>
    </xf>
    <xf numFmtId="0" fontId="3" fillId="0" borderId="11" xfId="2" applyFont="1" applyBorder="1" applyAlignment="1" applyProtection="1">
      <alignment horizontal="center" vertical="center"/>
      <protection hidden="1"/>
    </xf>
    <xf numFmtId="0" fontId="5" fillId="0" borderId="0" xfId="3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" fillId="0" borderId="0" xfId="2" applyFont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19" fillId="5" borderId="5" xfId="0" applyFont="1" applyFill="1" applyBorder="1" applyAlignment="1">
      <alignment horizontal="left" vertical="center" wrapText="1"/>
    </xf>
    <xf numFmtId="0" fontId="5" fillId="0" borderId="0" xfId="3" applyFont="1" applyAlignment="1">
      <alignment horizontal="left" vertical="center"/>
    </xf>
    <xf numFmtId="0" fontId="8" fillId="0" borderId="0" xfId="0" applyFont="1" applyAlignment="1">
      <alignment horizontal="left" vertical="center" indent="2"/>
    </xf>
    <xf numFmtId="0" fontId="3" fillId="0" borderId="0" xfId="2" applyFont="1" applyAlignment="1" applyProtection="1">
      <alignment horizontal="left" vertical="center"/>
      <protection hidden="1"/>
    </xf>
    <xf numFmtId="0" fontId="17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center" vertical="center" wrapText="1"/>
    </xf>
    <xf numFmtId="0" fontId="27" fillId="2" borderId="0" xfId="0" applyFont="1" applyFill="1" applyAlignment="1">
      <alignment horizontal="left" indent="2"/>
    </xf>
    <xf numFmtId="0" fontId="17" fillId="0" borderId="6" xfId="0" applyFont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7" fillId="5" borderId="6" xfId="0" applyFont="1" applyFill="1" applyBorder="1" applyAlignment="1">
      <alignment horizontal="right" vertical="center"/>
    </xf>
    <xf numFmtId="4" fontId="19" fillId="5" borderId="5" xfId="0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right" vertical="center"/>
    </xf>
    <xf numFmtId="4" fontId="19" fillId="0" borderId="5" xfId="0" applyNumberFormat="1" applyFont="1" applyBorder="1" applyAlignment="1">
      <alignment horizontal="right" vertical="center"/>
    </xf>
    <xf numFmtId="0" fontId="17" fillId="5" borderId="5" xfId="0" applyFont="1" applyFill="1" applyBorder="1" applyAlignment="1">
      <alignment horizontal="right" vertical="center"/>
    </xf>
    <xf numFmtId="4" fontId="17" fillId="5" borderId="5" xfId="0" applyNumberFormat="1" applyFont="1" applyFill="1" applyBorder="1" applyAlignment="1">
      <alignment horizontal="right" vertical="center"/>
    </xf>
    <xf numFmtId="0" fontId="17" fillId="0" borderId="5" xfId="0" applyFont="1" applyBorder="1" applyAlignment="1">
      <alignment horizontal="left" vertical="center" indent="2"/>
    </xf>
    <xf numFmtId="0" fontId="19" fillId="0" borderId="5" xfId="0" applyFont="1" applyBorder="1" applyAlignment="1">
      <alignment vertical="center"/>
    </xf>
    <xf numFmtId="4" fontId="17" fillId="5" borderId="33" xfId="0" applyNumberFormat="1" applyFont="1" applyFill="1" applyBorder="1" applyAlignment="1">
      <alignment horizontal="right" vertical="center" wrapText="1"/>
    </xf>
    <xf numFmtId="4" fontId="17" fillId="6" borderId="33" xfId="0" applyNumberFormat="1" applyFont="1" applyFill="1" applyBorder="1" applyAlignment="1">
      <alignment horizontal="right" vertical="center" wrapText="1"/>
    </xf>
    <xf numFmtId="0" fontId="34" fillId="0" borderId="33" xfId="0" applyFont="1" applyBorder="1" applyAlignment="1">
      <alignment horizontal="right" vertical="center" wrapText="1"/>
    </xf>
    <xf numFmtId="0" fontId="49" fillId="0" borderId="34" xfId="0" applyFont="1" applyBorder="1" applyAlignment="1">
      <alignment vertical="center" wrapText="1"/>
    </xf>
    <xf numFmtId="4" fontId="32" fillId="5" borderId="35" xfId="0" applyNumberFormat="1" applyFont="1" applyFill="1" applyBorder="1" applyAlignment="1">
      <alignment horizontal="right" vertical="center" wrapText="1"/>
    </xf>
    <xf numFmtId="0" fontId="32" fillId="0" borderId="35" xfId="0" applyFont="1" applyBorder="1" applyAlignment="1">
      <alignment horizontal="right" vertical="center" wrapText="1"/>
    </xf>
    <xf numFmtId="4" fontId="32" fillId="0" borderId="35" xfId="0" applyNumberFormat="1" applyFont="1" applyBorder="1" applyAlignment="1">
      <alignment horizontal="right" vertical="center" wrapText="1"/>
    </xf>
    <xf numFmtId="0" fontId="17" fillId="6" borderId="33" xfId="0" applyFont="1" applyFill="1" applyBorder="1" applyAlignment="1">
      <alignment horizontal="right" vertical="center" wrapText="1"/>
    </xf>
    <xf numFmtId="0" fontId="17" fillId="0" borderId="33" xfId="0" applyFont="1" applyBorder="1" applyAlignment="1">
      <alignment horizontal="right" vertical="center" wrapText="1"/>
    </xf>
    <xf numFmtId="0" fontId="17" fillId="5" borderId="5" xfId="0" applyFont="1" applyFill="1" applyBorder="1" applyAlignment="1">
      <alignment horizontal="right" vertical="center" wrapText="1"/>
    </xf>
    <xf numFmtId="0" fontId="17" fillId="6" borderId="5" xfId="0" applyFont="1" applyFill="1" applyBorder="1" applyAlignment="1">
      <alignment horizontal="right" vertical="center" wrapText="1"/>
    </xf>
    <xf numFmtId="4" fontId="17" fillId="5" borderId="5" xfId="0" applyNumberFormat="1" applyFont="1" applyFill="1" applyBorder="1" applyAlignment="1">
      <alignment horizontal="right" vertical="center" wrapText="1"/>
    </xf>
    <xf numFmtId="4" fontId="17" fillId="6" borderId="5" xfId="0" applyNumberFormat="1" applyFont="1" applyFill="1" applyBorder="1" applyAlignment="1">
      <alignment horizontal="right" vertical="center" wrapText="1"/>
    </xf>
    <xf numFmtId="4" fontId="17" fillId="0" borderId="5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3" fontId="34" fillId="0" borderId="5" xfId="0" applyNumberFormat="1" applyFont="1" applyBorder="1" applyAlignment="1">
      <alignment horizontal="right" vertical="center" wrapText="1"/>
    </xf>
    <xf numFmtId="4" fontId="19" fillId="5" borderId="5" xfId="0" applyNumberFormat="1" applyFont="1" applyFill="1" applyBorder="1" applyAlignment="1">
      <alignment horizontal="right" vertical="center" wrapText="1"/>
    </xf>
    <xf numFmtId="0" fontId="19" fillId="5" borderId="9" xfId="0" applyFont="1" applyFill="1" applyBorder="1" applyAlignment="1">
      <alignment vertical="center"/>
    </xf>
    <xf numFmtId="0" fontId="19" fillId="5" borderId="10" xfId="0" applyFont="1" applyFill="1" applyBorder="1" applyAlignment="1">
      <alignment horizontal="right" vertical="center"/>
    </xf>
    <xf numFmtId="0" fontId="11" fillId="0" borderId="0" xfId="0" applyFont="1" applyAlignment="1" applyProtection="1">
      <alignment horizontal="center" vertical="center"/>
      <protection hidden="1"/>
    </xf>
    <xf numFmtId="169" fontId="11" fillId="0" borderId="11" xfId="1" applyNumberFormat="1" applyFont="1" applyFill="1" applyBorder="1" applyAlignment="1" applyProtection="1">
      <alignment horizontal="center" vertical="center"/>
      <protection hidden="1"/>
    </xf>
    <xf numFmtId="167" fontId="11" fillId="0" borderId="11" xfId="1" applyNumberFormat="1" applyFont="1" applyFill="1" applyBorder="1" applyAlignment="1" applyProtection="1">
      <alignment horizontal="center" vertical="center"/>
      <protection hidden="1"/>
    </xf>
    <xf numFmtId="171" fontId="11" fillId="0" borderId="11" xfId="1" applyNumberFormat="1" applyFont="1" applyFill="1" applyBorder="1" applyAlignment="1" applyProtection="1">
      <alignment horizontal="center" vertical="center"/>
      <protection hidden="1"/>
    </xf>
    <xf numFmtId="0" fontId="34" fillId="0" borderId="5" xfId="0" applyFont="1" applyBorder="1" applyAlignment="1">
      <alignment horizontal="center" vertical="center" wrapText="1"/>
    </xf>
    <xf numFmtId="17" fontId="34" fillId="0" borderId="5" xfId="0" applyNumberFormat="1" applyFont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right" vertical="center" wrapText="1"/>
    </xf>
    <xf numFmtId="4" fontId="34" fillId="0" borderId="5" xfId="0" applyNumberFormat="1" applyFont="1" applyBorder="1" applyAlignment="1">
      <alignment horizontal="right" vertical="center" wrapText="1"/>
    </xf>
    <xf numFmtId="4" fontId="34" fillId="0" borderId="5" xfId="0" applyNumberFormat="1" applyFont="1" applyBorder="1" applyAlignment="1">
      <alignment horizontal="right" vertical="center"/>
    </xf>
    <xf numFmtId="0" fontId="34" fillId="0" borderId="5" xfId="0" applyFont="1" applyBorder="1" applyAlignment="1">
      <alignment horizontal="right" vertical="center"/>
    </xf>
    <xf numFmtId="0" fontId="17" fillId="6" borderId="5" xfId="0" applyFont="1" applyFill="1" applyBorder="1" applyAlignment="1">
      <alignment horizontal="right" vertical="center"/>
    </xf>
    <xf numFmtId="4" fontId="17" fillId="6" borderId="5" xfId="0" applyNumberFormat="1" applyFont="1" applyFill="1" applyBorder="1" applyAlignment="1">
      <alignment horizontal="right" vertical="center"/>
    </xf>
    <xf numFmtId="0" fontId="19" fillId="5" borderId="23" xfId="0" applyFont="1" applyFill="1" applyBorder="1" applyAlignment="1">
      <alignment vertical="center"/>
    </xf>
    <xf numFmtId="0" fontId="19" fillId="6" borderId="5" xfId="0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horizontal="right" vertical="center"/>
    </xf>
    <xf numFmtId="0" fontId="17" fillId="0" borderId="23" xfId="0" applyFont="1" applyBorder="1" applyAlignment="1">
      <alignment vertical="center"/>
    </xf>
    <xf numFmtId="0" fontId="16" fillId="0" borderId="5" xfId="0" applyFont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165" fontId="7" fillId="0" borderId="0" xfId="1" applyNumberFormat="1" applyFont="1" applyFill="1" applyProtection="1">
      <protection hidden="1"/>
    </xf>
    <xf numFmtId="0" fontId="19" fillId="5" borderId="33" xfId="0" applyFont="1" applyFill="1" applyBorder="1" applyAlignment="1">
      <alignment horizontal="right" vertical="center" wrapText="1"/>
    </xf>
    <xf numFmtId="4" fontId="19" fillId="5" borderId="21" xfId="0" applyNumberFormat="1" applyFont="1" applyFill="1" applyBorder="1" applyAlignment="1">
      <alignment horizontal="right" vertical="center"/>
    </xf>
    <xf numFmtId="0" fontId="19" fillId="5" borderId="21" xfId="0" applyFont="1" applyFill="1" applyBorder="1" applyAlignment="1">
      <alignment horizontal="right" vertical="center"/>
    </xf>
    <xf numFmtId="4" fontId="19" fillId="5" borderId="21" xfId="0" applyNumberFormat="1" applyFont="1" applyFill="1" applyBorder="1" applyAlignment="1">
      <alignment horizontal="right" vertical="center" wrapText="1"/>
    </xf>
    <xf numFmtId="0" fontId="19" fillId="5" borderId="37" xfId="0" applyFont="1" applyFill="1" applyBorder="1" applyAlignment="1">
      <alignment horizontal="right" vertical="center" wrapText="1"/>
    </xf>
    <xf numFmtId="0" fontId="24" fillId="0" borderId="5" xfId="0" applyFont="1" applyBorder="1" applyAlignment="1">
      <alignment horizontal="right" vertical="center"/>
    </xf>
    <xf numFmtId="4" fontId="24" fillId="0" borderId="5" xfId="0" applyNumberFormat="1" applyFont="1" applyBorder="1" applyAlignment="1">
      <alignment horizontal="right" vertical="center" wrapText="1"/>
    </xf>
    <xf numFmtId="0" fontId="24" fillId="0" borderId="33" xfId="0" applyFont="1" applyBorder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9" fillId="5" borderId="9" xfId="0" applyFont="1" applyFill="1" applyBorder="1" applyAlignment="1">
      <alignment horizontal="right" vertical="center" wrapText="1"/>
    </xf>
    <xf numFmtId="4" fontId="19" fillId="5" borderId="9" xfId="0" applyNumberFormat="1" applyFont="1" applyFill="1" applyBorder="1" applyAlignment="1">
      <alignment horizontal="right" vertical="center" wrapText="1"/>
    </xf>
    <xf numFmtId="0" fontId="19" fillId="5" borderId="38" xfId="0" applyFont="1" applyFill="1" applyBorder="1" applyAlignment="1">
      <alignment vertical="center"/>
    </xf>
    <xf numFmtId="0" fontId="16" fillId="0" borderId="23" xfId="0" applyFont="1" applyBorder="1" applyAlignment="1">
      <alignment vertical="center"/>
    </xf>
    <xf numFmtId="0" fontId="16" fillId="4" borderId="23" xfId="0" applyFont="1" applyFill="1" applyBorder="1" applyAlignment="1">
      <alignment vertical="center"/>
    </xf>
    <xf numFmtId="0" fontId="17" fillId="0" borderId="5" xfId="0" applyFont="1" applyBorder="1" applyAlignment="1">
      <alignment horizontal="left" vertical="center" wrapText="1"/>
    </xf>
    <xf numFmtId="0" fontId="19" fillId="5" borderId="33" xfId="0" applyFont="1" applyFill="1" applyBorder="1" applyAlignment="1">
      <alignment horizontal="right" vertical="center"/>
    </xf>
    <xf numFmtId="0" fontId="19" fillId="5" borderId="19" xfId="0" applyFont="1" applyFill="1" applyBorder="1" applyAlignment="1">
      <alignment vertical="center"/>
    </xf>
    <xf numFmtId="0" fontId="19" fillId="5" borderId="19" xfId="0" applyFont="1" applyFill="1" applyBorder="1" applyAlignment="1">
      <alignment horizontal="right" vertical="center" wrapText="1"/>
    </xf>
    <xf numFmtId="0" fontId="34" fillId="0" borderId="33" xfId="0" applyFont="1" applyBorder="1" applyAlignment="1">
      <alignment horizontal="right" vertical="center"/>
    </xf>
    <xf numFmtId="0" fontId="34" fillId="0" borderId="5" xfId="0" applyFont="1" applyBorder="1" applyAlignment="1">
      <alignment horizontal="left" vertical="center" indent="1"/>
    </xf>
    <xf numFmtId="0" fontId="16" fillId="3" borderId="41" xfId="0" applyFont="1" applyFill="1" applyBorder="1" applyAlignment="1">
      <alignment vertical="center"/>
    </xf>
    <xf numFmtId="0" fontId="16" fillId="3" borderId="21" xfId="0" applyFont="1" applyFill="1" applyBorder="1" applyAlignment="1">
      <alignment horizontal="center" vertical="center"/>
    </xf>
    <xf numFmtId="0" fontId="16" fillId="3" borderId="33" xfId="0" applyFont="1" applyFill="1" applyBorder="1" applyAlignment="1">
      <alignment horizontal="center" vertical="center"/>
    </xf>
    <xf numFmtId="0" fontId="16" fillId="0" borderId="23" xfId="0" applyFont="1" applyBorder="1" applyAlignment="1">
      <alignment horizontal="left" vertical="center" indent="1"/>
    </xf>
    <xf numFmtId="0" fontId="16" fillId="0" borderId="33" xfId="0" applyFont="1" applyBorder="1" applyAlignment="1">
      <alignment horizontal="center" vertical="center"/>
    </xf>
    <xf numFmtId="0" fontId="16" fillId="4" borderId="23" xfId="0" applyFont="1" applyFill="1" applyBorder="1" applyAlignment="1">
      <alignment horizontal="left" vertical="center" indent="1"/>
    </xf>
    <xf numFmtId="0" fontId="17" fillId="0" borderId="23" xfId="0" applyFont="1" applyBorder="1" applyAlignment="1">
      <alignment vertical="center" wrapText="1"/>
    </xf>
    <xf numFmtId="0" fontId="17" fillId="6" borderId="5" xfId="0" applyFont="1" applyFill="1" applyBorder="1" applyAlignment="1">
      <alignment vertical="center" wrapText="1"/>
    </xf>
    <xf numFmtId="0" fontId="34" fillId="0" borderId="23" xfId="0" applyFont="1" applyBorder="1" applyAlignment="1">
      <alignment vertical="center"/>
    </xf>
    <xf numFmtId="0" fontId="34" fillId="0" borderId="42" xfId="0" applyFont="1" applyBorder="1" applyAlignment="1">
      <alignment vertical="center"/>
    </xf>
    <xf numFmtId="0" fontId="34" fillId="0" borderId="43" xfId="0" applyFont="1" applyBorder="1" applyAlignment="1">
      <alignment horizontal="right" vertical="center"/>
    </xf>
    <xf numFmtId="0" fontId="34" fillId="0" borderId="44" xfId="0" applyFont="1" applyBorder="1" applyAlignment="1">
      <alignment horizontal="right" vertical="center"/>
    </xf>
    <xf numFmtId="0" fontId="34" fillId="0" borderId="24" xfId="0" applyFont="1" applyBorder="1" applyAlignment="1">
      <alignment horizontal="right" vertical="center"/>
    </xf>
    <xf numFmtId="10" fontId="17" fillId="0" borderId="5" xfId="0" applyNumberFormat="1" applyFont="1" applyBorder="1" applyAlignment="1">
      <alignment horizontal="right" vertical="center" wrapText="1"/>
    </xf>
    <xf numFmtId="4" fontId="17" fillId="0" borderId="0" xfId="0" applyNumberFormat="1" applyFont="1" applyAlignment="1">
      <alignment horizontal="right" vertical="center" wrapText="1"/>
    </xf>
    <xf numFmtId="0" fontId="17" fillId="4" borderId="5" xfId="0" applyFont="1" applyFill="1" applyBorder="1" applyAlignment="1">
      <alignment vertical="center"/>
    </xf>
    <xf numFmtId="0" fontId="19" fillId="5" borderId="5" xfId="0" applyFont="1" applyFill="1" applyBorder="1" applyAlignment="1">
      <alignment horizontal="center" vertical="center"/>
    </xf>
    <xf numFmtId="17" fontId="17" fillId="0" borderId="0" xfId="0" applyNumberFormat="1" applyFont="1" applyAlignment="1">
      <alignment horizontal="center" vertical="center" wrapText="1"/>
    </xf>
    <xf numFmtId="0" fontId="17" fillId="5" borderId="0" xfId="0" applyFont="1" applyFill="1" applyAlignment="1">
      <alignment horizontal="right" vertical="center"/>
    </xf>
    <xf numFmtId="0" fontId="34" fillId="0" borderId="5" xfId="0" applyFont="1" applyBorder="1" applyAlignment="1">
      <alignment horizontal="center" vertical="center"/>
    </xf>
    <xf numFmtId="4" fontId="19" fillId="5" borderId="33" xfId="0" applyNumberFormat="1" applyFont="1" applyFill="1" applyBorder="1" applyAlignment="1">
      <alignment horizontal="right" vertical="center" wrapText="1"/>
    </xf>
    <xf numFmtId="0" fontId="34" fillId="0" borderId="5" xfId="0" applyFont="1" applyBorder="1" applyAlignment="1">
      <alignment horizontal="left" vertical="center" indent="2"/>
    </xf>
    <xf numFmtId="0" fontId="19" fillId="0" borderId="0" xfId="0" applyFont="1" applyAlignment="1">
      <alignment horizontal="left" vertical="center" wrapText="1" indent="1"/>
    </xf>
    <xf numFmtId="0" fontId="19" fillId="0" borderId="6" xfId="0" applyFont="1" applyBorder="1" applyAlignment="1">
      <alignment vertical="center" wrapText="1"/>
    </xf>
    <xf numFmtId="3" fontId="17" fillId="5" borderId="5" xfId="0" applyNumberFormat="1" applyFont="1" applyFill="1" applyBorder="1" applyAlignment="1">
      <alignment horizontal="right" vertical="center"/>
    </xf>
    <xf numFmtId="0" fontId="34" fillId="0" borderId="33" xfId="0" applyFont="1" applyBorder="1" applyAlignment="1">
      <alignment vertical="center" wrapText="1"/>
    </xf>
    <xf numFmtId="3" fontId="17" fillId="5" borderId="33" xfId="0" applyNumberFormat="1" applyFont="1" applyFill="1" applyBorder="1" applyAlignment="1">
      <alignment horizontal="right" vertical="center" wrapText="1"/>
    </xf>
    <xf numFmtId="0" fontId="47" fillId="0" borderId="5" xfId="0" applyFont="1" applyBorder="1" applyAlignment="1">
      <alignment horizontal="left" vertical="center" indent="3"/>
    </xf>
    <xf numFmtId="0" fontId="17" fillId="0" borderId="5" xfId="0" applyFont="1" applyBorder="1" applyAlignment="1">
      <alignment horizontal="left" vertical="center" wrapText="1" indent="1"/>
    </xf>
    <xf numFmtId="0" fontId="19" fillId="5" borderId="9" xfId="0" applyFont="1" applyFill="1" applyBorder="1" applyAlignment="1">
      <alignment vertical="center" wrapText="1"/>
    </xf>
    <xf numFmtId="0" fontId="19" fillId="5" borderId="19" xfId="0" applyFont="1" applyFill="1" applyBorder="1" applyAlignment="1">
      <alignment horizontal="right" vertical="center"/>
    </xf>
    <xf numFmtId="0" fontId="34" fillId="0" borderId="0" xfId="0" applyFont="1" applyAlignment="1">
      <alignment horizontal="right" vertical="center"/>
    </xf>
    <xf numFmtId="0" fontId="34" fillId="0" borderId="6" xfId="0" applyFont="1" applyBorder="1" applyAlignment="1">
      <alignment horizontal="right" vertical="center"/>
    </xf>
    <xf numFmtId="0" fontId="19" fillId="5" borderId="10" xfId="0" applyFont="1" applyFill="1" applyBorder="1" applyAlignment="1">
      <alignment horizontal="right" vertical="center" wrapText="1"/>
    </xf>
    <xf numFmtId="0" fontId="53" fillId="0" borderId="0" xfId="0" applyFont="1"/>
    <xf numFmtId="0" fontId="17" fillId="0" borderId="48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6" fillId="3" borderId="23" xfId="0" applyFont="1" applyFill="1" applyBorder="1" applyAlignment="1">
      <alignment vertical="center"/>
    </xf>
    <xf numFmtId="0" fontId="53" fillId="0" borderId="5" xfId="0" applyFont="1" applyBorder="1"/>
    <xf numFmtId="0" fontId="53" fillId="4" borderId="5" xfId="0" applyFont="1" applyFill="1" applyBorder="1"/>
    <xf numFmtId="0" fontId="34" fillId="0" borderId="23" xfId="0" applyFont="1" applyBorder="1" applyAlignment="1">
      <alignment vertical="center" wrapText="1"/>
    </xf>
    <xf numFmtId="0" fontId="24" fillId="0" borderId="51" xfId="0" applyFont="1" applyBorder="1" applyAlignment="1">
      <alignment vertical="center"/>
    </xf>
    <xf numFmtId="0" fontId="24" fillId="0" borderId="24" xfId="0" applyFont="1" applyBorder="1" applyAlignment="1">
      <alignment horizontal="center" vertical="center"/>
    </xf>
    <xf numFmtId="0" fontId="24" fillId="0" borderId="24" xfId="0" applyFont="1" applyBorder="1" applyAlignment="1">
      <alignment horizontal="right" vertical="center"/>
    </xf>
    <xf numFmtId="0" fontId="24" fillId="0" borderId="44" xfId="0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0" fontId="24" fillId="0" borderId="0" xfId="0" applyFont="1" applyAlignment="1">
      <alignment horizontal="right" vertical="center" wrapText="1"/>
    </xf>
    <xf numFmtId="0" fontId="19" fillId="5" borderId="52" xfId="0" applyFont="1" applyFill="1" applyBorder="1" applyAlignment="1">
      <alignment horizontal="right" vertical="center" wrapText="1"/>
    </xf>
    <xf numFmtId="0" fontId="17" fillId="5" borderId="52" xfId="0" applyFont="1" applyFill="1" applyBorder="1" applyAlignment="1">
      <alignment horizontal="right" vertical="center" wrapText="1"/>
    </xf>
    <xf numFmtId="166" fontId="11" fillId="2" borderId="0" xfId="2" applyNumberFormat="1" applyFont="1" applyFill="1" applyAlignment="1" applyProtection="1">
      <alignment horizontal="right"/>
      <protection hidden="1"/>
    </xf>
    <xf numFmtId="0" fontId="24" fillId="0" borderId="52" xfId="0" applyFont="1" applyBorder="1" applyAlignment="1">
      <alignment vertical="center" wrapText="1"/>
    </xf>
    <xf numFmtId="4" fontId="17" fillId="5" borderId="52" xfId="0" applyNumberFormat="1" applyFont="1" applyFill="1" applyBorder="1" applyAlignment="1">
      <alignment horizontal="right" vertical="center" wrapText="1"/>
    </xf>
    <xf numFmtId="4" fontId="17" fillId="0" borderId="52" xfId="0" applyNumberFormat="1" applyFont="1" applyBorder="1" applyAlignment="1">
      <alignment horizontal="right" vertical="center" wrapText="1"/>
    </xf>
    <xf numFmtId="4" fontId="17" fillId="0" borderId="22" xfId="0" applyNumberFormat="1" applyFont="1" applyBorder="1" applyAlignment="1">
      <alignment horizontal="right" vertical="center" wrapText="1"/>
    </xf>
    <xf numFmtId="0" fontId="47" fillId="0" borderId="5" xfId="0" applyFont="1" applyBorder="1" applyAlignment="1">
      <alignment horizontal="left" vertical="center" wrapText="1" indent="2"/>
    </xf>
    <xf numFmtId="0" fontId="17" fillId="0" borderId="52" xfId="0" applyFont="1" applyBorder="1" applyAlignment="1">
      <alignment horizontal="right" vertical="center" wrapText="1"/>
    </xf>
    <xf numFmtId="0" fontId="40" fillId="0" borderId="0" xfId="2" applyFont="1" applyProtection="1">
      <protection hidden="1"/>
    </xf>
    <xf numFmtId="0" fontId="53" fillId="0" borderId="5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34" fillId="4" borderId="5" xfId="0" applyFont="1" applyFill="1" applyBorder="1" applyAlignment="1">
      <alignment vertical="center" wrapText="1"/>
    </xf>
    <xf numFmtId="0" fontId="34" fillId="4" borderId="0" xfId="0" applyFont="1" applyFill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24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7" fillId="0" borderId="0" xfId="0" applyFont="1" applyAlignment="1">
      <alignment wrapText="1"/>
    </xf>
    <xf numFmtId="0" fontId="51" fillId="0" borderId="0" xfId="0" applyFont="1" applyAlignment="1">
      <alignment vertical="center" wrapText="1"/>
    </xf>
    <xf numFmtId="4" fontId="51" fillId="0" borderId="0" xfId="0" applyNumberFormat="1" applyFont="1" applyAlignment="1">
      <alignment horizontal="right" vertical="center" wrapText="1"/>
    </xf>
    <xf numFmtId="0" fontId="51" fillId="0" borderId="0" xfId="0" applyFont="1" applyAlignment="1">
      <alignment horizontal="right" vertical="center" wrapText="1"/>
    </xf>
    <xf numFmtId="10" fontId="17" fillId="0" borderId="0" xfId="0" applyNumberFormat="1" applyFont="1" applyAlignment="1">
      <alignment horizontal="right" vertical="center" wrapText="1"/>
    </xf>
    <xf numFmtId="10" fontId="17" fillId="5" borderId="5" xfId="0" applyNumberFormat="1" applyFont="1" applyFill="1" applyBorder="1" applyAlignment="1">
      <alignment horizontal="right" vertical="center" wrapText="1"/>
    </xf>
    <xf numFmtId="0" fontId="17" fillId="4" borderId="0" xfId="0" applyFont="1" applyFill="1" applyAlignment="1">
      <alignment vertical="center" wrapText="1"/>
    </xf>
    <xf numFmtId="0" fontId="17" fillId="4" borderId="5" xfId="0" applyFont="1" applyFill="1" applyBorder="1" applyAlignment="1">
      <alignment vertical="center" wrapText="1"/>
    </xf>
    <xf numFmtId="0" fontId="54" fillId="5" borderId="0" xfId="0" applyFont="1" applyFill="1" applyAlignment="1">
      <alignment vertical="center"/>
    </xf>
    <xf numFmtId="0" fontId="19" fillId="0" borderId="5" xfId="0" applyFont="1" applyBorder="1" applyAlignment="1">
      <alignment horizontal="right" vertical="center" wrapText="1"/>
    </xf>
    <xf numFmtId="0" fontId="34" fillId="6" borderId="0" xfId="0" applyFont="1" applyFill="1" applyAlignment="1">
      <alignment horizontal="right" vertical="center" wrapText="1"/>
    </xf>
    <xf numFmtId="0" fontId="53" fillId="0" borderId="5" xfId="0" applyFont="1" applyBorder="1" applyAlignment="1">
      <alignment wrapText="1"/>
    </xf>
    <xf numFmtId="0" fontId="19" fillId="8" borderId="5" xfId="0" applyFont="1" applyFill="1" applyBorder="1" applyAlignment="1">
      <alignment vertical="center" wrapText="1"/>
    </xf>
    <xf numFmtId="4" fontId="19" fillId="8" borderId="5" xfId="0" applyNumberFormat="1" applyFont="1" applyFill="1" applyBorder="1" applyAlignment="1">
      <alignment horizontal="right" vertical="center" wrapText="1"/>
    </xf>
    <xf numFmtId="0" fontId="7" fillId="0" borderId="5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vertical="center" wrapText="1"/>
    </xf>
    <xf numFmtId="0" fontId="16" fillId="3" borderId="0" xfId="0" applyFont="1" applyFill="1" applyAlignment="1">
      <alignment vertical="center" wrapText="1"/>
    </xf>
    <xf numFmtId="0" fontId="34" fillId="0" borderId="23" xfId="0" applyFont="1" applyBorder="1" applyAlignment="1">
      <alignment horizontal="left" vertical="center" indent="1"/>
    </xf>
    <xf numFmtId="0" fontId="16" fillId="3" borderId="5" xfId="0" applyFont="1" applyFill="1" applyBorder="1" applyAlignment="1">
      <alignment vertical="center"/>
    </xf>
    <xf numFmtId="0" fontId="34" fillId="0" borderId="0" xfId="0" applyFont="1" applyAlignment="1">
      <alignment horizontal="center" vertical="center" wrapText="1"/>
    </xf>
    <xf numFmtId="4" fontId="34" fillId="0" borderId="0" xfId="0" applyNumberFormat="1" applyFont="1" applyAlignment="1">
      <alignment horizontal="right" vertical="center" wrapText="1"/>
    </xf>
    <xf numFmtId="0" fontId="34" fillId="0" borderId="0" xfId="0" applyFont="1" applyAlignment="1">
      <alignment horizontal="right" vertical="center" wrapText="1"/>
    </xf>
    <xf numFmtId="4" fontId="19" fillId="5" borderId="7" xfId="0" applyNumberFormat="1" applyFont="1" applyFill="1" applyBorder="1" applyAlignment="1">
      <alignment horizontal="right" vertical="center" wrapText="1"/>
    </xf>
    <xf numFmtId="4" fontId="19" fillId="5" borderId="0" xfId="0" applyNumberFormat="1" applyFont="1" applyFill="1" applyAlignment="1">
      <alignment horizontal="right" vertical="center" wrapText="1"/>
    </xf>
    <xf numFmtId="0" fontId="16" fillId="3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6" fillId="3" borderId="21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right" vertical="center" wrapText="1"/>
    </xf>
    <xf numFmtId="0" fontId="53" fillId="6" borderId="5" xfId="0" applyFont="1" applyFill="1" applyBorder="1" applyAlignment="1">
      <alignment wrapText="1"/>
    </xf>
    <xf numFmtId="0" fontId="19" fillId="6" borderId="5" xfId="0" applyFont="1" applyFill="1" applyBorder="1" applyAlignment="1">
      <alignment horizontal="center" vertical="center" wrapText="1"/>
    </xf>
    <xf numFmtId="0" fontId="56" fillId="0" borderId="0" xfId="0" applyFont="1" applyAlignment="1">
      <alignment horizontal="left" vertical="center"/>
    </xf>
    <xf numFmtId="0" fontId="57" fillId="0" borderId="23" xfId="0" applyFont="1" applyBorder="1" applyAlignment="1">
      <alignment horizontal="left" vertical="center" indent="1"/>
    </xf>
    <xf numFmtId="0" fontId="59" fillId="0" borderId="23" xfId="0" applyFont="1" applyBorder="1" applyAlignment="1">
      <alignment horizontal="left" vertical="center" indent="4"/>
    </xf>
    <xf numFmtId="0" fontId="17" fillId="5" borderId="0" xfId="0" applyFont="1" applyFill="1" applyAlignment="1">
      <alignment horizontal="right" vertical="center" wrapText="1"/>
    </xf>
    <xf numFmtId="0" fontId="17" fillId="6" borderId="23" xfId="0" applyFont="1" applyFill="1" applyBorder="1" applyAlignment="1">
      <alignment vertical="center"/>
    </xf>
    <xf numFmtId="0" fontId="24" fillId="6" borderId="0" xfId="0" applyFont="1" applyFill="1" applyAlignment="1">
      <alignment horizontal="right" vertical="center" wrapText="1"/>
    </xf>
    <xf numFmtId="0" fontId="19" fillId="5" borderId="7" xfId="0" applyFont="1" applyFill="1" applyBorder="1" applyAlignment="1">
      <alignment horizontal="right" vertical="center" wrapText="1"/>
    </xf>
    <xf numFmtId="4" fontId="17" fillId="5" borderId="7" xfId="0" applyNumberFormat="1" applyFont="1" applyFill="1" applyBorder="1" applyAlignment="1">
      <alignment horizontal="right" vertical="center" wrapText="1"/>
    </xf>
    <xf numFmtId="0" fontId="17" fillId="5" borderId="7" xfId="0" applyFont="1" applyFill="1" applyBorder="1" applyAlignment="1">
      <alignment horizontal="right" vertical="center" wrapText="1"/>
    </xf>
    <xf numFmtId="4" fontId="24" fillId="0" borderId="5" xfId="0" applyNumberFormat="1" applyFont="1" applyBorder="1" applyAlignment="1">
      <alignment horizontal="right" vertical="center"/>
    </xf>
    <xf numFmtId="0" fontId="16" fillId="0" borderId="5" xfId="0" applyFont="1" applyBorder="1" applyAlignment="1">
      <alignment horizontal="right" vertical="center" wrapText="1"/>
    </xf>
    <xf numFmtId="0" fontId="16" fillId="4" borderId="5" xfId="0" applyFont="1" applyFill="1" applyBorder="1" applyAlignment="1">
      <alignment horizontal="right" vertical="center" wrapText="1"/>
    </xf>
    <xf numFmtId="0" fontId="3" fillId="0" borderId="8" xfId="2" applyFont="1" applyBorder="1" applyAlignment="1" applyProtection="1">
      <alignment horizontal="left" vertical="center" wrapText="1"/>
      <protection hidden="1"/>
    </xf>
    <xf numFmtId="0" fontId="16" fillId="0" borderId="5" xfId="0" applyFont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right" vertical="center"/>
    </xf>
    <xf numFmtId="0" fontId="16" fillId="0" borderId="5" xfId="0" applyFont="1" applyBorder="1" applyAlignment="1">
      <alignment horizontal="right" vertical="center"/>
    </xf>
    <xf numFmtId="0" fontId="17" fillId="0" borderId="5" xfId="0" applyFont="1" applyBorder="1" applyAlignment="1">
      <alignment horizontal="left" vertical="center" indent="5"/>
    </xf>
    <xf numFmtId="0" fontId="16" fillId="4" borderId="5" xfId="0" applyFont="1" applyFill="1" applyBorder="1" applyAlignment="1">
      <alignment horizontal="center" vertical="center" wrapText="1"/>
    </xf>
    <xf numFmtId="0" fontId="57" fillId="0" borderId="5" xfId="0" applyFont="1" applyBorder="1" applyAlignment="1">
      <alignment horizontal="left" vertical="center" indent="1"/>
    </xf>
    <xf numFmtId="0" fontId="59" fillId="0" borderId="5" xfId="0" applyFont="1" applyBorder="1" applyAlignment="1">
      <alignment horizontal="left" vertical="center" indent="5"/>
    </xf>
    <xf numFmtId="0" fontId="50" fillId="0" borderId="23" xfId="0" applyFont="1" applyBorder="1" applyAlignment="1">
      <alignment horizontal="left" vertical="center" indent="3"/>
    </xf>
    <xf numFmtId="0" fontId="59" fillId="0" borderId="5" xfId="0" applyFont="1" applyBorder="1" applyAlignment="1">
      <alignment horizontal="left" vertical="center" indent="4"/>
    </xf>
    <xf numFmtId="0" fontId="57" fillId="0" borderId="24" xfId="0" applyFont="1" applyBorder="1" applyAlignment="1">
      <alignment horizontal="left" vertical="center" indent="1"/>
    </xf>
    <xf numFmtId="0" fontId="17" fillId="5" borderId="24" xfId="0" applyFont="1" applyFill="1" applyBorder="1" applyAlignment="1">
      <alignment horizontal="right" vertical="center"/>
    </xf>
    <xf numFmtId="0" fontId="17" fillId="5" borderId="24" xfId="0" applyFont="1" applyFill="1" applyBorder="1" applyAlignment="1">
      <alignment horizontal="right" vertical="center" wrapText="1"/>
    </xf>
    <xf numFmtId="0" fontId="34" fillId="0" borderId="24" xfId="0" applyFont="1" applyBorder="1" applyAlignment="1">
      <alignment horizontal="right" vertical="center" wrapText="1"/>
    </xf>
    <xf numFmtId="0" fontId="34" fillId="0" borderId="44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62" fillId="0" borderId="54" xfId="0" applyFont="1" applyBorder="1" applyAlignment="1">
      <alignment horizontal="left" vertical="center" wrapText="1"/>
    </xf>
    <xf numFmtId="0" fontId="62" fillId="4" borderId="5" xfId="0" applyFont="1" applyFill="1" applyBorder="1" applyAlignment="1">
      <alignment horizontal="left" vertical="center" wrapText="1"/>
    </xf>
    <xf numFmtId="0" fontId="62" fillId="4" borderId="0" xfId="0" applyFont="1" applyFill="1" applyAlignment="1">
      <alignment horizontal="left" vertical="center" wrapText="1"/>
    </xf>
    <xf numFmtId="0" fontId="24" fillId="6" borderId="5" xfId="0" applyFont="1" applyFill="1" applyBorder="1" applyAlignment="1">
      <alignment horizontal="left" vertical="center" wrapText="1"/>
    </xf>
    <xf numFmtId="0" fontId="24" fillId="6" borderId="5" xfId="0" applyFont="1" applyFill="1" applyBorder="1" applyAlignment="1">
      <alignment horizontal="right" vertical="center" wrapText="1"/>
    </xf>
    <xf numFmtId="0" fontId="19" fillId="0" borderId="24" xfId="0" applyFont="1" applyBorder="1" applyAlignment="1">
      <alignment horizontal="right" vertical="center" wrapText="1"/>
    </xf>
    <xf numFmtId="0" fontId="3" fillId="0" borderId="0" xfId="2" applyFont="1" applyBorder="1" applyProtection="1">
      <protection hidden="1"/>
    </xf>
    <xf numFmtId="0" fontId="63" fillId="0" borderId="5" xfId="0" applyFont="1" applyBorder="1" applyAlignment="1">
      <alignment vertical="center"/>
    </xf>
    <xf numFmtId="0" fontId="16" fillId="0" borderId="7" xfId="0" applyFont="1" applyBorder="1" applyAlignment="1">
      <alignment vertical="center" wrapText="1"/>
    </xf>
    <xf numFmtId="0" fontId="16" fillId="4" borderId="5" xfId="0" applyFont="1" applyFill="1" applyBorder="1" applyAlignment="1">
      <alignment vertical="center"/>
    </xf>
    <xf numFmtId="0" fontId="16" fillId="4" borderId="0" xfId="0" applyFont="1" applyFill="1" applyAlignment="1">
      <alignment vertical="center" wrapText="1"/>
    </xf>
    <xf numFmtId="0" fontId="16" fillId="4" borderId="7" xfId="0" applyFont="1" applyFill="1" applyBorder="1" applyAlignment="1">
      <alignment vertical="center" wrapText="1"/>
    </xf>
    <xf numFmtId="0" fontId="19" fillId="0" borderId="52" xfId="0" applyFont="1" applyBorder="1" applyAlignment="1">
      <alignment vertical="center"/>
    </xf>
    <xf numFmtId="0" fontId="19" fillId="5" borderId="22" xfId="0" applyFont="1" applyFill="1" applyBorder="1" applyAlignment="1">
      <alignment horizontal="right" vertical="center" wrapText="1"/>
    </xf>
    <xf numFmtId="0" fontId="19" fillId="5" borderId="55" xfId="0" applyFont="1" applyFill="1" applyBorder="1" applyAlignment="1">
      <alignment horizontal="right" vertical="center" wrapText="1"/>
    </xf>
    <xf numFmtId="0" fontId="17" fillId="5" borderId="22" xfId="0" applyFont="1" applyFill="1" applyBorder="1" applyAlignment="1">
      <alignment horizontal="right" vertical="center" wrapText="1"/>
    </xf>
    <xf numFmtId="0" fontId="17" fillId="5" borderId="55" xfId="0" applyFont="1" applyFill="1" applyBorder="1" applyAlignment="1">
      <alignment horizontal="right" vertical="center" wrapText="1"/>
    </xf>
    <xf numFmtId="0" fontId="19" fillId="5" borderId="56" xfId="0" applyFont="1" applyFill="1" applyBorder="1" applyAlignment="1">
      <alignment horizontal="right" vertical="center" wrapText="1"/>
    </xf>
    <xf numFmtId="0" fontId="19" fillId="5" borderId="57" xfId="0" applyFont="1" applyFill="1" applyBorder="1" applyAlignment="1">
      <alignment horizontal="right" vertical="center" wrapText="1"/>
    </xf>
    <xf numFmtId="4" fontId="19" fillId="5" borderId="57" xfId="0" applyNumberFormat="1" applyFont="1" applyFill="1" applyBorder="1" applyAlignment="1">
      <alignment horizontal="right" vertical="center" wrapText="1"/>
    </xf>
    <xf numFmtId="0" fontId="24" fillId="0" borderId="5" xfId="0" applyFont="1" applyBorder="1" applyAlignment="1">
      <alignment horizontal="left" vertical="center" wrapText="1"/>
    </xf>
    <xf numFmtId="0" fontId="24" fillId="4" borderId="5" xfId="0" applyFont="1" applyFill="1" applyBorder="1" applyAlignment="1">
      <alignment horizontal="left" vertical="center" wrapText="1"/>
    </xf>
    <xf numFmtId="0" fontId="24" fillId="4" borderId="5" xfId="0" applyFont="1" applyFill="1" applyBorder="1" applyAlignment="1">
      <alignment horizontal="right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57" fillId="0" borderId="23" xfId="0" applyFont="1" applyBorder="1" applyAlignment="1">
      <alignment horizontal="left" vertical="center" indent="2"/>
    </xf>
    <xf numFmtId="0" fontId="6" fillId="0" borderId="0" xfId="2" applyFont="1" applyBorder="1"/>
    <xf numFmtId="0" fontId="16" fillId="9" borderId="21" xfId="0" applyFont="1" applyFill="1" applyBorder="1" applyAlignment="1">
      <alignment vertical="center" wrapText="1"/>
    </xf>
    <xf numFmtId="0" fontId="16" fillId="9" borderId="5" xfId="0" applyFont="1" applyFill="1" applyBorder="1" applyAlignment="1">
      <alignment vertical="center" wrapText="1"/>
    </xf>
    <xf numFmtId="0" fontId="16" fillId="9" borderId="21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vertical="center" wrapText="1"/>
    </xf>
    <xf numFmtId="0" fontId="53" fillId="4" borderId="5" xfId="0" applyFont="1" applyFill="1" applyBorder="1" applyAlignment="1">
      <alignment wrapText="1"/>
    </xf>
    <xf numFmtId="0" fontId="17" fillId="0" borderId="52" xfId="0" applyFont="1" applyBorder="1" applyAlignment="1">
      <alignment horizontal="left" vertical="center" wrapText="1" indent="1"/>
    </xf>
    <xf numFmtId="4" fontId="34" fillId="0" borderId="52" xfId="0" applyNumberFormat="1" applyFont="1" applyBorder="1" applyAlignment="1">
      <alignment horizontal="right" vertical="center" wrapText="1"/>
    </xf>
    <xf numFmtId="0" fontId="19" fillId="6" borderId="52" xfId="0" applyFont="1" applyFill="1" applyBorder="1" applyAlignment="1">
      <alignment vertical="center" wrapText="1"/>
    </xf>
    <xf numFmtId="4" fontId="19" fillId="5" borderId="52" xfId="0" applyNumberFormat="1" applyFont="1" applyFill="1" applyBorder="1" applyAlignment="1">
      <alignment horizontal="right" vertical="center" wrapText="1"/>
    </xf>
    <xf numFmtId="4" fontId="19" fillId="6" borderId="52" xfId="0" applyNumberFormat="1" applyFont="1" applyFill="1" applyBorder="1" applyAlignment="1">
      <alignment horizontal="right" vertical="center" wrapText="1"/>
    </xf>
    <xf numFmtId="4" fontId="17" fillId="6" borderId="52" xfId="0" applyNumberFormat="1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vertical="center" wrapText="1"/>
    </xf>
    <xf numFmtId="0" fontId="16" fillId="3" borderId="5" xfId="0" applyFont="1" applyFill="1" applyBorder="1" applyAlignment="1">
      <alignment horizontal="left" vertical="center" wrapText="1" indent="3"/>
    </xf>
    <xf numFmtId="17" fontId="16" fillId="3" borderId="5" xfId="0" applyNumberFormat="1" applyFont="1" applyFill="1" applyBorder="1" applyAlignment="1">
      <alignment horizontal="center" vertical="center" wrapText="1"/>
    </xf>
    <xf numFmtId="0" fontId="34" fillId="6" borderId="5" xfId="0" applyFont="1" applyFill="1" applyBorder="1" applyAlignment="1">
      <alignment vertical="center" wrapText="1"/>
    </xf>
    <xf numFmtId="0" fontId="34" fillId="6" borderId="5" xfId="0" applyFont="1" applyFill="1" applyBorder="1" applyAlignment="1">
      <alignment horizontal="right" vertical="center" wrapText="1"/>
    </xf>
    <xf numFmtId="0" fontId="34" fillId="4" borderId="5" xfId="0" applyFont="1" applyFill="1" applyBorder="1" applyAlignment="1">
      <alignment horizontal="right" vertical="center" wrapText="1"/>
    </xf>
    <xf numFmtId="0" fontId="34" fillId="4" borderId="0" xfId="0" applyFont="1" applyFill="1" applyAlignment="1">
      <alignment horizontal="right" vertical="center" wrapText="1"/>
    </xf>
    <xf numFmtId="0" fontId="34" fillId="7" borderId="5" xfId="0" applyFont="1" applyFill="1" applyBorder="1" applyAlignment="1">
      <alignment vertical="center" wrapText="1"/>
    </xf>
    <xf numFmtId="0" fontId="34" fillId="7" borderId="5" xfId="0" applyFont="1" applyFill="1" applyBorder="1" applyAlignment="1">
      <alignment horizontal="right" vertical="center" wrapText="1"/>
    </xf>
    <xf numFmtId="0" fontId="34" fillId="7" borderId="0" xfId="0" applyFont="1" applyFill="1" applyAlignment="1">
      <alignment horizontal="right" vertical="center" wrapText="1"/>
    </xf>
    <xf numFmtId="0" fontId="17" fillId="0" borderId="0" xfId="0" applyFont="1" applyBorder="1" applyAlignment="1">
      <alignment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53" fillId="7" borderId="5" xfId="0" applyFont="1" applyFill="1" applyBorder="1" applyAlignment="1">
      <alignment wrapText="1"/>
    </xf>
    <xf numFmtId="0" fontId="34" fillId="0" borderId="0" xfId="0" applyFont="1" applyBorder="1" applyAlignment="1">
      <alignment vertical="center" wrapText="1"/>
    </xf>
    <xf numFmtId="17" fontId="34" fillId="0" borderId="0" xfId="0" applyNumberFormat="1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17" fillId="7" borderId="5" xfId="0" applyFont="1" applyFill="1" applyBorder="1" applyAlignment="1">
      <alignment vertical="center" wrapText="1"/>
    </xf>
    <xf numFmtId="0" fontId="17" fillId="7" borderId="5" xfId="0" applyFont="1" applyFill="1" applyBorder="1" applyAlignment="1">
      <alignment horizontal="right" vertical="center" wrapText="1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4" borderId="6" xfId="0" applyFont="1" applyFill="1" applyBorder="1" applyAlignment="1">
      <alignment vertical="center" wrapText="1"/>
    </xf>
    <xf numFmtId="0" fontId="17" fillId="4" borderId="60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17" fillId="7" borderId="0" xfId="0" applyFont="1" applyFill="1" applyAlignment="1">
      <alignment horizontal="right" vertical="center" wrapText="1"/>
    </xf>
    <xf numFmtId="0" fontId="16" fillId="3" borderId="23" xfId="0" applyFont="1" applyFill="1" applyBorder="1" applyAlignment="1">
      <alignment horizontal="left" vertical="center" indent="1"/>
    </xf>
    <xf numFmtId="0" fontId="16" fillId="0" borderId="5" xfId="0" applyFont="1" applyBorder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9" fillId="5" borderId="5" xfId="0" applyFont="1" applyFill="1" applyBorder="1" applyAlignment="1">
      <alignment vertical="center"/>
    </xf>
    <xf numFmtId="0" fontId="34" fillId="0" borderId="0" xfId="0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3" borderId="5" xfId="0" applyFont="1" applyFill="1" applyBorder="1" applyAlignment="1">
      <alignment vertical="center" wrapText="1"/>
    </xf>
    <xf numFmtId="0" fontId="3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" fontId="16" fillId="3" borderId="36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4" fillId="0" borderId="0" xfId="0" applyFont="1"/>
    <xf numFmtId="0" fontId="17" fillId="4" borderId="0" xfId="0" applyFont="1" applyFill="1" applyAlignment="1">
      <alignment vertical="center"/>
    </xf>
    <xf numFmtId="2" fontId="3" fillId="5" borderId="5" xfId="0" applyNumberFormat="1" applyFont="1" applyFill="1" applyBorder="1" applyAlignment="1">
      <alignment horizontal="center" vertical="center"/>
    </xf>
    <xf numFmtId="2" fontId="17" fillId="0" borderId="5" xfId="0" applyNumberFormat="1" applyFont="1" applyBorder="1" applyAlignment="1">
      <alignment horizontal="center" vertical="center"/>
    </xf>
    <xf numFmtId="167" fontId="3" fillId="0" borderId="2" xfId="2" applyNumberFormat="1" applyFont="1" applyBorder="1" applyAlignment="1" applyProtection="1">
      <alignment horizontal="center" vertical="center"/>
      <protection hidden="1"/>
    </xf>
    <xf numFmtId="172" fontId="3" fillId="5" borderId="61" xfId="2" applyNumberFormat="1" applyFont="1" applyFill="1" applyBorder="1" applyAlignment="1" applyProtection="1">
      <alignment horizontal="center"/>
      <protection hidden="1"/>
    </xf>
    <xf numFmtId="172" fontId="3" fillId="5" borderId="1" xfId="2" applyNumberFormat="1" applyFont="1" applyFill="1" applyBorder="1" applyAlignment="1" applyProtection="1">
      <alignment horizontal="center" vertical="center"/>
      <protection hidden="1"/>
    </xf>
    <xf numFmtId="172" fontId="3" fillId="5" borderId="61" xfId="2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/>
    <xf numFmtId="0" fontId="6" fillId="0" borderId="17" xfId="2" applyFont="1" applyBorder="1"/>
    <xf numFmtId="0" fontId="6" fillId="0" borderId="0" xfId="2" applyFont="1" applyFill="1" applyBorder="1"/>
    <xf numFmtId="0" fontId="3" fillId="0" borderId="0" xfId="2" applyFont="1" applyFill="1" applyBorder="1" applyProtection="1">
      <protection hidden="1"/>
    </xf>
    <xf numFmtId="0" fontId="17" fillId="7" borderId="0" xfId="0" applyFont="1" applyFill="1" applyAlignment="1">
      <alignment horizontal="center" vertical="center" wrapText="1"/>
    </xf>
    <xf numFmtId="0" fontId="17" fillId="7" borderId="6" xfId="0" applyFont="1" applyFill="1" applyBorder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17" fillId="0" borderId="24" xfId="0" applyFont="1" applyBorder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9" fillId="5" borderId="48" xfId="0" applyFont="1" applyFill="1" applyBorder="1" applyAlignment="1">
      <alignment horizontal="center" vertical="center" wrapText="1"/>
    </xf>
    <xf numFmtId="0" fontId="34" fillId="5" borderId="40" xfId="0" applyFont="1" applyFill="1" applyBorder="1" applyAlignment="1">
      <alignment vertical="center" wrapText="1"/>
    </xf>
    <xf numFmtId="0" fontId="16" fillId="7" borderId="23" xfId="0" applyFont="1" applyFill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53" fillId="0" borderId="0" xfId="0" applyFont="1" applyAlignment="1">
      <alignment vertical="center"/>
    </xf>
    <xf numFmtId="0" fontId="17" fillId="7" borderId="5" xfId="0" applyFont="1" applyFill="1" applyBorder="1" applyAlignment="1">
      <alignment vertical="center"/>
    </xf>
    <xf numFmtId="0" fontId="17" fillId="7" borderId="5" xfId="0" applyFont="1" applyFill="1" applyBorder="1" applyAlignment="1">
      <alignment horizontal="right" vertical="center"/>
    </xf>
    <xf numFmtId="0" fontId="17" fillId="7" borderId="0" xfId="0" applyFont="1" applyFill="1" applyAlignment="1">
      <alignment horizontal="right" vertical="center"/>
    </xf>
    <xf numFmtId="0" fontId="19" fillId="0" borderId="24" xfId="0" applyFont="1" applyBorder="1" applyAlignment="1">
      <alignment vertical="center"/>
    </xf>
    <xf numFmtId="0" fontId="19" fillId="0" borderId="24" xfId="0" applyFont="1" applyBorder="1" applyAlignment="1">
      <alignment horizontal="right" vertical="center"/>
    </xf>
    <xf numFmtId="0" fontId="19" fillId="0" borderId="14" xfId="0" applyFont="1" applyBorder="1" applyAlignment="1">
      <alignment horizontal="right" vertical="center" wrapText="1"/>
    </xf>
    <xf numFmtId="4" fontId="19" fillId="5" borderId="19" xfId="0" applyNumberFormat="1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horizontal="left" vertical="center" indent="1"/>
    </xf>
    <xf numFmtId="4" fontId="19" fillId="6" borderId="5" xfId="0" applyNumberFormat="1" applyFont="1" applyFill="1" applyBorder="1" applyAlignment="1">
      <alignment horizontal="right" vertical="center" wrapText="1"/>
    </xf>
    <xf numFmtId="0" fontId="16" fillId="7" borderId="5" xfId="0" applyFont="1" applyFill="1" applyBorder="1" applyAlignment="1">
      <alignment vertical="center"/>
    </xf>
    <xf numFmtId="0" fontId="16" fillId="7" borderId="5" xfId="0" applyFont="1" applyFill="1" applyBorder="1" applyAlignment="1">
      <alignment horizontal="center" vertical="center"/>
    </xf>
    <xf numFmtId="0" fontId="16" fillId="7" borderId="5" xfId="0" applyFont="1" applyFill="1" applyBorder="1" applyAlignment="1">
      <alignment horizontal="center" vertical="center" wrapText="1"/>
    </xf>
    <xf numFmtId="0" fontId="53" fillId="6" borderId="5" xfId="0" applyFont="1" applyFill="1" applyBorder="1"/>
    <xf numFmtId="0" fontId="16" fillId="6" borderId="5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vertical="center"/>
    </xf>
    <xf numFmtId="0" fontId="34" fillId="0" borderId="70" xfId="0" applyFont="1" applyBorder="1" applyAlignment="1">
      <alignment horizontal="left" vertical="center" wrapText="1"/>
    </xf>
    <xf numFmtId="0" fontId="34" fillId="0" borderId="71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17" fillId="0" borderId="24" xfId="0" applyFont="1" applyBorder="1" applyAlignment="1">
      <alignment horizontal="left" vertical="center" wrapText="1"/>
    </xf>
    <xf numFmtId="0" fontId="17" fillId="0" borderId="24" xfId="0" applyFont="1" applyBorder="1" applyAlignment="1">
      <alignment horizontal="right" vertical="center" wrapText="1"/>
    </xf>
    <xf numFmtId="0" fontId="16" fillId="7" borderId="23" xfId="0" applyFont="1" applyFill="1" applyBorder="1" applyAlignment="1">
      <alignment horizontal="left" vertical="center" indent="1"/>
    </xf>
    <xf numFmtId="0" fontId="19" fillId="5" borderId="23" xfId="0" applyFont="1" applyFill="1" applyBorder="1" applyAlignment="1">
      <alignment horizontal="left" vertical="center" wrapText="1" indent="1"/>
    </xf>
    <xf numFmtId="0" fontId="24" fillId="7" borderId="5" xfId="0" applyFont="1" applyFill="1" applyBorder="1" applyAlignment="1">
      <alignment horizontal="left" vertical="center" wrapText="1"/>
    </xf>
    <xf numFmtId="0" fontId="24" fillId="7" borderId="5" xfId="0" applyFont="1" applyFill="1" applyBorder="1" applyAlignment="1">
      <alignment horizontal="right" vertical="center" wrapText="1"/>
    </xf>
    <xf numFmtId="0" fontId="64" fillId="3" borderId="0" xfId="0" applyFont="1" applyFill="1" applyAlignment="1">
      <alignment horizontal="center" vertical="center" wrapText="1"/>
    </xf>
    <xf numFmtId="0" fontId="0" fillId="3" borderId="5" xfId="0" applyFill="1" applyBorder="1" applyAlignment="1">
      <alignment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10" borderId="5" xfId="0" applyFont="1" applyFill="1" applyBorder="1" applyAlignment="1">
      <alignment horizontal="center" vertical="center" wrapText="1"/>
    </xf>
    <xf numFmtId="0" fontId="33" fillId="10" borderId="5" xfId="0" applyFont="1" applyFill="1" applyBorder="1" applyAlignment="1">
      <alignment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6" borderId="5" xfId="0" applyFont="1" applyFill="1" applyBorder="1" applyAlignment="1">
      <alignment horizontal="center" vertical="center" wrapText="1"/>
    </xf>
    <xf numFmtId="17" fontId="52" fillId="6" borderId="5" xfId="0" applyNumberFormat="1" applyFont="1" applyFill="1" applyBorder="1" applyAlignment="1">
      <alignment horizontal="center" vertical="center" wrapText="1"/>
    </xf>
    <xf numFmtId="17" fontId="33" fillId="0" borderId="5" xfId="0" applyNumberFormat="1" applyFont="1" applyBorder="1" applyAlignment="1">
      <alignment horizontal="center" vertical="center" wrapText="1"/>
    </xf>
    <xf numFmtId="0" fontId="33" fillId="6" borderId="5" xfId="0" applyFont="1" applyFill="1" applyBorder="1" applyAlignment="1">
      <alignment horizontal="center" vertical="center" wrapText="1"/>
    </xf>
    <xf numFmtId="17" fontId="52" fillId="12" borderId="5" xfId="0" applyNumberFormat="1" applyFont="1" applyFill="1" applyBorder="1" applyAlignment="1">
      <alignment horizontal="center" vertical="center" wrapText="1"/>
    </xf>
    <xf numFmtId="0" fontId="17" fillId="10" borderId="5" xfId="0" applyFont="1" applyFill="1" applyBorder="1" applyAlignment="1">
      <alignment vertical="center"/>
    </xf>
    <xf numFmtId="0" fontId="17" fillId="10" borderId="0" xfId="0" applyFont="1" applyFill="1" applyAlignment="1">
      <alignment vertical="center" wrapText="1"/>
    </xf>
    <xf numFmtId="0" fontId="16" fillId="3" borderId="6" xfId="0" applyFont="1" applyFill="1" applyBorder="1" applyAlignment="1">
      <alignment vertical="center" wrapText="1"/>
    </xf>
    <xf numFmtId="0" fontId="68" fillId="0" borderId="7" xfId="0" applyFont="1" applyBorder="1" applyAlignment="1">
      <alignment vertical="center" wrapText="1"/>
    </xf>
    <xf numFmtId="0" fontId="17" fillId="4" borderId="7" xfId="0" applyFont="1" applyFill="1" applyBorder="1" applyAlignment="1">
      <alignment vertical="center" wrapText="1"/>
    </xf>
    <xf numFmtId="0" fontId="19" fillId="5" borderId="30" xfId="0" applyFont="1" applyFill="1" applyBorder="1" applyAlignment="1">
      <alignment vertical="center" wrapText="1"/>
    </xf>
    <xf numFmtId="0" fontId="19" fillId="5" borderId="36" xfId="0" applyFont="1" applyFill="1" applyBorder="1" applyAlignment="1">
      <alignment horizontal="center" vertical="center" wrapText="1"/>
    </xf>
    <xf numFmtId="0" fontId="19" fillId="5" borderId="33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3" fillId="0" borderId="0" xfId="2" applyFont="1" applyFill="1" applyProtection="1">
      <protection hidden="1"/>
    </xf>
    <xf numFmtId="0" fontId="3" fillId="0" borderId="11" xfId="2" applyFont="1" applyFill="1" applyBorder="1" applyProtection="1">
      <protection hidden="1"/>
    </xf>
    <xf numFmtId="0" fontId="19" fillId="5" borderId="36" xfId="0" applyFont="1" applyFill="1" applyBorder="1" applyAlignment="1">
      <alignment horizontal="right" vertical="center" wrapText="1"/>
    </xf>
    <xf numFmtId="0" fontId="27" fillId="0" borderId="0" xfId="0" applyFont="1" applyAlignment="1">
      <alignment vertical="center"/>
    </xf>
    <xf numFmtId="0" fontId="24" fillId="3" borderId="5" xfId="0" applyFont="1" applyFill="1" applyBorder="1" applyAlignment="1">
      <alignment vertical="center" wrapText="1"/>
    </xf>
    <xf numFmtId="0" fontId="34" fillId="3" borderId="5" xfId="0" applyFont="1" applyFill="1" applyBorder="1" applyAlignment="1">
      <alignment horizontal="center" vertical="center" wrapText="1"/>
    </xf>
    <xf numFmtId="3" fontId="17" fillId="5" borderId="5" xfId="0" applyNumberFormat="1" applyFont="1" applyFill="1" applyBorder="1" applyAlignment="1">
      <alignment horizontal="center" vertical="center" wrapText="1"/>
    </xf>
    <xf numFmtId="3" fontId="34" fillId="0" borderId="5" xfId="0" applyNumberFormat="1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6" fillId="3" borderId="20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17" fillId="4" borderId="0" xfId="0" applyFont="1" applyFill="1" applyAlignment="1">
      <alignment horizontal="right" vertical="center" wrapText="1"/>
    </xf>
    <xf numFmtId="0" fontId="8" fillId="0" borderId="5" xfId="0" applyFont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47" fillId="0" borderId="5" xfId="0" applyFont="1" applyBorder="1" applyAlignment="1">
      <alignment horizontal="left" vertical="center" indent="2"/>
    </xf>
    <xf numFmtId="0" fontId="24" fillId="0" borderId="24" xfId="0" applyFont="1" applyBorder="1" applyAlignment="1">
      <alignment vertical="center"/>
    </xf>
    <xf numFmtId="0" fontId="11" fillId="0" borderId="0" xfId="2" applyFont="1" applyBorder="1" applyProtection="1">
      <protection hidden="1"/>
    </xf>
    <xf numFmtId="0" fontId="11" fillId="2" borderId="0" xfId="2" applyFont="1" applyFill="1" applyBorder="1" applyProtection="1">
      <protection hidden="1"/>
    </xf>
    <xf numFmtId="166" fontId="11" fillId="2" borderId="0" xfId="2" applyNumberFormat="1" applyFont="1" applyFill="1" applyBorder="1" applyAlignment="1" applyProtection="1">
      <alignment horizontal="right"/>
      <protection hidden="1"/>
    </xf>
    <xf numFmtId="0" fontId="16" fillId="0" borderId="23" xfId="0" applyFont="1" applyBorder="1" applyAlignment="1">
      <alignment horizontal="center" vertical="center"/>
    </xf>
    <xf numFmtId="0" fontId="16" fillId="4" borderId="23" xfId="0" applyFont="1" applyFill="1" applyBorder="1" applyAlignment="1">
      <alignment horizontal="center" vertical="center"/>
    </xf>
    <xf numFmtId="0" fontId="19" fillId="5" borderId="23" xfId="0" applyFont="1" applyFill="1" applyBorder="1" applyAlignment="1">
      <alignment horizontal="left" vertical="center" indent="1"/>
    </xf>
    <xf numFmtId="0" fontId="19" fillId="5" borderId="73" xfId="0" applyFont="1" applyFill="1" applyBorder="1" applyAlignment="1">
      <alignment horizontal="left" vertical="center" indent="1"/>
    </xf>
    <xf numFmtId="0" fontId="19" fillId="5" borderId="5" xfId="0" applyFont="1" applyFill="1" applyBorder="1" applyAlignment="1">
      <alignment horizontal="left" vertical="center" indent="1"/>
    </xf>
    <xf numFmtId="0" fontId="17" fillId="6" borderId="24" xfId="0" applyFont="1" applyFill="1" applyBorder="1" applyAlignment="1">
      <alignment horizontal="right" vertical="center"/>
    </xf>
    <xf numFmtId="0" fontId="52" fillId="6" borderId="5" xfId="0" applyFont="1" applyFill="1" applyBorder="1" applyAlignment="1">
      <alignment vertical="center"/>
    </xf>
    <xf numFmtId="0" fontId="70" fillId="6" borderId="74" xfId="0" applyFont="1" applyFill="1" applyBorder="1" applyAlignment="1">
      <alignment vertical="center"/>
    </xf>
    <xf numFmtId="0" fontId="24" fillId="0" borderId="0" xfId="0" applyFont="1" applyBorder="1" applyAlignment="1">
      <alignment vertical="center" wrapText="1"/>
    </xf>
    <xf numFmtId="0" fontId="24" fillId="0" borderId="0" xfId="0" applyFont="1" applyBorder="1" applyAlignment="1">
      <alignment horizontal="right" vertical="center" wrapText="1"/>
    </xf>
    <xf numFmtId="0" fontId="34" fillId="0" borderId="0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vertical="center"/>
    </xf>
    <xf numFmtId="0" fontId="19" fillId="5" borderId="5" xfId="0" applyFont="1" applyFill="1" applyBorder="1" applyAlignment="1">
      <alignment vertical="center"/>
    </xf>
    <xf numFmtId="0" fontId="64" fillId="3" borderId="20" xfId="0" applyFont="1" applyFill="1" applyBorder="1" applyAlignment="1">
      <alignment horizontal="justify" vertical="center" wrapText="1"/>
    </xf>
    <xf numFmtId="0" fontId="64" fillId="3" borderId="25" xfId="0" applyFont="1" applyFill="1" applyBorder="1" applyAlignment="1">
      <alignment vertical="center" wrapText="1"/>
    </xf>
    <xf numFmtId="0" fontId="64" fillId="3" borderId="9" xfId="0" applyFont="1" applyFill="1" applyBorder="1" applyAlignment="1">
      <alignment horizontal="center" vertical="center" wrapText="1"/>
    </xf>
    <xf numFmtId="0" fontId="52" fillId="0" borderId="6" xfId="0" applyFont="1" applyBorder="1" applyAlignment="1">
      <alignment horizontal="justify" vertical="center" wrapText="1"/>
    </xf>
    <xf numFmtId="0" fontId="52" fillId="0" borderId="5" xfId="0" applyFont="1" applyBorder="1" applyAlignment="1">
      <alignment horizontal="justify" vertical="center" wrapText="1"/>
    </xf>
    <xf numFmtId="0" fontId="52" fillId="0" borderId="5" xfId="0" applyFont="1" applyBorder="1" applyAlignment="1">
      <alignment vertical="center" wrapText="1"/>
    </xf>
    <xf numFmtId="0" fontId="52" fillId="4" borderId="6" xfId="0" applyFont="1" applyFill="1" applyBorder="1" applyAlignment="1">
      <alignment horizontal="justify" vertical="center" wrapText="1"/>
    </xf>
    <xf numFmtId="0" fontId="52" fillId="4" borderId="5" xfId="0" applyFont="1" applyFill="1" applyBorder="1" applyAlignment="1">
      <alignment horizontal="justify" vertical="center" wrapText="1"/>
    </xf>
    <xf numFmtId="0" fontId="52" fillId="4" borderId="5" xfId="0" applyFont="1" applyFill="1" applyBorder="1" applyAlignment="1">
      <alignment vertical="center" wrapText="1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52" fillId="5" borderId="5" xfId="0" applyFont="1" applyFill="1" applyBorder="1" applyAlignment="1">
      <alignment horizontal="right" vertical="center"/>
    </xf>
    <xf numFmtId="0" fontId="52" fillId="0" borderId="5" xfId="0" applyFont="1" applyBorder="1" applyAlignment="1">
      <alignment horizontal="right" vertical="center"/>
    </xf>
    <xf numFmtId="0" fontId="52" fillId="0" borderId="5" xfId="0" applyFont="1" applyBorder="1" applyAlignment="1">
      <alignment horizontal="right" vertical="center" wrapText="1"/>
    </xf>
    <xf numFmtId="4" fontId="52" fillId="0" borderId="5" xfId="0" applyNumberFormat="1" applyFont="1" applyBorder="1" applyAlignment="1">
      <alignment horizontal="right" vertical="center" wrapText="1"/>
    </xf>
    <xf numFmtId="0" fontId="48" fillId="5" borderId="36" xfId="0" applyFont="1" applyFill="1" applyBorder="1" applyAlignment="1">
      <alignment vertical="center" wrapText="1"/>
    </xf>
    <xf numFmtId="4" fontId="48" fillId="5" borderId="10" xfId="0" applyNumberFormat="1" applyFont="1" applyFill="1" applyBorder="1" applyAlignment="1">
      <alignment horizontal="right" vertical="center" wrapText="1"/>
    </xf>
    <xf numFmtId="0" fontId="48" fillId="5" borderId="10" xfId="0" applyFont="1" applyFill="1" applyBorder="1" applyAlignment="1">
      <alignment horizontal="right" vertical="center" wrapText="1"/>
    </xf>
    <xf numFmtId="0" fontId="48" fillId="5" borderId="25" xfId="0" applyFont="1" applyFill="1" applyBorder="1" applyAlignment="1">
      <alignment vertical="center" wrapText="1"/>
    </xf>
    <xf numFmtId="0" fontId="48" fillId="5" borderId="9" xfId="0" applyFont="1" applyFill="1" applyBorder="1" applyAlignment="1">
      <alignment horizontal="right" vertical="center" wrapText="1"/>
    </xf>
    <xf numFmtId="4" fontId="48" fillId="5" borderId="9" xfId="0" applyNumberFormat="1" applyFont="1" applyFill="1" applyBorder="1" applyAlignment="1">
      <alignment horizontal="right" vertical="center" wrapText="1"/>
    </xf>
    <xf numFmtId="0" fontId="64" fillId="3" borderId="20" xfId="0" applyFont="1" applyFill="1" applyBorder="1" applyAlignment="1">
      <alignment vertical="center" wrapText="1"/>
    </xf>
    <xf numFmtId="0" fontId="48" fillId="5" borderId="6" xfId="0" applyFont="1" applyFill="1" applyBorder="1" applyAlignment="1">
      <alignment vertical="center" wrapText="1"/>
    </xf>
    <xf numFmtId="4" fontId="48" fillId="5" borderId="5" xfId="0" applyNumberFormat="1" applyFont="1" applyFill="1" applyBorder="1" applyAlignment="1">
      <alignment horizontal="right" vertical="center" wrapText="1"/>
    </xf>
    <xf numFmtId="0" fontId="48" fillId="5" borderId="5" xfId="0" applyFont="1" applyFill="1" applyBorder="1" applyAlignment="1">
      <alignment horizontal="right" vertical="center" wrapText="1"/>
    </xf>
    <xf numFmtId="4" fontId="48" fillId="5" borderId="21" xfId="0" applyNumberFormat="1" applyFont="1" applyFill="1" applyBorder="1" applyAlignment="1">
      <alignment horizontal="right" vertical="center" wrapText="1"/>
    </xf>
    <xf numFmtId="0" fontId="48" fillId="5" borderId="21" xfId="0" applyFont="1" applyFill="1" applyBorder="1" applyAlignment="1">
      <alignment horizontal="right" vertical="center" wrapText="1"/>
    </xf>
    <xf numFmtId="0" fontId="53" fillId="0" borderId="6" xfId="0" applyFont="1" applyBorder="1"/>
    <xf numFmtId="0" fontId="24" fillId="0" borderId="6" xfId="0" applyFont="1" applyBorder="1" applyAlignment="1">
      <alignment vertical="center"/>
    </xf>
    <xf numFmtId="0" fontId="34" fillId="0" borderId="0" xfId="0" applyFont="1" applyAlignment="1">
      <alignment horizontal="left" vertical="center" indent="1"/>
    </xf>
    <xf numFmtId="0" fontId="43" fillId="0" borderId="0" xfId="0" applyFont="1" applyFill="1" applyAlignment="1">
      <alignment horizontal="right" vertical="center" wrapText="1"/>
    </xf>
    <xf numFmtId="0" fontId="17" fillId="0" borderId="5" xfId="8" applyFont="1" applyBorder="1" applyAlignment="1">
      <alignment vertical="center" wrapText="1"/>
    </xf>
    <xf numFmtId="0" fontId="17" fillId="0" borderId="5" xfId="8" applyFont="1" applyBorder="1" applyAlignment="1">
      <alignment horizontal="right" vertical="center" wrapText="1"/>
    </xf>
    <xf numFmtId="0" fontId="34" fillId="0" borderId="5" xfId="8" applyFont="1" applyBorder="1" applyAlignment="1">
      <alignment vertical="center"/>
    </xf>
    <xf numFmtId="0" fontId="31" fillId="0" borderId="0" xfId="8"/>
    <xf numFmtId="174" fontId="19" fillId="5" borderId="5" xfId="9" applyNumberFormat="1" applyFont="1" applyFill="1" applyBorder="1" applyAlignment="1">
      <alignment horizontal="right" vertical="center" wrapText="1"/>
    </xf>
    <xf numFmtId="3" fontId="17" fillId="6" borderId="5" xfId="8" applyNumberFormat="1" applyFont="1" applyFill="1" applyBorder="1" applyAlignment="1">
      <alignment horizontal="right" vertical="center" wrapText="1"/>
    </xf>
    <xf numFmtId="174" fontId="17" fillId="5" borderId="5" xfId="9" applyNumberFormat="1" applyFont="1" applyFill="1" applyBorder="1" applyAlignment="1">
      <alignment horizontal="right" vertical="center" wrapText="1"/>
    </xf>
    <xf numFmtId="3" fontId="19" fillId="5" borderId="5" xfId="8" applyNumberFormat="1" applyFont="1" applyFill="1" applyBorder="1" applyAlignment="1">
      <alignment horizontal="right" vertical="center" wrapText="1"/>
    </xf>
    <xf numFmtId="174" fontId="19" fillId="5" borderId="90" xfId="9" applyNumberFormat="1" applyFont="1" applyFill="1" applyBorder="1" applyAlignment="1">
      <alignment horizontal="right" vertical="center" wrapText="1"/>
    </xf>
    <xf numFmtId="3" fontId="19" fillId="5" borderId="90" xfId="8" applyNumberFormat="1" applyFont="1" applyFill="1" applyBorder="1" applyAlignment="1">
      <alignment horizontal="right" vertical="center" wrapText="1"/>
    </xf>
    <xf numFmtId="0" fontId="71" fillId="0" borderId="0" xfId="0" applyFont="1" applyAlignment="1">
      <alignment vertical="center"/>
    </xf>
    <xf numFmtId="166" fontId="17" fillId="2" borderId="18" xfId="11" applyNumberFormat="1" applyFont="1" applyFill="1" applyBorder="1" applyAlignment="1">
      <alignment horizontal="right" vertical="center"/>
    </xf>
    <xf numFmtId="0" fontId="71" fillId="3" borderId="0" xfId="0" applyFont="1" applyFill="1" applyAlignment="1">
      <alignment vertical="center"/>
    </xf>
    <xf numFmtId="0" fontId="34" fillId="0" borderId="0" xfId="0" applyFont="1" applyAlignment="1">
      <alignment wrapText="1"/>
    </xf>
    <xf numFmtId="0" fontId="16" fillId="3" borderId="5" xfId="0" applyFont="1" applyFill="1" applyBorder="1" applyAlignment="1">
      <alignment vertical="top" wrapText="1"/>
    </xf>
    <xf numFmtId="0" fontId="16" fillId="3" borderId="46" xfId="0" applyFont="1" applyFill="1" applyBorder="1" applyAlignment="1">
      <alignment horizontal="center" vertical="center" wrapText="1"/>
    </xf>
    <xf numFmtId="0" fontId="54" fillId="5" borderId="23" xfId="0" applyFont="1" applyFill="1" applyBorder="1" applyAlignment="1">
      <alignment horizontal="left" vertical="center" indent="1"/>
    </xf>
    <xf numFmtId="0" fontId="72" fillId="0" borderId="23" xfId="0" applyFont="1" applyBorder="1" applyAlignment="1">
      <alignment horizontal="left" vertical="center" indent="1"/>
    </xf>
    <xf numFmtId="0" fontId="54" fillId="5" borderId="73" xfId="0" applyFont="1" applyFill="1" applyBorder="1" applyAlignment="1">
      <alignment horizontal="left" vertical="center" indent="1"/>
    </xf>
    <xf numFmtId="0" fontId="54" fillId="5" borderId="5" xfId="0" applyFont="1" applyFill="1" applyBorder="1" applyAlignment="1">
      <alignment horizontal="left" vertical="center" indent="1"/>
    </xf>
    <xf numFmtId="0" fontId="72" fillId="0" borderId="23" xfId="0" applyFont="1" applyBorder="1" applyAlignment="1">
      <alignment horizontal="left" vertical="center" indent="2"/>
    </xf>
    <xf numFmtId="0" fontId="54" fillId="6" borderId="74" xfId="0" applyFont="1" applyFill="1" applyBorder="1" applyAlignment="1">
      <alignment vertical="center"/>
    </xf>
    <xf numFmtId="0" fontId="54" fillId="5" borderId="23" xfId="0" applyFont="1" applyFill="1" applyBorder="1" applyAlignment="1">
      <alignment vertical="center"/>
    </xf>
    <xf numFmtId="0" fontId="72" fillId="0" borderId="5" xfId="0" applyFont="1" applyBorder="1" applyAlignment="1">
      <alignment horizontal="left" vertical="center" indent="1"/>
    </xf>
    <xf numFmtId="0" fontId="72" fillId="0" borderId="24" xfId="0" applyFont="1" applyBorder="1" applyAlignment="1">
      <alignment horizontal="left" vertical="center" indent="1"/>
    </xf>
    <xf numFmtId="0" fontId="19" fillId="5" borderId="93" xfId="0" applyFont="1" applyFill="1" applyBorder="1" applyAlignment="1">
      <alignment horizontal="right" vertical="center"/>
    </xf>
    <xf numFmtId="0" fontId="33" fillId="0" borderId="0" xfId="0" applyFont="1" applyAlignment="1">
      <alignment horizontal="justify" vertical="center"/>
    </xf>
    <xf numFmtId="0" fontId="19" fillId="5" borderId="0" xfId="0" applyFont="1" applyFill="1" applyAlignment="1">
      <alignment horizontal="justify" vertical="center" wrapText="1"/>
    </xf>
    <xf numFmtId="0" fontId="47" fillId="0" borderId="0" xfId="0" applyFont="1" applyAlignment="1">
      <alignment horizontal="justify" vertical="center" wrapText="1"/>
    </xf>
    <xf numFmtId="0" fontId="34" fillId="0" borderId="0" xfId="0" applyFont="1" applyAlignment="1">
      <alignment vertical="center" wrapText="1"/>
    </xf>
    <xf numFmtId="0" fontId="19" fillId="5" borderId="0" xfId="0" applyFont="1" applyFill="1" applyAlignment="1">
      <alignment vertical="center" wrapText="1"/>
    </xf>
    <xf numFmtId="0" fontId="17" fillId="0" borderId="0" xfId="0" applyFont="1" applyAlignment="1">
      <alignment horizontal="justify" vertical="center" wrapText="1"/>
    </xf>
    <xf numFmtId="0" fontId="17" fillId="0" borderId="94" xfId="0" applyFont="1" applyBorder="1" applyAlignment="1">
      <alignment vertical="center" wrapText="1"/>
    </xf>
    <xf numFmtId="0" fontId="17" fillId="0" borderId="95" xfId="0" applyFont="1" applyBorder="1" applyAlignment="1">
      <alignment vertical="center" wrapText="1"/>
    </xf>
    <xf numFmtId="0" fontId="17" fillId="0" borderId="91" xfId="0" applyFont="1" applyBorder="1" applyAlignment="1">
      <alignment vertical="center" wrapText="1"/>
    </xf>
    <xf numFmtId="0" fontId="17" fillId="6" borderId="90" xfId="0" applyFont="1" applyFill="1" applyBorder="1" applyAlignment="1">
      <alignment vertical="center" wrapText="1"/>
    </xf>
    <xf numFmtId="0" fontId="17" fillId="0" borderId="60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43" fontId="29" fillId="0" borderId="10" xfId="0" applyNumberFormat="1" applyFont="1" applyBorder="1" applyAlignment="1">
      <alignment vertical="center"/>
    </xf>
    <xf numFmtId="0" fontId="19" fillId="5" borderId="28" xfId="0" applyFont="1" applyFill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64" fillId="11" borderId="5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53" fillId="0" borderId="0" xfId="0" applyFont="1" applyAlignment="1">
      <alignment vertical="center" wrapText="1"/>
    </xf>
    <xf numFmtId="0" fontId="17" fillId="0" borderId="6" xfId="0" applyFont="1" applyFill="1" applyBorder="1" applyAlignment="1">
      <alignment horizontal="right" vertical="center" wrapText="1"/>
    </xf>
    <xf numFmtId="0" fontId="17" fillId="0" borderId="5" xfId="0" applyFont="1" applyFill="1" applyBorder="1" applyAlignment="1">
      <alignment horizontal="right" vertical="center" wrapText="1"/>
    </xf>
    <xf numFmtId="0" fontId="53" fillId="0" borderId="5" xfId="0" applyFont="1" applyFill="1" applyBorder="1" applyAlignment="1">
      <alignment wrapText="1"/>
    </xf>
    <xf numFmtId="0" fontId="24" fillId="0" borderId="32" xfId="0" applyFont="1" applyBorder="1" applyAlignment="1">
      <alignment horizontal="right" vertical="center"/>
    </xf>
    <xf numFmtId="0" fontId="16" fillId="3" borderId="5" xfId="0" applyFont="1" applyFill="1" applyBorder="1" applyAlignment="1">
      <alignment vertical="center" wrapText="1"/>
    </xf>
    <xf numFmtId="0" fontId="16" fillId="3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vertical="center" wrapText="1"/>
    </xf>
    <xf numFmtId="0" fontId="34" fillId="0" borderId="24" xfId="0" applyFont="1" applyBorder="1" applyAlignment="1">
      <alignment vertical="center"/>
    </xf>
    <xf numFmtId="0" fontId="24" fillId="0" borderId="5" xfId="0" applyFont="1" applyBorder="1" applyAlignment="1">
      <alignment horizontal="left" vertical="center" indent="1"/>
    </xf>
    <xf numFmtId="0" fontId="47" fillId="0" borderId="5" xfId="0" applyFont="1" applyBorder="1" applyAlignment="1">
      <alignment horizontal="left" vertical="center" indent="5"/>
    </xf>
    <xf numFmtId="0" fontId="53" fillId="4" borderId="6" xfId="0" applyFont="1" applyFill="1" applyBorder="1"/>
    <xf numFmtId="0" fontId="19" fillId="5" borderId="5" xfId="0" applyFont="1" applyFill="1" applyBorder="1" applyAlignment="1">
      <alignment horizontal="justify" vertical="center"/>
    </xf>
    <xf numFmtId="0" fontId="16" fillId="3" borderId="5" xfId="0" applyFont="1" applyFill="1" applyBorder="1" applyAlignment="1">
      <alignment vertical="center" wrapText="1"/>
    </xf>
    <xf numFmtId="0" fontId="24" fillId="6" borderId="0" xfId="0" applyFont="1" applyFill="1" applyAlignment="1">
      <alignment horizontal="center" vertical="center" wrapText="1"/>
    </xf>
    <xf numFmtId="0" fontId="24" fillId="6" borderId="5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16" fillId="0" borderId="5" xfId="0" applyFont="1" applyBorder="1" applyAlignment="1">
      <alignment horizontal="right" vertical="center" wrapText="1"/>
    </xf>
    <xf numFmtId="0" fontId="47" fillId="0" borderId="5" xfId="0" applyFont="1" applyBorder="1" applyAlignment="1">
      <alignment horizontal="left" vertical="center" indent="4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19" fillId="5" borderId="5" xfId="0" applyFont="1" applyFill="1" applyBorder="1" applyAlignment="1">
      <alignment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right" vertical="center"/>
    </xf>
    <xf numFmtId="0" fontId="16" fillId="3" borderId="0" xfId="0" applyFont="1" applyFill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/>
    </xf>
    <xf numFmtId="0" fontId="24" fillId="7" borderId="5" xfId="0" applyFont="1" applyFill="1" applyBorder="1" applyAlignment="1">
      <alignment horizontal="right" vertical="center" wrapText="1"/>
    </xf>
    <xf numFmtId="0" fontId="64" fillId="3" borderId="21" xfId="0" applyFont="1" applyFill="1" applyBorder="1" applyAlignment="1">
      <alignment horizontal="center" vertical="center" wrapText="1"/>
    </xf>
    <xf numFmtId="0" fontId="64" fillId="3" borderId="5" xfId="0" applyFont="1" applyFill="1" applyBorder="1" applyAlignment="1">
      <alignment horizontal="center" vertical="center" wrapText="1"/>
    </xf>
    <xf numFmtId="0" fontId="52" fillId="12" borderId="5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49" fillId="0" borderId="96" xfId="0" applyFont="1" applyBorder="1" applyAlignment="1">
      <alignment vertical="center" wrapText="1"/>
    </xf>
    <xf numFmtId="0" fontId="32" fillId="0" borderId="97" xfId="0" applyFont="1" applyBorder="1" applyAlignment="1">
      <alignment horizontal="right" vertical="center" wrapText="1"/>
    </xf>
    <xf numFmtId="0" fontId="34" fillId="0" borderId="21" xfId="0" applyFont="1" applyBorder="1" applyAlignment="1">
      <alignment horizontal="right" vertical="center" wrapText="1"/>
    </xf>
    <xf numFmtId="4" fontId="17" fillId="5" borderId="41" xfId="0" applyNumberFormat="1" applyFont="1" applyFill="1" applyBorder="1" applyAlignment="1">
      <alignment horizontal="right" vertical="center" wrapText="1"/>
    </xf>
    <xf numFmtId="4" fontId="32" fillId="5" borderId="98" xfId="0" applyNumberFormat="1" applyFont="1" applyFill="1" applyBorder="1" applyAlignment="1">
      <alignment horizontal="right" vertical="center" wrapText="1"/>
    </xf>
    <xf numFmtId="4" fontId="32" fillId="0" borderId="97" xfId="0" applyNumberFormat="1" applyFont="1" applyBorder="1" applyAlignment="1">
      <alignment horizontal="right" vertical="center" wrapText="1"/>
    </xf>
    <xf numFmtId="4" fontId="32" fillId="5" borderId="97" xfId="0" applyNumberFormat="1" applyFont="1" applyFill="1" applyBorder="1" applyAlignment="1">
      <alignment horizontal="right" vertical="center" wrapText="1"/>
    </xf>
    <xf numFmtId="4" fontId="32" fillId="5" borderId="99" xfId="0" applyNumberFormat="1" applyFont="1" applyFill="1" applyBorder="1" applyAlignment="1">
      <alignment horizontal="right" vertical="center" wrapText="1"/>
    </xf>
    <xf numFmtId="0" fontId="32" fillId="5" borderId="99" xfId="0" applyFont="1" applyFill="1" applyBorder="1" applyAlignment="1">
      <alignment horizontal="right" vertical="center" wrapText="1"/>
    </xf>
    <xf numFmtId="4" fontId="17" fillId="5" borderId="6" xfId="0" applyNumberFormat="1" applyFont="1" applyFill="1" applyBorder="1" applyAlignment="1">
      <alignment horizontal="right" vertical="center" wrapText="1"/>
    </xf>
    <xf numFmtId="0" fontId="17" fillId="5" borderId="6" xfId="0" applyFont="1" applyFill="1" applyBorder="1" applyAlignment="1">
      <alignment horizontal="right" vertical="center" wrapText="1"/>
    </xf>
    <xf numFmtId="3" fontId="17" fillId="5" borderId="41" xfId="0" applyNumberFormat="1" applyFont="1" applyFill="1" applyBorder="1" applyAlignment="1">
      <alignment horizontal="right" vertical="center" wrapText="1"/>
    </xf>
    <xf numFmtId="4" fontId="19" fillId="5" borderId="6" xfId="0" applyNumberFormat="1" applyFont="1" applyFill="1" applyBorder="1" applyAlignment="1">
      <alignment horizontal="right" vertical="center"/>
    </xf>
    <xf numFmtId="4" fontId="17" fillId="5" borderId="6" xfId="0" applyNumberFormat="1" applyFont="1" applyFill="1" applyBorder="1" applyAlignment="1">
      <alignment horizontal="right" vertical="center"/>
    </xf>
    <xf numFmtId="4" fontId="19" fillId="5" borderId="6" xfId="0" applyNumberFormat="1" applyFont="1" applyFill="1" applyBorder="1" applyAlignment="1">
      <alignment horizontal="right" vertical="center" wrapText="1"/>
    </xf>
    <xf numFmtId="0" fontId="19" fillId="5" borderId="41" xfId="0" applyFont="1" applyFill="1" applyBorder="1" applyAlignment="1">
      <alignment horizontal="right" vertical="center"/>
    </xf>
    <xf numFmtId="4" fontId="19" fillId="5" borderId="33" xfId="0" applyNumberFormat="1" applyFont="1" applyFill="1" applyBorder="1" applyAlignment="1">
      <alignment horizontal="right" vertical="center"/>
    </xf>
    <xf numFmtId="0" fontId="17" fillId="6" borderId="41" xfId="0" applyFont="1" applyFill="1" applyBorder="1" applyAlignment="1">
      <alignment horizontal="right" vertical="center"/>
    </xf>
    <xf numFmtId="0" fontId="17" fillId="6" borderId="33" xfId="0" applyFont="1" applyFill="1" applyBorder="1" applyAlignment="1">
      <alignment horizontal="right" vertical="center"/>
    </xf>
    <xf numFmtId="4" fontId="19" fillId="5" borderId="23" xfId="0" applyNumberFormat="1" applyFont="1" applyFill="1" applyBorder="1" applyAlignment="1">
      <alignment horizontal="right" vertical="center"/>
    </xf>
    <xf numFmtId="4" fontId="17" fillId="5" borderId="23" xfId="0" applyNumberFormat="1" applyFont="1" applyFill="1" applyBorder="1" applyAlignment="1">
      <alignment horizontal="right" vertical="center"/>
    </xf>
    <xf numFmtId="0" fontId="17" fillId="5" borderId="23" xfId="0" applyFont="1" applyFill="1" applyBorder="1" applyAlignment="1">
      <alignment horizontal="right" vertical="center"/>
    </xf>
    <xf numFmtId="0" fontId="19" fillId="5" borderId="23" xfId="0" applyFont="1" applyFill="1" applyBorder="1" applyAlignment="1">
      <alignment horizontal="right" vertical="center"/>
    </xf>
    <xf numFmtId="4" fontId="19" fillId="5" borderId="51" xfId="0" applyNumberFormat="1" applyFont="1" applyFill="1" applyBorder="1" applyAlignment="1">
      <alignment horizontal="right" vertical="center"/>
    </xf>
    <xf numFmtId="0" fontId="19" fillId="6" borderId="41" xfId="0" applyFont="1" applyFill="1" applyBorder="1" applyAlignment="1">
      <alignment horizontal="right" vertical="center"/>
    </xf>
    <xf numFmtId="0" fontId="19" fillId="6" borderId="33" xfId="0" applyFont="1" applyFill="1" applyBorder="1" applyAlignment="1">
      <alignment horizontal="right" vertical="center"/>
    </xf>
    <xf numFmtId="0" fontId="17" fillId="5" borderId="51" xfId="0" applyFont="1" applyFill="1" applyBorder="1" applyAlignment="1">
      <alignment horizontal="right" vertical="center"/>
    </xf>
    <xf numFmtId="0" fontId="64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right" vertical="center" wrapText="1"/>
    </xf>
    <xf numFmtId="0" fontId="16" fillId="3" borderId="33" xfId="0" applyFont="1" applyFill="1" applyBorder="1" applyAlignment="1">
      <alignment horizontal="right" vertical="center" wrapText="1"/>
    </xf>
    <xf numFmtId="4" fontId="34" fillId="0" borderId="33" xfId="0" applyNumberFormat="1" applyFont="1" applyBorder="1" applyAlignment="1">
      <alignment horizontal="right" vertical="center" wrapText="1"/>
    </xf>
    <xf numFmtId="0" fontId="17" fillId="5" borderId="43" xfId="0" applyFont="1" applyFill="1" applyBorder="1" applyAlignment="1">
      <alignment horizontal="right" vertical="center"/>
    </xf>
    <xf numFmtId="0" fontId="17" fillId="0" borderId="24" xfId="0" applyFont="1" applyBorder="1" applyAlignment="1">
      <alignment horizontal="right" vertical="center"/>
    </xf>
    <xf numFmtId="0" fontId="17" fillId="0" borderId="7" xfId="0" applyFont="1" applyBorder="1" applyAlignment="1">
      <alignment horizontal="right" vertical="center" wrapText="1"/>
    </xf>
    <xf numFmtId="4" fontId="17" fillId="0" borderId="7" xfId="0" applyNumberFormat="1" applyFont="1" applyBorder="1" applyAlignment="1">
      <alignment horizontal="right" vertical="center" wrapText="1"/>
    </xf>
    <xf numFmtId="0" fontId="19" fillId="0" borderId="55" xfId="0" applyFont="1" applyBorder="1" applyAlignment="1">
      <alignment horizontal="right" vertical="center" wrapText="1"/>
    </xf>
    <xf numFmtId="0" fontId="17" fillId="0" borderId="55" xfId="0" applyFont="1" applyBorder="1" applyAlignment="1">
      <alignment horizontal="right" vertical="center" wrapText="1"/>
    </xf>
    <xf numFmtId="0" fontId="47" fillId="0" borderId="52" xfId="0" applyFont="1" applyBorder="1" applyAlignment="1">
      <alignment horizontal="left" vertical="center" indent="4"/>
    </xf>
    <xf numFmtId="0" fontId="64" fillId="3" borderId="7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right" vertical="center"/>
    </xf>
    <xf numFmtId="0" fontId="17" fillId="5" borderId="33" xfId="0" applyFont="1" applyFill="1" applyBorder="1" applyAlignment="1">
      <alignment horizontal="right" vertical="center"/>
    </xf>
    <xf numFmtId="0" fontId="19" fillId="5" borderId="101" xfId="0" applyFont="1" applyFill="1" applyBorder="1" applyAlignment="1">
      <alignment vertical="center" wrapText="1"/>
    </xf>
    <xf numFmtId="0" fontId="25" fillId="0" borderId="0" xfId="0" applyFont="1"/>
    <xf numFmtId="0" fontId="25" fillId="5" borderId="37" xfId="0" applyFont="1" applyFill="1" applyBorder="1"/>
    <xf numFmtId="0" fontId="17" fillId="5" borderId="41" xfId="0" applyFont="1" applyFill="1" applyBorder="1" applyAlignment="1">
      <alignment horizontal="right" vertical="center"/>
    </xf>
    <xf numFmtId="0" fontId="25" fillId="5" borderId="102" xfId="0" applyFont="1" applyFill="1" applyBorder="1"/>
    <xf numFmtId="0" fontId="17" fillId="0" borderId="33" xfId="0" applyFont="1" applyBorder="1" applyAlignment="1">
      <alignment horizontal="center" vertical="center"/>
    </xf>
    <xf numFmtId="0" fontId="17" fillId="5" borderId="5" xfId="0" applyFont="1" applyFill="1" applyBorder="1" applyAlignment="1">
      <alignment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34" fillId="0" borderId="6" xfId="0" applyFont="1" applyBorder="1" applyAlignment="1">
      <alignment horizontal="right" vertical="center" wrapText="1"/>
    </xf>
    <xf numFmtId="0" fontId="25" fillId="0" borderId="5" xfId="0" applyFont="1" applyBorder="1" applyAlignment="1">
      <alignment vertical="center"/>
    </xf>
    <xf numFmtId="0" fontId="25" fillId="0" borderId="5" xfId="0" applyFont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4" borderId="5" xfId="0" applyFont="1" applyFill="1" applyBorder="1" applyAlignment="1">
      <alignment vertical="center"/>
    </xf>
    <xf numFmtId="0" fontId="25" fillId="4" borderId="5" xfId="0" applyFont="1" applyFill="1" applyBorder="1" applyAlignment="1">
      <alignment vertical="center" wrapText="1"/>
    </xf>
    <xf numFmtId="0" fontId="25" fillId="4" borderId="0" xfId="0" applyFont="1" applyFill="1" applyAlignment="1">
      <alignment vertical="center"/>
    </xf>
    <xf numFmtId="0" fontId="48" fillId="5" borderId="0" xfId="0" applyFont="1" applyFill="1" applyAlignment="1">
      <alignment horizontal="center" vertical="center"/>
    </xf>
    <xf numFmtId="0" fontId="48" fillId="5" borderId="5" xfId="0" applyFont="1" applyFill="1" applyBorder="1" applyAlignment="1">
      <alignment horizontal="center" vertical="center"/>
    </xf>
    <xf numFmtId="0" fontId="48" fillId="5" borderId="0" xfId="0" applyFont="1" applyFill="1" applyAlignment="1">
      <alignment horizontal="center" vertical="center" wrapText="1"/>
    </xf>
    <xf numFmtId="0" fontId="48" fillId="5" borderId="5" xfId="0" applyFont="1" applyFill="1" applyBorder="1" applyAlignment="1">
      <alignment horizontal="center" vertical="center" wrapText="1"/>
    </xf>
    <xf numFmtId="0" fontId="48" fillId="5" borderId="75" xfId="0" applyFont="1" applyFill="1" applyBorder="1" applyAlignment="1">
      <alignment horizontal="center" vertical="center" wrapText="1"/>
    </xf>
    <xf numFmtId="0" fontId="48" fillId="5" borderId="76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 wrapText="1"/>
    </xf>
    <xf numFmtId="0" fontId="52" fillId="0" borderId="75" xfId="0" applyFont="1" applyBorder="1" applyAlignment="1">
      <alignment horizontal="center" vertical="center" wrapText="1"/>
    </xf>
    <xf numFmtId="0" fontId="52" fillId="0" borderId="76" xfId="0" applyFont="1" applyBorder="1" applyAlignment="1">
      <alignment horizontal="center" vertical="center"/>
    </xf>
    <xf numFmtId="0" fontId="48" fillId="5" borderId="75" xfId="0" applyFont="1" applyFill="1" applyBorder="1" applyAlignment="1">
      <alignment horizontal="center" vertical="center"/>
    </xf>
    <xf numFmtId="0" fontId="52" fillId="5" borderId="75" xfId="0" applyFont="1" applyFill="1" applyBorder="1" applyAlignment="1">
      <alignment horizontal="center" vertical="center" wrapText="1"/>
    </xf>
    <xf numFmtId="0" fontId="47" fillId="0" borderId="75" xfId="0" applyFont="1" applyBorder="1" applyAlignment="1">
      <alignment horizontal="center" vertical="center"/>
    </xf>
    <xf numFmtId="0" fontId="52" fillId="0" borderId="75" xfId="0" applyFont="1" applyBorder="1" applyAlignment="1">
      <alignment horizontal="center" vertical="center"/>
    </xf>
    <xf numFmtId="0" fontId="33" fillId="0" borderId="75" xfId="0" applyFont="1" applyBorder="1" applyAlignment="1">
      <alignment horizontal="center" vertical="center" wrapText="1"/>
    </xf>
    <xf numFmtId="0" fontId="33" fillId="0" borderId="76" xfId="0" applyFont="1" applyBorder="1" applyAlignment="1">
      <alignment horizontal="center" vertical="center" wrapText="1"/>
    </xf>
    <xf numFmtId="0" fontId="52" fillId="0" borderId="77" xfId="0" applyFont="1" applyBorder="1" applyAlignment="1">
      <alignment horizontal="center" vertical="center" wrapText="1"/>
    </xf>
    <xf numFmtId="0" fontId="52" fillId="0" borderId="78" xfId="0" applyFont="1" applyBorder="1" applyAlignment="1">
      <alignment horizontal="center" vertical="center"/>
    </xf>
    <xf numFmtId="14" fontId="48" fillId="5" borderId="75" xfId="0" applyNumberFormat="1" applyFont="1" applyFill="1" applyBorder="1" applyAlignment="1">
      <alignment horizontal="center" vertical="center"/>
    </xf>
    <xf numFmtId="0" fontId="52" fillId="5" borderId="79" xfId="0" applyFont="1" applyFill="1" applyBorder="1" applyAlignment="1">
      <alignment horizontal="center" vertical="center" wrapText="1"/>
    </xf>
    <xf numFmtId="14" fontId="52" fillId="0" borderId="75" xfId="0" applyNumberFormat="1" applyFont="1" applyBorder="1" applyAlignment="1">
      <alignment horizontal="center" vertical="center"/>
    </xf>
    <xf numFmtId="0" fontId="52" fillId="6" borderId="75" xfId="0" applyFont="1" applyFill="1" applyBorder="1" applyAlignment="1">
      <alignment horizontal="center" vertical="center" wrapText="1"/>
    </xf>
    <xf numFmtId="0" fontId="47" fillId="0" borderId="77" xfId="0" applyFont="1" applyBorder="1" applyAlignment="1">
      <alignment horizontal="center" vertical="center"/>
    </xf>
    <xf numFmtId="14" fontId="52" fillId="0" borderId="77" xfId="0" applyNumberFormat="1" applyFont="1" applyBorder="1" applyAlignment="1">
      <alignment horizontal="center" vertical="center"/>
    </xf>
    <xf numFmtId="0" fontId="52" fillId="0" borderId="77" xfId="0" applyFont="1" applyBorder="1" applyAlignment="1">
      <alignment horizontal="center" vertical="center"/>
    </xf>
    <xf numFmtId="0" fontId="52" fillId="6" borderId="77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vertical="center" wrapText="1"/>
    </xf>
    <xf numFmtId="0" fontId="25" fillId="5" borderId="0" xfId="0" applyFont="1" applyFill="1" applyAlignment="1">
      <alignment vertical="center" wrapText="1"/>
    </xf>
    <xf numFmtId="0" fontId="48" fillId="5" borderId="76" xfId="0" applyFont="1" applyFill="1" applyBorder="1" applyAlignment="1">
      <alignment horizontal="center" vertical="center" wrapText="1"/>
    </xf>
    <xf numFmtId="0" fontId="52" fillId="0" borderId="76" xfId="0" applyFont="1" applyBorder="1" applyAlignment="1">
      <alignment horizontal="center" vertical="center" wrapText="1"/>
    </xf>
    <xf numFmtId="0" fontId="52" fillId="0" borderId="78" xfId="0" applyFont="1" applyBorder="1" applyAlignment="1">
      <alignment horizontal="center" vertical="center" wrapText="1"/>
    </xf>
    <xf numFmtId="0" fontId="25" fillId="0" borderId="75" xfId="0" applyFont="1" applyBorder="1" applyAlignment="1">
      <alignment vertical="center" wrapText="1"/>
    </xf>
    <xf numFmtId="0" fontId="25" fillId="0" borderId="76" xfId="0" applyFont="1" applyBorder="1" applyAlignment="1">
      <alignment vertical="center" wrapText="1"/>
    </xf>
    <xf numFmtId="0" fontId="25" fillId="5" borderId="5" xfId="0" applyFont="1" applyFill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wrapText="1"/>
    </xf>
    <xf numFmtId="0" fontId="25" fillId="0" borderId="14" xfId="0" applyFont="1" applyBorder="1" applyAlignment="1">
      <alignment vertical="center"/>
    </xf>
    <xf numFmtId="0" fontId="52" fillId="0" borderId="6" xfId="0" applyFont="1" applyBorder="1" applyAlignment="1">
      <alignment horizontal="center" vertical="center"/>
    </xf>
    <xf numFmtId="0" fontId="57" fillId="0" borderId="23" xfId="0" applyFont="1" applyBorder="1" applyAlignment="1">
      <alignment vertical="center"/>
    </xf>
    <xf numFmtId="0" fontId="25" fillId="0" borderId="5" xfId="0" applyFont="1" applyBorder="1"/>
    <xf numFmtId="0" fontId="25" fillId="0" borderId="5" xfId="0" applyFont="1" applyBorder="1" applyAlignment="1">
      <alignment wrapText="1"/>
    </xf>
    <xf numFmtId="4" fontId="19" fillId="0" borderId="5" xfId="0" applyNumberFormat="1" applyFont="1" applyBorder="1" applyAlignment="1">
      <alignment horizontal="right" vertical="center" wrapText="1"/>
    </xf>
    <xf numFmtId="0" fontId="52" fillId="12" borderId="6" xfId="0" applyFont="1" applyFill="1" applyBorder="1" applyAlignment="1">
      <alignment vertical="center"/>
    </xf>
    <xf numFmtId="0" fontId="52" fillId="12" borderId="5" xfId="0" applyFont="1" applyFill="1" applyBorder="1" applyAlignment="1">
      <alignment horizontal="right" vertical="center"/>
    </xf>
    <xf numFmtId="0" fontId="52" fillId="12" borderId="5" xfId="0" applyFont="1" applyFill="1" applyBorder="1" applyAlignment="1">
      <alignment horizontal="right" vertical="center" wrapText="1"/>
    </xf>
    <xf numFmtId="0" fontId="52" fillId="6" borderId="41" xfId="0" applyFont="1" applyFill="1" applyBorder="1" applyAlignment="1">
      <alignment vertical="center"/>
    </xf>
    <xf numFmtId="0" fontId="52" fillId="5" borderId="6" xfId="0" applyFont="1" applyFill="1" applyBorder="1" applyAlignment="1">
      <alignment horizontal="right" vertical="center"/>
    </xf>
    <xf numFmtId="4" fontId="52" fillId="5" borderId="5" xfId="0" applyNumberFormat="1" applyFont="1" applyFill="1" applyBorder="1" applyAlignment="1">
      <alignment horizontal="right" vertical="center"/>
    </xf>
    <xf numFmtId="0" fontId="64" fillId="3" borderId="9" xfId="0" applyFont="1" applyFill="1" applyBorder="1" applyAlignment="1">
      <alignment vertical="center" wrapText="1"/>
    </xf>
    <xf numFmtId="0" fontId="17" fillId="6" borderId="52" xfId="0" applyFont="1" applyFill="1" applyBorder="1" applyAlignment="1">
      <alignment vertical="center" wrapText="1"/>
    </xf>
    <xf numFmtId="0" fontId="17" fillId="6" borderId="52" xfId="0" applyFont="1" applyFill="1" applyBorder="1" applyAlignment="1">
      <alignment horizontal="right" vertical="center" wrapText="1"/>
    </xf>
    <xf numFmtId="0" fontId="0" fillId="9" borderId="5" xfId="0" applyFill="1" applyBorder="1" applyAlignment="1">
      <alignment wrapText="1"/>
    </xf>
    <xf numFmtId="0" fontId="0" fillId="9" borderId="5" xfId="0" applyFill="1" applyBorder="1" applyAlignment="1">
      <alignment horizontal="center" vertical="center" wrapText="1"/>
    </xf>
    <xf numFmtId="0" fontId="17" fillId="5" borderId="103" xfId="0" applyFont="1" applyFill="1" applyBorder="1" applyAlignment="1">
      <alignment horizontal="right" vertical="center" wrapText="1"/>
    </xf>
    <xf numFmtId="4" fontId="19" fillId="5" borderId="103" xfId="0" applyNumberFormat="1" applyFont="1" applyFill="1" applyBorder="1" applyAlignment="1">
      <alignment horizontal="right" vertical="center" wrapText="1"/>
    </xf>
    <xf numFmtId="0" fontId="19" fillId="5" borderId="103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2"/>
    </xf>
    <xf numFmtId="0" fontId="77" fillId="5" borderId="5" xfId="0" applyFont="1" applyFill="1" applyBorder="1" applyAlignment="1">
      <alignment vertical="center" wrapText="1"/>
    </xf>
    <xf numFmtId="0" fontId="78" fillId="0" borderId="5" xfId="0" applyFont="1" applyBorder="1" applyAlignment="1">
      <alignment vertical="center" wrapText="1"/>
    </xf>
    <xf numFmtId="4" fontId="19" fillId="5" borderId="0" xfId="0" applyNumberFormat="1" applyFont="1" applyFill="1" applyAlignment="1">
      <alignment horizontal="right" vertical="center"/>
    </xf>
    <xf numFmtId="4" fontId="19" fillId="6" borderId="0" xfId="0" applyNumberFormat="1" applyFont="1" applyFill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17" fillId="6" borderId="0" xfId="0" applyFont="1" applyFill="1" applyAlignment="1">
      <alignment horizontal="right" vertical="center"/>
    </xf>
    <xf numFmtId="4" fontId="17" fillId="5" borderId="0" xfId="0" applyNumberFormat="1" applyFont="1" applyFill="1" applyAlignment="1">
      <alignment horizontal="right" vertical="center"/>
    </xf>
    <xf numFmtId="4" fontId="17" fillId="6" borderId="0" xfId="0" applyNumberFormat="1" applyFont="1" applyFill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9" fillId="5" borderId="0" xfId="0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/>
    </xf>
    <xf numFmtId="2" fontId="19" fillId="5" borderId="18" xfId="0" applyNumberFormat="1" applyFont="1" applyFill="1" applyBorder="1" applyAlignment="1">
      <alignment horizontal="center" vertical="center" wrapText="1"/>
    </xf>
    <xf numFmtId="17" fontId="16" fillId="3" borderId="104" xfId="0" applyNumberFormat="1" applyFont="1" applyFill="1" applyBorder="1" applyAlignment="1">
      <alignment horizontal="center" vertical="center" wrapText="1"/>
    </xf>
    <xf numFmtId="176" fontId="3" fillId="0" borderId="2" xfId="2" applyNumberFormat="1" applyFont="1" applyBorder="1" applyAlignment="1" applyProtection="1">
      <alignment horizontal="center" vertical="center"/>
      <protection hidden="1"/>
    </xf>
    <xf numFmtId="176" fontId="3" fillId="5" borderId="2" xfId="2" applyNumberFormat="1" applyFont="1" applyFill="1" applyBorder="1" applyAlignment="1" applyProtection="1">
      <alignment horizontal="center" vertical="center"/>
      <protection hidden="1"/>
    </xf>
    <xf numFmtId="167" fontId="11" fillId="0" borderId="2" xfId="2" applyNumberFormat="1" applyFont="1" applyBorder="1" applyAlignment="1" applyProtection="1">
      <alignment horizontal="center" vertical="center"/>
      <protection hidden="1"/>
    </xf>
    <xf numFmtId="176" fontId="11" fillId="5" borderId="18" xfId="2" applyNumberFormat="1" applyFont="1" applyFill="1" applyBorder="1" applyAlignment="1" applyProtection="1">
      <alignment horizontal="center" vertical="center"/>
      <protection hidden="1"/>
    </xf>
    <xf numFmtId="177" fontId="11" fillId="5" borderId="18" xfId="2" applyNumberFormat="1" applyFont="1" applyFill="1" applyBorder="1" applyAlignment="1" applyProtection="1">
      <alignment horizontal="center" vertical="center"/>
      <protection hidden="1"/>
    </xf>
    <xf numFmtId="178" fontId="11" fillId="5" borderId="18" xfId="2" applyNumberFormat="1" applyFont="1" applyFill="1" applyBorder="1" applyAlignment="1" applyProtection="1">
      <alignment horizontal="center" vertical="center"/>
      <protection hidden="1"/>
    </xf>
    <xf numFmtId="167" fontId="11" fillId="5" borderId="18" xfId="2" applyNumberFormat="1" applyFont="1" applyFill="1" applyBorder="1" applyAlignment="1" applyProtection="1">
      <alignment horizontal="center" vertical="center"/>
      <protection hidden="1"/>
    </xf>
    <xf numFmtId="0" fontId="19" fillId="0" borderId="5" xfId="0" applyFont="1" applyBorder="1" applyAlignment="1">
      <alignment horizontal="left" vertical="center" wrapText="1" indent="1"/>
    </xf>
    <xf numFmtId="0" fontId="19" fillId="5" borderId="10" xfId="0" applyFont="1" applyFill="1" applyBorder="1" applyAlignment="1">
      <alignment horizontal="left" vertical="center" wrapText="1"/>
    </xf>
    <xf numFmtId="0" fontId="19" fillId="5" borderId="36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vertical="center"/>
    </xf>
    <xf numFmtId="2" fontId="17" fillId="0" borderId="0" xfId="0" applyNumberFormat="1" applyFont="1" applyAlignment="1">
      <alignment horizontal="center" vertical="center"/>
    </xf>
    <xf numFmtId="0" fontId="34" fillId="0" borderId="105" xfId="0" applyFont="1" applyBorder="1" applyAlignment="1">
      <alignment horizontal="center" vertical="center" wrapText="1"/>
    </xf>
    <xf numFmtId="0" fontId="34" fillId="0" borderId="106" xfId="0" applyFont="1" applyBorder="1" applyAlignment="1">
      <alignment horizontal="center" vertical="center" wrapText="1"/>
    </xf>
    <xf numFmtId="0" fontId="25" fillId="7" borderId="5" xfId="0" applyFont="1" applyFill="1" applyBorder="1"/>
    <xf numFmtId="0" fontId="25" fillId="7" borderId="33" xfId="0" applyFont="1" applyFill="1" applyBorder="1"/>
    <xf numFmtId="0" fontId="25" fillId="0" borderId="33" xfId="0" applyFont="1" applyBorder="1"/>
    <xf numFmtId="0" fontId="34" fillId="0" borderId="6" xfId="0" applyFont="1" applyBorder="1" applyAlignment="1">
      <alignment horizontal="center" vertical="center"/>
    </xf>
    <xf numFmtId="4" fontId="34" fillId="0" borderId="5" xfId="0" applyNumberFormat="1" applyFont="1" applyBorder="1" applyAlignment="1">
      <alignment horizontal="center" vertical="center" wrapText="1"/>
    </xf>
    <xf numFmtId="4" fontId="19" fillId="5" borderId="5" xfId="0" applyNumberFormat="1" applyFont="1" applyFill="1" applyBorder="1" applyAlignment="1">
      <alignment horizontal="center" vertical="center" wrapText="1"/>
    </xf>
    <xf numFmtId="0" fontId="56" fillId="0" borderId="0" xfId="0" applyFont="1" applyAlignment="1">
      <alignment horizontal="justify" vertical="center"/>
    </xf>
    <xf numFmtId="0" fontId="0" fillId="3" borderId="5" xfId="0" applyFill="1" applyBorder="1" applyAlignment="1">
      <alignment wrapText="1"/>
    </xf>
    <xf numFmtId="0" fontId="64" fillId="11" borderId="6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vertical="center" wrapText="1"/>
    </xf>
    <xf numFmtId="0" fontId="19" fillId="5" borderId="6" xfId="0" applyFont="1" applyFill="1" applyBorder="1" applyAlignment="1">
      <alignment vertical="center" wrapText="1"/>
    </xf>
    <xf numFmtId="0" fontId="19" fillId="0" borderId="23" xfId="0" applyFont="1" applyBorder="1" applyAlignment="1">
      <alignment vertical="center" wrapText="1"/>
    </xf>
    <xf numFmtId="0" fontId="16" fillId="3" borderId="37" xfId="0" applyFont="1" applyFill="1" applyBorder="1" applyAlignment="1">
      <alignment horizontal="center" vertical="center"/>
    </xf>
    <xf numFmtId="0" fontId="19" fillId="6" borderId="6" xfId="0" applyFont="1" applyFill="1" applyBorder="1" applyAlignment="1">
      <alignment horizontal="center" vertical="center"/>
    </xf>
    <xf numFmtId="0" fontId="19" fillId="6" borderId="5" xfId="0" applyFont="1" applyFill="1" applyBorder="1" applyAlignment="1">
      <alignment horizontal="center" vertical="center"/>
    </xf>
    <xf numFmtId="0" fontId="19" fillId="6" borderId="33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7" fillId="6" borderId="33" xfId="0" applyFont="1" applyFill="1" applyBorder="1" applyAlignment="1">
      <alignment horizontal="center" vertical="center"/>
    </xf>
    <xf numFmtId="3" fontId="17" fillId="0" borderId="5" xfId="0" applyNumberFormat="1" applyFont="1" applyBorder="1" applyAlignment="1">
      <alignment horizontal="center" vertical="center" wrapText="1"/>
    </xf>
    <xf numFmtId="0" fontId="17" fillId="5" borderId="23" xfId="0" applyFont="1" applyFill="1" applyBorder="1" applyAlignment="1">
      <alignment vertical="center" wrapText="1"/>
    </xf>
    <xf numFmtId="0" fontId="19" fillId="5" borderId="23" xfId="0" applyFont="1" applyFill="1" applyBorder="1" applyAlignment="1">
      <alignment vertical="center" wrapText="1"/>
    </xf>
    <xf numFmtId="0" fontId="3" fillId="0" borderId="0" xfId="2" applyFont="1" applyBorder="1" applyAlignment="1" applyProtection="1">
      <alignment horizontal="center"/>
      <protection hidden="1"/>
    </xf>
    <xf numFmtId="0" fontId="16" fillId="13" borderId="23" xfId="0" applyFont="1" applyFill="1" applyBorder="1" applyAlignment="1">
      <alignment horizontal="left" vertical="center" indent="1"/>
    </xf>
    <xf numFmtId="0" fontId="16" fillId="13" borderId="5" xfId="0" applyFont="1" applyFill="1" applyBorder="1" applyAlignment="1">
      <alignment horizontal="center" vertical="center"/>
    </xf>
    <xf numFmtId="0" fontId="16" fillId="13" borderId="33" xfId="0" applyFont="1" applyFill="1" applyBorder="1" applyAlignment="1">
      <alignment horizontal="center" vertical="center"/>
    </xf>
    <xf numFmtId="0" fontId="34" fillId="6" borderId="5" xfId="0" applyFont="1" applyFill="1" applyBorder="1" applyAlignment="1">
      <alignment horizontal="center" vertical="center" wrapText="1"/>
    </xf>
    <xf numFmtId="0" fontId="34" fillId="6" borderId="0" xfId="0" applyFont="1" applyFill="1" applyAlignment="1">
      <alignment horizontal="center" vertical="center" wrapText="1"/>
    </xf>
    <xf numFmtId="0" fontId="53" fillId="6" borderId="0" xfId="0" applyFont="1" applyFill="1" applyAlignment="1">
      <alignment vertical="center" wrapText="1"/>
    </xf>
    <xf numFmtId="0" fontId="34" fillId="4" borderId="5" xfId="0" applyFont="1" applyFill="1" applyBorder="1" applyAlignment="1">
      <alignment horizontal="center" vertical="center" wrapText="1"/>
    </xf>
    <xf numFmtId="0" fontId="34" fillId="4" borderId="0" xfId="0" applyFont="1" applyFill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34" fillId="6" borderId="52" xfId="0" applyFont="1" applyFill="1" applyBorder="1" applyAlignment="1">
      <alignment horizontal="center" vertical="center" wrapText="1"/>
    </xf>
    <xf numFmtId="0" fontId="34" fillId="6" borderId="22" xfId="0" applyFont="1" applyFill="1" applyBorder="1" applyAlignment="1">
      <alignment horizontal="center" vertical="center" wrapText="1"/>
    </xf>
    <xf numFmtId="0" fontId="34" fillId="6" borderId="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center" vertical="center" wrapText="1"/>
    </xf>
    <xf numFmtId="0" fontId="34" fillId="0" borderId="5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16" fillId="6" borderId="5" xfId="0" applyFont="1" applyFill="1" applyBorder="1" applyAlignment="1">
      <alignment vertical="center" wrapText="1"/>
    </xf>
    <xf numFmtId="0" fontId="34" fillId="3" borderId="5" xfId="0" applyFont="1" applyFill="1" applyBorder="1" applyAlignment="1">
      <alignment vertical="center" wrapText="1"/>
    </xf>
    <xf numFmtId="0" fontId="17" fillId="3" borderId="5" xfId="0" applyFont="1" applyFill="1" applyBorder="1" applyAlignment="1">
      <alignment horizontal="right" vertical="center"/>
    </xf>
    <xf numFmtId="0" fontId="17" fillId="3" borderId="0" xfId="0" applyFont="1" applyFill="1" applyAlignment="1">
      <alignment horizontal="right" vertical="center"/>
    </xf>
    <xf numFmtId="0" fontId="17" fillId="12" borderId="5" xfId="0" applyFont="1" applyFill="1" applyBorder="1" applyAlignment="1">
      <alignment horizontal="right" vertical="center"/>
    </xf>
    <xf numFmtId="0" fontId="17" fillId="12" borderId="0" xfId="0" applyFont="1" applyFill="1" applyAlignment="1">
      <alignment horizontal="right" vertical="center"/>
    </xf>
    <xf numFmtId="0" fontId="34" fillId="0" borderId="112" xfId="0" applyFont="1" applyBorder="1" applyAlignment="1">
      <alignment vertical="center" wrapText="1"/>
    </xf>
    <xf numFmtId="0" fontId="17" fillId="12" borderId="113" xfId="0" applyFont="1" applyFill="1" applyBorder="1" applyAlignment="1">
      <alignment horizontal="right" vertical="center"/>
    </xf>
    <xf numFmtId="0" fontId="16" fillId="3" borderId="114" xfId="0" applyFont="1" applyFill="1" applyBorder="1" applyAlignment="1">
      <alignment vertical="center" wrapText="1"/>
    </xf>
    <xf numFmtId="0" fontId="16" fillId="3" borderId="9" xfId="0" applyFont="1" applyFill="1" applyBorder="1" applyAlignment="1">
      <alignment horizontal="right" vertical="center" wrapText="1"/>
    </xf>
    <xf numFmtId="0" fontId="16" fillId="3" borderId="115" xfId="0" applyFont="1" applyFill="1" applyBorder="1" applyAlignment="1">
      <alignment horizontal="right" vertical="center" wrapText="1"/>
    </xf>
    <xf numFmtId="0" fontId="16" fillId="3" borderId="112" xfId="0" applyFont="1" applyFill="1" applyBorder="1" applyAlignment="1">
      <alignment vertical="center" wrapText="1"/>
    </xf>
    <xf numFmtId="0" fontId="16" fillId="3" borderId="5" xfId="0" applyFont="1" applyFill="1" applyBorder="1" applyAlignment="1">
      <alignment horizontal="right" vertical="center"/>
    </xf>
    <xf numFmtId="0" fontId="16" fillId="3" borderId="113" xfId="0" applyFont="1" applyFill="1" applyBorder="1" applyAlignment="1">
      <alignment horizontal="right" vertical="center"/>
    </xf>
    <xf numFmtId="0" fontId="17" fillId="0" borderId="112" xfId="0" applyFont="1" applyBorder="1" applyAlignment="1">
      <alignment vertical="center" wrapText="1"/>
    </xf>
    <xf numFmtId="0" fontId="16" fillId="3" borderId="113" xfId="0" applyFont="1" applyFill="1" applyBorder="1" applyAlignment="1">
      <alignment horizontal="right" vertical="center" wrapText="1"/>
    </xf>
    <xf numFmtId="0" fontId="17" fillId="0" borderId="6" xfId="0" applyFont="1" applyBorder="1" applyAlignment="1">
      <alignment vertical="center"/>
    </xf>
    <xf numFmtId="0" fontId="17" fillId="4" borderId="6" xfId="0" applyFont="1" applyFill="1" applyBorder="1" applyAlignment="1">
      <alignment vertical="center"/>
    </xf>
    <xf numFmtId="0" fontId="25" fillId="4" borderId="5" xfId="0" applyFont="1" applyFill="1" applyBorder="1"/>
    <xf numFmtId="0" fontId="17" fillId="0" borderId="5" xfId="0" applyFont="1" applyBorder="1" applyAlignment="1">
      <alignment horizontal="center" vertical="center"/>
    </xf>
    <xf numFmtId="3" fontId="17" fillId="0" borderId="5" xfId="0" applyNumberFormat="1" applyFont="1" applyBorder="1" applyAlignment="1">
      <alignment horizontal="right" vertical="center"/>
    </xf>
    <xf numFmtId="0" fontId="19" fillId="6" borderId="0" xfId="0" applyFont="1" applyFill="1" applyAlignment="1">
      <alignment vertical="center"/>
    </xf>
    <xf numFmtId="0" fontId="17" fillId="6" borderId="0" xfId="0" applyFont="1" applyFill="1" applyAlignment="1">
      <alignment vertical="center" wrapText="1"/>
    </xf>
    <xf numFmtId="0" fontId="25" fillId="0" borderId="0" xfId="0" applyFont="1" applyAlignment="1">
      <alignment vertical="top"/>
    </xf>
    <xf numFmtId="0" fontId="16" fillId="0" borderId="6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81" fillId="6" borderId="5" xfId="0" applyFont="1" applyFill="1" applyBorder="1" applyAlignment="1">
      <alignment vertical="center"/>
    </xf>
    <xf numFmtId="0" fontId="17" fillId="6" borderId="0" xfId="0" applyFont="1" applyFill="1" applyAlignment="1">
      <alignment horizontal="left" vertical="center" indent="1"/>
    </xf>
    <xf numFmtId="0" fontId="17" fillId="5" borderId="31" xfId="0" applyFont="1" applyFill="1" applyBorder="1" applyAlignment="1">
      <alignment horizontal="right" vertical="center"/>
    </xf>
    <xf numFmtId="0" fontId="17" fillId="6" borderId="0" xfId="0" applyFont="1" applyFill="1" applyAlignment="1">
      <alignment vertical="center"/>
    </xf>
    <xf numFmtId="0" fontId="25" fillId="5" borderId="5" xfId="0" applyFont="1" applyFill="1" applyBorder="1"/>
    <xf numFmtId="0" fontId="17" fillId="0" borderId="31" xfId="0" applyFont="1" applyBorder="1" applyAlignment="1">
      <alignment horizontal="right" vertical="center"/>
    </xf>
    <xf numFmtId="0" fontId="34" fillId="0" borderId="0" xfId="0" applyFont="1" applyAlignment="1">
      <alignment vertical="center"/>
    </xf>
    <xf numFmtId="0" fontId="25" fillId="5" borderId="31" xfId="0" applyFont="1" applyFill="1" applyBorder="1"/>
    <xf numFmtId="0" fontId="25" fillId="0" borderId="31" xfId="0" applyFont="1" applyBorder="1"/>
    <xf numFmtId="0" fontId="25" fillId="6" borderId="5" xfId="0" applyFont="1" applyFill="1" applyBorder="1"/>
    <xf numFmtId="0" fontId="3" fillId="0" borderId="11" xfId="2" applyFont="1" applyBorder="1" applyAlignment="1" applyProtection="1">
      <alignment horizontal="left"/>
      <protection hidden="1"/>
    </xf>
    <xf numFmtId="4" fontId="51" fillId="0" borderId="0" xfId="0" applyNumberFormat="1" applyFont="1" applyAlignment="1">
      <alignment horizontal="left" vertical="center"/>
    </xf>
    <xf numFmtId="3" fontId="17" fillId="5" borderId="31" xfId="0" applyNumberFormat="1" applyFont="1" applyFill="1" applyBorder="1" applyAlignment="1">
      <alignment horizontal="right" vertical="center"/>
    </xf>
    <xf numFmtId="3" fontId="19" fillId="5" borderId="32" xfId="0" applyNumberFormat="1" applyFont="1" applyFill="1" applyBorder="1" applyAlignment="1">
      <alignment horizontal="right" vertical="center"/>
    </xf>
    <xf numFmtId="3" fontId="19" fillId="0" borderId="32" xfId="0" applyNumberFormat="1" applyFont="1" applyBorder="1" applyAlignment="1">
      <alignment horizontal="right" vertical="center"/>
    </xf>
    <xf numFmtId="3" fontId="19" fillId="5" borderId="31" xfId="0" applyNumberFormat="1" applyFont="1" applyFill="1" applyBorder="1" applyAlignment="1">
      <alignment horizontal="right" vertical="center"/>
    </xf>
    <xf numFmtId="3" fontId="17" fillId="0" borderId="31" xfId="0" applyNumberFormat="1" applyFont="1" applyBorder="1" applyAlignment="1">
      <alignment horizontal="right" vertical="center"/>
    </xf>
    <xf numFmtId="3" fontId="19" fillId="5" borderId="5" xfId="0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horizontal="right" vertical="center"/>
    </xf>
    <xf numFmtId="3" fontId="19" fillId="5" borderId="89" xfId="0" applyNumberFormat="1" applyFont="1" applyFill="1" applyBorder="1" applyAlignment="1">
      <alignment horizontal="right" vertical="center"/>
    </xf>
    <xf numFmtId="3" fontId="19" fillId="0" borderId="89" xfId="0" applyNumberFormat="1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48" fillId="6" borderId="0" xfId="0" applyFont="1" applyFill="1" applyAlignment="1">
      <alignment vertical="center"/>
    </xf>
    <xf numFmtId="0" fontId="52" fillId="6" borderId="0" xfId="0" applyFont="1" applyFill="1" applyAlignment="1">
      <alignment vertical="center"/>
    </xf>
    <xf numFmtId="0" fontId="64" fillId="0" borderId="6" xfId="0" applyFont="1" applyBorder="1" applyAlignment="1">
      <alignment horizontal="center" vertical="center"/>
    </xf>
    <xf numFmtId="0" fontId="64" fillId="0" borderId="5" xfId="0" applyFont="1" applyBorder="1" applyAlignment="1">
      <alignment horizontal="center" vertical="center"/>
    </xf>
    <xf numFmtId="0" fontId="79" fillId="0" borderId="5" xfId="0" applyFont="1" applyBorder="1" applyAlignment="1">
      <alignment horizontal="center" vertical="center"/>
    </xf>
    <xf numFmtId="0" fontId="48" fillId="4" borderId="6" xfId="0" applyFont="1" applyFill="1" applyBorder="1" applyAlignment="1">
      <alignment horizontal="center" vertical="center"/>
    </xf>
    <xf numFmtId="0" fontId="64" fillId="4" borderId="5" xfId="0" applyFont="1" applyFill="1" applyBorder="1" applyAlignment="1">
      <alignment horizontal="center" vertical="center"/>
    </xf>
    <xf numFmtId="0" fontId="48" fillId="4" borderId="5" xfId="0" applyFont="1" applyFill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52" fillId="6" borderId="5" xfId="0" applyFont="1" applyFill="1" applyBorder="1" applyAlignment="1">
      <alignment horizontal="center" vertical="center"/>
    </xf>
    <xf numFmtId="0" fontId="79" fillId="0" borderId="5" xfId="0" applyFont="1" applyBorder="1" applyAlignment="1">
      <alignment vertical="center"/>
    </xf>
    <xf numFmtId="0" fontId="48" fillId="6" borderId="5" xfId="0" applyFont="1" applyFill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82" fillId="6" borderId="5" xfId="0" applyFont="1" applyFill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52" fillId="6" borderId="0" xfId="0" applyFont="1" applyFill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52" fillId="5" borderId="31" xfId="0" applyFont="1" applyFill="1" applyBorder="1" applyAlignment="1">
      <alignment horizontal="right" vertical="center"/>
    </xf>
    <xf numFmtId="0" fontId="52" fillId="0" borderId="31" xfId="0" applyFont="1" applyBorder="1" applyAlignment="1">
      <alignment horizontal="right" vertical="center"/>
    </xf>
    <xf numFmtId="0" fontId="48" fillId="5" borderId="31" xfId="0" applyFont="1" applyFill="1" applyBorder="1" applyAlignment="1">
      <alignment horizontal="right" vertical="center"/>
    </xf>
    <xf numFmtId="0" fontId="48" fillId="0" borderId="31" xfId="0" applyFont="1" applyBorder="1" applyAlignment="1">
      <alignment horizontal="right" vertical="center"/>
    </xf>
    <xf numFmtId="0" fontId="52" fillId="0" borderId="0" xfId="0" applyFont="1" applyAlignment="1">
      <alignment horizontal="left" vertical="center" indent="1"/>
    </xf>
    <xf numFmtId="0" fontId="48" fillId="5" borderId="32" xfId="0" applyFont="1" applyFill="1" applyBorder="1" applyAlignment="1">
      <alignment horizontal="right" vertical="center"/>
    </xf>
    <xf numFmtId="0" fontId="48" fillId="0" borderId="32" xfId="0" applyFont="1" applyBorder="1" applyAlignment="1">
      <alignment horizontal="right" vertical="center"/>
    </xf>
    <xf numFmtId="0" fontId="79" fillId="0" borderId="6" xfId="0" applyFont="1" applyBorder="1" applyAlignment="1">
      <alignment horizontal="center" vertical="center"/>
    </xf>
    <xf numFmtId="0" fontId="48" fillId="5" borderId="117" xfId="0" applyFont="1" applyFill="1" applyBorder="1" applyAlignment="1">
      <alignment horizontal="right" vertical="center"/>
    </xf>
    <xf numFmtId="0" fontId="48" fillId="0" borderId="117" xfId="0" applyFont="1" applyBorder="1" applyAlignment="1">
      <alignment horizontal="right" vertical="center"/>
    </xf>
    <xf numFmtId="0" fontId="48" fillId="0" borderId="89" xfId="0" applyFont="1" applyBorder="1" applyAlignment="1">
      <alignment horizontal="right" vertical="center"/>
    </xf>
    <xf numFmtId="0" fontId="83" fillId="6" borderId="5" xfId="0" applyFont="1" applyFill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34" fillId="0" borderId="6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17" fillId="6" borderId="118" xfId="0" applyFont="1" applyFill="1" applyBorder="1" applyAlignment="1">
      <alignment horizontal="right" vertical="center"/>
    </xf>
    <xf numFmtId="0" fontId="17" fillId="6" borderId="31" xfId="0" applyFont="1" applyFill="1" applyBorder="1" applyAlignment="1">
      <alignment horizontal="right" vertical="center"/>
    </xf>
    <xf numFmtId="0" fontId="24" fillId="0" borderId="6" xfId="0" applyFont="1" applyBorder="1" applyAlignment="1">
      <alignment horizontal="center" vertical="center"/>
    </xf>
    <xf numFmtId="0" fontId="25" fillId="6" borderId="0" xfId="0" applyFont="1" applyFill="1"/>
    <xf numFmtId="0" fontId="16" fillId="4" borderId="6" xfId="0" applyFont="1" applyFill="1" applyBorder="1" applyAlignment="1">
      <alignment horizontal="center" vertical="center"/>
    </xf>
    <xf numFmtId="0" fontId="24" fillId="0" borderId="6" xfId="0" applyFont="1" applyBorder="1" applyAlignment="1">
      <alignment horizontal="right" vertical="center"/>
    </xf>
    <xf numFmtId="0" fontId="17" fillId="5" borderId="32" xfId="0" applyFont="1" applyFill="1" applyBorder="1" applyAlignment="1">
      <alignment horizontal="right" vertical="center"/>
    </xf>
    <xf numFmtId="0" fontId="84" fillId="0" borderId="0" xfId="0" applyFont="1" applyAlignment="1">
      <alignment horizontal="left" vertical="center"/>
    </xf>
    <xf numFmtId="0" fontId="73" fillId="3" borderId="5" xfId="0" applyFont="1" applyFill="1" applyBorder="1" applyAlignment="1">
      <alignment horizontal="center" vertical="center"/>
    </xf>
    <xf numFmtId="0" fontId="73" fillId="3" borderId="5" xfId="0" applyFont="1" applyFill="1" applyBorder="1" applyAlignment="1">
      <alignment horizontal="center" vertical="center" wrapText="1"/>
    </xf>
    <xf numFmtId="0" fontId="73" fillId="0" borderId="6" xfId="0" applyFont="1" applyBorder="1" applyAlignment="1">
      <alignment horizontal="center" vertical="center"/>
    </xf>
    <xf numFmtId="0" fontId="73" fillId="0" borderId="5" xfId="0" applyFont="1" applyBorder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86" fillId="4" borderId="6" xfId="0" applyFont="1" applyFill="1" applyBorder="1" applyAlignment="1">
      <alignment horizontal="center" vertical="center"/>
    </xf>
    <xf numFmtId="0" fontId="73" fillId="4" borderId="5" xfId="0" applyFont="1" applyFill="1" applyBorder="1" applyAlignment="1">
      <alignment horizontal="center" vertical="center"/>
    </xf>
    <xf numFmtId="0" fontId="86" fillId="4" borderId="0" xfId="0" applyFont="1" applyFill="1" applyAlignment="1">
      <alignment horizontal="center" vertical="center"/>
    </xf>
    <xf numFmtId="0" fontId="85" fillId="0" borderId="6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5" xfId="0" applyFont="1" applyBorder="1" applyAlignment="1">
      <alignment vertical="center"/>
    </xf>
    <xf numFmtId="0" fontId="85" fillId="0" borderId="0" xfId="0" applyFont="1" applyAlignment="1">
      <alignment vertical="center"/>
    </xf>
    <xf numFmtId="0" fontId="56" fillId="0" borderId="6" xfId="0" applyFont="1" applyBorder="1" applyAlignment="1">
      <alignment horizontal="center" vertical="center"/>
    </xf>
    <xf numFmtId="0" fontId="85" fillId="0" borderId="5" xfId="0" applyFont="1" applyBorder="1" applyAlignment="1">
      <alignment vertical="center"/>
    </xf>
    <xf numFmtId="0" fontId="56" fillId="0" borderId="0" xfId="0" applyFont="1" applyAlignment="1">
      <alignment horizontal="left" vertical="center" indent="2"/>
    </xf>
    <xf numFmtId="0" fontId="75" fillId="5" borderId="5" xfId="0" applyFont="1" applyFill="1" applyBorder="1" applyAlignment="1">
      <alignment horizontal="right" vertical="center"/>
    </xf>
    <xf numFmtId="0" fontId="56" fillId="0" borderId="0" xfId="0" applyFont="1" applyAlignment="1">
      <alignment horizontal="right" vertical="center"/>
    </xf>
    <xf numFmtId="0" fontId="56" fillId="0" borderId="5" xfId="0" applyFont="1" applyBorder="1" applyAlignment="1">
      <alignment horizontal="right" vertical="center"/>
    </xf>
    <xf numFmtId="0" fontId="86" fillId="5" borderId="32" xfId="0" applyFont="1" applyFill="1" applyBorder="1" applyAlignment="1">
      <alignment horizontal="right" vertical="center"/>
    </xf>
    <xf numFmtId="0" fontId="85" fillId="0" borderId="119" xfId="0" applyFont="1" applyBorder="1" applyAlignment="1">
      <alignment horizontal="right" vertical="center"/>
    </xf>
    <xf numFmtId="0" fontId="85" fillId="0" borderId="32" xfId="0" applyFont="1" applyBorder="1" applyAlignment="1">
      <alignment horizontal="right" vertical="center"/>
    </xf>
    <xf numFmtId="0" fontId="86" fillId="5" borderId="89" xfId="0" applyFont="1" applyFill="1" applyBorder="1" applyAlignment="1">
      <alignment horizontal="right" vertical="center"/>
    </xf>
    <xf numFmtId="0" fontId="85" fillId="0" borderId="120" xfId="0" applyFont="1" applyBorder="1" applyAlignment="1">
      <alignment horizontal="right" vertical="center"/>
    </xf>
    <xf numFmtId="0" fontId="85" fillId="0" borderId="89" xfId="0" applyFont="1" applyBorder="1" applyAlignment="1">
      <alignment horizontal="right" vertical="center"/>
    </xf>
    <xf numFmtId="0" fontId="86" fillId="5" borderId="117" xfId="0" applyFont="1" applyFill="1" applyBorder="1" applyAlignment="1">
      <alignment horizontal="right" vertical="center"/>
    </xf>
    <xf numFmtId="0" fontId="85" fillId="0" borderId="121" xfId="0" applyFont="1" applyBorder="1" applyAlignment="1">
      <alignment horizontal="right" vertical="center"/>
    </xf>
    <xf numFmtId="0" fontId="85" fillId="0" borderId="117" xfId="0" applyFont="1" applyBorder="1" applyAlignment="1">
      <alignment horizontal="right" vertical="center"/>
    </xf>
    <xf numFmtId="0" fontId="35" fillId="0" borderId="6" xfId="0" applyFont="1" applyBorder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0" fontId="17" fillId="4" borderId="6" xfId="0" applyFont="1" applyFill="1" applyBorder="1" applyAlignment="1">
      <alignment horizontal="center" vertical="center"/>
    </xf>
    <xf numFmtId="0" fontId="35" fillId="4" borderId="5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left" vertical="center" wrapText="1" indent="1"/>
    </xf>
    <xf numFmtId="0" fontId="17" fillId="0" borderId="32" xfId="0" applyFont="1" applyBorder="1" applyAlignment="1">
      <alignment horizontal="right" vertical="center"/>
    </xf>
    <xf numFmtId="0" fontId="19" fillId="5" borderId="117" xfId="0" applyFont="1" applyFill="1" applyBorder="1" applyAlignment="1">
      <alignment horizontal="right" vertical="center"/>
    </xf>
    <xf numFmtId="0" fontId="19" fillId="0" borderId="117" xfId="0" applyFont="1" applyBorder="1" applyAlignment="1">
      <alignment horizontal="right" vertical="center"/>
    </xf>
    <xf numFmtId="0" fontId="34" fillId="0" borderId="6" xfId="0" applyFont="1" applyBorder="1" applyAlignment="1">
      <alignment horizontal="left" vertical="center" indent="1"/>
    </xf>
    <xf numFmtId="0" fontId="73" fillId="6" borderId="0" xfId="0" applyFont="1" applyFill="1" applyAlignment="1">
      <alignment horizontal="center" vertical="center" wrapText="1"/>
    </xf>
    <xf numFmtId="0" fontId="25" fillId="0" borderId="0" xfId="0" applyFont="1" applyAlignment="1">
      <alignment wrapText="1"/>
    </xf>
    <xf numFmtId="0" fontId="56" fillId="0" borderId="6" xfId="0" applyFont="1" applyBorder="1" applyAlignment="1">
      <alignment horizontal="center" vertical="center" wrapText="1"/>
    </xf>
    <xf numFmtId="0" fontId="85" fillId="0" borderId="5" xfId="0" applyFont="1" applyBorder="1" applyAlignment="1">
      <alignment horizontal="center" vertical="center" wrapText="1"/>
    </xf>
    <xf numFmtId="0" fontId="75" fillId="6" borderId="0" xfId="0" applyFont="1" applyFill="1" applyAlignment="1">
      <alignment horizontal="center" vertical="center" wrapText="1"/>
    </xf>
    <xf numFmtId="0" fontId="75" fillId="4" borderId="6" xfId="0" applyFont="1" applyFill="1" applyBorder="1" applyAlignment="1">
      <alignment horizontal="center" vertical="center" wrapText="1"/>
    </xf>
    <xf numFmtId="0" fontId="86" fillId="4" borderId="5" xfId="0" applyFont="1" applyFill="1" applyBorder="1" applyAlignment="1">
      <alignment horizontal="center" vertical="center" wrapText="1"/>
    </xf>
    <xf numFmtId="0" fontId="85" fillId="0" borderId="6" xfId="0" applyFont="1" applyBorder="1" applyAlignment="1">
      <alignment vertical="center"/>
    </xf>
    <xf numFmtId="0" fontId="85" fillId="0" borderId="5" xfId="0" applyFont="1" applyBorder="1" applyAlignment="1">
      <alignment horizontal="right" vertical="center"/>
    </xf>
    <xf numFmtId="0" fontId="56" fillId="0" borderId="0" xfId="0" applyFont="1" applyAlignment="1">
      <alignment vertical="center"/>
    </xf>
    <xf numFmtId="0" fontId="86" fillId="0" borderId="5" xfId="0" applyFont="1" applyBorder="1" applyAlignment="1">
      <alignment horizontal="right" vertical="center"/>
    </xf>
    <xf numFmtId="0" fontId="75" fillId="0" borderId="5" xfId="0" applyFont="1" applyBorder="1" applyAlignment="1">
      <alignment horizontal="right" vertical="center"/>
    </xf>
    <xf numFmtId="0" fontId="86" fillId="0" borderId="122" xfId="0" applyFont="1" applyBorder="1" applyAlignment="1">
      <alignment horizontal="right" vertical="center"/>
    </xf>
    <xf numFmtId="0" fontId="75" fillId="6" borderId="0" xfId="0" applyFont="1" applyFill="1" applyAlignment="1">
      <alignment vertical="center"/>
    </xf>
    <xf numFmtId="0" fontId="86" fillId="0" borderId="0" xfId="0" applyFont="1" applyAlignment="1">
      <alignment horizontal="right" vertical="center"/>
    </xf>
    <xf numFmtId="0" fontId="86" fillId="0" borderId="6" xfId="0" applyFont="1" applyBorder="1" applyAlignment="1">
      <alignment horizontal="right" vertical="center"/>
    </xf>
    <xf numFmtId="0" fontId="75" fillId="0" borderId="6" xfId="0" applyFont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0" fontId="87" fillId="0" borderId="0" xfId="0" applyFont="1" applyAlignment="1">
      <alignment vertical="center"/>
    </xf>
    <xf numFmtId="0" fontId="86" fillId="0" borderId="117" xfId="0" applyFont="1" applyBorder="1" applyAlignment="1">
      <alignment horizontal="right" vertical="center"/>
    </xf>
    <xf numFmtId="0" fontId="56" fillId="0" borderId="6" xfId="0" applyFont="1" applyBorder="1" applyAlignment="1">
      <alignment vertical="center"/>
    </xf>
    <xf numFmtId="0" fontId="73" fillId="14" borderId="72" xfId="0" applyFont="1" applyFill="1" applyBorder="1" applyAlignment="1">
      <alignment vertical="center"/>
    </xf>
    <xf numFmtId="0" fontId="73" fillId="14" borderId="0" xfId="0" applyFont="1" applyFill="1" applyAlignment="1">
      <alignment horizontal="center" vertical="center" wrapText="1"/>
    </xf>
    <xf numFmtId="0" fontId="56" fillId="0" borderId="123" xfId="0" applyFont="1" applyBorder="1" applyAlignment="1">
      <alignment vertical="center"/>
    </xf>
    <xf numFmtId="0" fontId="75" fillId="15" borderId="124" xfId="0" applyFont="1" applyFill="1" applyBorder="1" applyAlignment="1">
      <alignment horizontal="right" vertical="center"/>
    </xf>
    <xf numFmtId="0" fontId="75" fillId="15" borderId="118" xfId="0" applyFont="1" applyFill="1" applyBorder="1" applyAlignment="1">
      <alignment horizontal="right" vertical="center"/>
    </xf>
    <xf numFmtId="0" fontId="56" fillId="0" borderId="72" xfId="0" applyFont="1" applyBorder="1" applyAlignment="1">
      <alignment vertical="center"/>
    </xf>
    <xf numFmtId="0" fontId="73" fillId="14" borderId="127" xfId="0" applyFont="1" applyFill="1" applyBorder="1" applyAlignment="1">
      <alignment horizontal="center" vertical="center" wrapText="1"/>
    </xf>
    <xf numFmtId="0" fontId="73" fillId="14" borderId="128" xfId="0" applyFont="1" applyFill="1" applyBorder="1" applyAlignment="1">
      <alignment horizontal="center" vertical="center" wrapText="1"/>
    </xf>
    <xf numFmtId="0" fontId="73" fillId="14" borderId="33" xfId="0" applyFont="1" applyFill="1" applyBorder="1" applyAlignment="1">
      <alignment horizontal="center" vertical="center" wrapText="1"/>
    </xf>
    <xf numFmtId="0" fontId="73" fillId="14" borderId="129" xfId="0" applyFont="1" applyFill="1" applyBorder="1" applyAlignment="1">
      <alignment horizontal="center" vertical="center" wrapText="1"/>
    </xf>
    <xf numFmtId="0" fontId="75" fillId="15" borderId="130" xfId="0" applyFont="1" applyFill="1" applyBorder="1" applyAlignment="1">
      <alignment horizontal="right" vertical="center"/>
    </xf>
    <xf numFmtId="0" fontId="75" fillId="15" borderId="126" xfId="0" applyFont="1" applyFill="1" applyBorder="1" applyAlignment="1">
      <alignment horizontal="right" vertical="center"/>
    </xf>
    <xf numFmtId="0" fontId="75" fillId="15" borderId="131" xfId="0" applyFont="1" applyFill="1" applyBorder="1" applyAlignment="1">
      <alignment horizontal="right" vertical="center"/>
    </xf>
    <xf numFmtId="0" fontId="75" fillId="15" borderId="132" xfId="0" applyFont="1" applyFill="1" applyBorder="1" applyAlignment="1">
      <alignment horizontal="right" vertical="center"/>
    </xf>
    <xf numFmtId="0" fontId="85" fillId="0" borderId="72" xfId="0" applyFont="1" applyBorder="1" applyAlignment="1">
      <alignment vertical="center"/>
    </xf>
    <xf numFmtId="0" fontId="86" fillId="15" borderId="127" xfId="0" applyFont="1" applyFill="1" applyBorder="1" applyAlignment="1">
      <alignment horizontal="right" vertical="center"/>
    </xf>
    <xf numFmtId="0" fontId="86" fillId="15" borderId="33" xfId="0" applyFont="1" applyFill="1" applyBorder="1" applyAlignment="1">
      <alignment horizontal="right" vertical="center"/>
    </xf>
    <xf numFmtId="0" fontId="86" fillId="15" borderId="128" xfId="0" applyFont="1" applyFill="1" applyBorder="1" applyAlignment="1">
      <alignment horizontal="right" vertical="center"/>
    </xf>
    <xf numFmtId="0" fontId="86" fillId="15" borderId="0" xfId="0" applyFont="1" applyFill="1" applyAlignment="1">
      <alignment horizontal="right" vertical="center"/>
    </xf>
    <xf numFmtId="0" fontId="85" fillId="0" borderId="123" xfId="0" applyFont="1" applyBorder="1" applyAlignment="1">
      <alignment vertical="center"/>
    </xf>
    <xf numFmtId="0" fontId="86" fillId="15" borderId="124" xfId="0" applyFont="1" applyFill="1" applyBorder="1" applyAlignment="1">
      <alignment horizontal="right" vertical="center"/>
    </xf>
    <xf numFmtId="0" fontId="86" fillId="15" borderId="130" xfId="0" applyFont="1" applyFill="1" applyBorder="1" applyAlignment="1">
      <alignment horizontal="right" vertical="center"/>
    </xf>
    <xf numFmtId="0" fontId="86" fillId="15" borderId="126" xfId="0" applyFont="1" applyFill="1" applyBorder="1" applyAlignment="1">
      <alignment horizontal="right" vertical="center"/>
    </xf>
    <xf numFmtId="0" fontId="86" fillId="15" borderId="132" xfId="0" applyFont="1" applyFill="1" applyBorder="1" applyAlignment="1">
      <alignment horizontal="right" vertical="center"/>
    </xf>
    <xf numFmtId="0" fontId="73" fillId="14" borderId="41" xfId="0" applyFont="1" applyFill="1" applyBorder="1" applyAlignment="1">
      <alignment horizontal="center" vertical="center" wrapText="1"/>
    </xf>
    <xf numFmtId="0" fontId="86" fillId="15" borderId="131" xfId="0" applyFont="1" applyFill="1" applyBorder="1" applyAlignment="1">
      <alignment horizontal="right" vertical="center"/>
    </xf>
    <xf numFmtId="0" fontId="56" fillId="0" borderId="72" xfId="0" applyFont="1" applyBorder="1" applyAlignment="1">
      <alignment vertical="center" wrapText="1"/>
    </xf>
    <xf numFmtId="0" fontId="88" fillId="14" borderId="127" xfId="0" applyFont="1" applyFill="1" applyBorder="1" applyAlignment="1">
      <alignment vertical="center"/>
    </xf>
    <xf numFmtId="0" fontId="88" fillId="14" borderId="128" xfId="0" applyFont="1" applyFill="1" applyBorder="1" applyAlignment="1">
      <alignment vertical="center"/>
    </xf>
    <xf numFmtId="0" fontId="73" fillId="14" borderId="72" xfId="0" applyFont="1" applyFill="1" applyBorder="1" applyAlignment="1">
      <alignment vertical="center" wrapText="1"/>
    </xf>
    <xf numFmtId="0" fontId="56" fillId="0" borderId="123" xfId="0" applyFont="1" applyBorder="1" applyAlignment="1">
      <alignment vertical="center" wrapText="1"/>
    </xf>
    <xf numFmtId="0" fontId="75" fillId="15" borderId="133" xfId="0" applyFont="1" applyFill="1" applyBorder="1" applyAlignment="1">
      <alignment vertical="center" wrapText="1"/>
    </xf>
    <xf numFmtId="0" fontId="75" fillId="15" borderId="126" xfId="0" applyFont="1" applyFill="1" applyBorder="1" applyAlignment="1">
      <alignment vertical="center" wrapText="1"/>
    </xf>
    <xf numFmtId="0" fontId="75" fillId="15" borderId="133" xfId="0" applyFont="1" applyFill="1" applyBorder="1" applyAlignment="1">
      <alignment horizontal="center" vertical="center" wrapText="1"/>
    </xf>
    <xf numFmtId="0" fontId="75" fillId="15" borderId="126" xfId="0" applyFont="1" applyFill="1" applyBorder="1" applyAlignment="1">
      <alignment horizontal="center" vertical="center" wrapText="1"/>
    </xf>
    <xf numFmtId="0" fontId="86" fillId="15" borderId="124" xfId="0" applyFont="1" applyFill="1" applyBorder="1" applyAlignment="1">
      <alignment vertical="center" wrapText="1"/>
    </xf>
    <xf numFmtId="0" fontId="86" fillId="15" borderId="118" xfId="0" applyFont="1" applyFill="1" applyBorder="1" applyAlignment="1">
      <alignment vertical="center" wrapText="1"/>
    </xf>
    <xf numFmtId="0" fontId="73" fillId="14" borderId="0" xfId="0" applyFont="1" applyFill="1" applyAlignment="1">
      <alignment vertical="center"/>
    </xf>
    <xf numFmtId="0" fontId="56" fillId="0" borderId="118" xfId="0" applyFont="1" applyBorder="1" applyAlignment="1">
      <alignment vertical="center" wrapText="1"/>
    </xf>
    <xf numFmtId="175" fontId="89" fillId="5" borderId="5" xfId="0" applyNumberFormat="1" applyFont="1" applyFill="1" applyBorder="1" applyAlignment="1">
      <alignment horizontal="right" vertical="center"/>
    </xf>
    <xf numFmtId="167" fontId="90" fillId="5" borderId="1" xfId="7" applyNumberFormat="1" applyFont="1" applyFill="1" applyBorder="1" applyAlignment="1">
      <alignment horizontal="right" vertical="center"/>
    </xf>
    <xf numFmtId="175" fontId="91" fillId="2" borderId="0" xfId="0" applyNumberFormat="1" applyFont="1" applyFill="1" applyAlignment="1">
      <alignment horizontal="right"/>
    </xf>
    <xf numFmtId="167" fontId="92" fillId="0" borderId="1" xfId="7" applyNumberFormat="1" applyFont="1" applyBorder="1" applyAlignment="1">
      <alignment horizontal="right" vertical="center"/>
    </xf>
    <xf numFmtId="0" fontId="93" fillId="3" borderId="5" xfId="0" applyFont="1" applyFill="1" applyBorder="1" applyAlignment="1">
      <alignment horizontal="center" vertical="center"/>
    </xf>
    <xf numFmtId="0" fontId="95" fillId="0" borderId="0" xfId="0" applyFont="1" applyAlignment="1">
      <alignment horizontal="justify" vertical="center"/>
    </xf>
    <xf numFmtId="174" fontId="90" fillId="5" borderId="5" xfId="9" applyNumberFormat="1" applyFont="1" applyFill="1" applyBorder="1" applyAlignment="1">
      <alignment horizontal="right" vertical="center" wrapText="1"/>
    </xf>
    <xf numFmtId="3" fontId="92" fillId="5" borderId="5" xfId="0" applyNumberFormat="1" applyFont="1" applyFill="1" applyBorder="1" applyAlignment="1">
      <alignment horizontal="right" vertical="center" wrapText="1"/>
    </xf>
    <xf numFmtId="0" fontId="93" fillId="3" borderId="5" xfId="0" applyFont="1" applyFill="1" applyBorder="1" applyAlignment="1">
      <alignment horizontal="center" vertical="center" wrapText="1"/>
    </xf>
    <xf numFmtId="0" fontId="93" fillId="3" borderId="0" xfId="0" applyFont="1" applyFill="1" applyAlignment="1">
      <alignment horizontal="center" vertical="center" wrapText="1"/>
    </xf>
    <xf numFmtId="0" fontId="17" fillId="7" borderId="5" xfId="8" applyFont="1" applyFill="1" applyBorder="1" applyAlignment="1">
      <alignment vertical="center" wrapText="1"/>
    </xf>
    <xf numFmtId="0" fontId="17" fillId="7" borderId="5" xfId="8" applyFont="1" applyFill="1" applyBorder="1" applyAlignment="1">
      <alignment horizontal="right" vertical="center" wrapText="1"/>
    </xf>
    <xf numFmtId="0" fontId="71" fillId="7" borderId="0" xfId="0" applyFont="1" applyFill="1" applyAlignment="1">
      <alignment vertical="center"/>
    </xf>
    <xf numFmtId="0" fontId="96" fillId="3" borderId="92" xfId="0" applyFont="1" applyFill="1" applyBorder="1" applyAlignment="1">
      <alignment horizontal="center" vertical="center"/>
    </xf>
    <xf numFmtId="0" fontId="92" fillId="0" borderId="2" xfId="0" applyFont="1" applyBorder="1" applyAlignment="1">
      <alignment horizontal="center" vertical="center"/>
    </xf>
    <xf numFmtId="0" fontId="92" fillId="16" borderId="2" xfId="0" applyFont="1" applyFill="1" applyBorder="1" applyAlignment="1">
      <alignment horizontal="center" vertical="center"/>
    </xf>
    <xf numFmtId="166" fontId="90" fillId="5" borderId="91" xfId="11" applyNumberFormat="1" applyFont="1" applyFill="1" applyBorder="1" applyAlignment="1">
      <alignment horizontal="right" vertical="center"/>
    </xf>
    <xf numFmtId="173" fontId="90" fillId="5" borderId="91" xfId="1" applyNumberFormat="1" applyFont="1" applyFill="1" applyBorder="1" applyAlignment="1">
      <alignment horizontal="right" vertical="center"/>
    </xf>
    <xf numFmtId="173" fontId="92" fillId="6" borderId="18" xfId="1" applyNumberFormat="1" applyFont="1" applyFill="1" applyBorder="1" applyAlignment="1">
      <alignment horizontal="right" vertical="center"/>
    </xf>
    <xf numFmtId="166" fontId="92" fillId="0" borderId="18" xfId="11" applyNumberFormat="1" applyFont="1" applyBorder="1" applyAlignment="1">
      <alignment horizontal="right" vertical="center"/>
    </xf>
    <xf numFmtId="166" fontId="92" fillId="2" borderId="18" xfId="11" applyNumberFormat="1" applyFont="1" applyFill="1" applyBorder="1" applyAlignment="1">
      <alignment vertical="center"/>
    </xf>
    <xf numFmtId="175" fontId="90" fillId="5" borderId="18" xfId="0" applyNumberFormat="1" applyFont="1" applyFill="1" applyBorder="1" applyAlignment="1">
      <alignment horizontal="right" vertical="center"/>
    </xf>
    <xf numFmtId="173" fontId="90" fillId="5" borderId="18" xfId="1" applyNumberFormat="1" applyFont="1" applyFill="1" applyBorder="1" applyAlignment="1">
      <alignment horizontal="right" vertical="center"/>
    </xf>
    <xf numFmtId="0" fontId="3" fillId="0" borderId="8" xfId="2" applyFont="1" applyFill="1" applyBorder="1" applyAlignment="1" applyProtection="1">
      <alignment horizontal="left" vertical="center" wrapText="1"/>
      <protection hidden="1"/>
    </xf>
    <xf numFmtId="0" fontId="97" fillId="0" borderId="8" xfId="2" applyFont="1" applyBorder="1" applyProtection="1">
      <protection hidden="1"/>
    </xf>
    <xf numFmtId="0" fontId="20" fillId="2" borderId="18" xfId="3" applyFont="1" applyFill="1" applyBorder="1" applyAlignment="1">
      <alignment horizontal="left" vertical="center" wrapText="1" indent="1"/>
    </xf>
    <xf numFmtId="0" fontId="25" fillId="0" borderId="0" xfId="0" applyFont="1" applyAlignment="1">
      <alignment horizontal="justify" vertical="top" wrapText="1"/>
    </xf>
    <xf numFmtId="0" fontId="19" fillId="6" borderId="12" xfId="0" applyFont="1" applyFill="1" applyBorder="1" applyAlignment="1">
      <alignment horizontal="right" vertical="center" wrapText="1"/>
    </xf>
    <xf numFmtId="0" fontId="19" fillId="6" borderId="9" xfId="0" applyFont="1" applyFill="1" applyBorder="1" applyAlignment="1">
      <alignment horizontal="right" vertical="center" wrapText="1"/>
    </xf>
    <xf numFmtId="0" fontId="19" fillId="5" borderId="28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 wrapText="1"/>
    </xf>
    <xf numFmtId="0" fontId="16" fillId="3" borderId="29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24" fillId="6" borderId="5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29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30" xfId="0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30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71" fillId="3" borderId="6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left" vertical="center" indent="1"/>
    </xf>
    <xf numFmtId="0" fontId="16" fillId="3" borderId="100" xfId="0" applyFont="1" applyFill="1" applyBorder="1" applyAlignment="1">
      <alignment horizontal="center" vertical="center"/>
    </xf>
    <xf numFmtId="0" fontId="16" fillId="3" borderId="58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right" vertical="center" wrapText="1"/>
    </xf>
    <xf numFmtId="0" fontId="24" fillId="0" borderId="0" xfId="0" applyFont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24" fillId="4" borderId="7" xfId="0" applyFont="1" applyFill="1" applyBorder="1" applyAlignment="1">
      <alignment horizontal="right" vertical="center" wrapText="1"/>
    </xf>
    <xf numFmtId="0" fontId="24" fillId="4" borderId="0" xfId="0" applyFont="1" applyFill="1" applyAlignment="1">
      <alignment horizontal="right" vertical="center" wrapText="1"/>
    </xf>
    <xf numFmtId="0" fontId="24" fillId="4" borderId="5" xfId="0" applyFont="1" applyFill="1" applyBorder="1" applyAlignment="1">
      <alignment horizontal="right" vertical="center" wrapText="1"/>
    </xf>
    <xf numFmtId="0" fontId="47" fillId="0" borderId="81" xfId="0" applyFont="1" applyBorder="1" applyAlignment="1">
      <alignment horizontal="center" vertical="center"/>
    </xf>
    <xf numFmtId="0" fontId="47" fillId="0" borderId="75" xfId="0" applyFont="1" applyBorder="1" applyAlignment="1">
      <alignment horizontal="center" vertical="center"/>
    </xf>
    <xf numFmtId="14" fontId="52" fillId="0" borderId="82" xfId="0" applyNumberFormat="1" applyFont="1" applyBorder="1" applyAlignment="1">
      <alignment horizontal="center" vertical="center"/>
    </xf>
    <xf numFmtId="14" fontId="52" fillId="0" borderId="80" xfId="0" applyNumberFormat="1" applyFont="1" applyBorder="1" applyAlignment="1">
      <alignment horizontal="center" vertical="center"/>
    </xf>
    <xf numFmtId="0" fontId="52" fillId="0" borderId="82" xfId="0" applyFont="1" applyBorder="1" applyAlignment="1">
      <alignment horizontal="center" vertical="center"/>
    </xf>
    <xf numFmtId="0" fontId="52" fillId="0" borderId="80" xfId="0" applyFont="1" applyBorder="1" applyAlignment="1">
      <alignment horizontal="center" vertical="center"/>
    </xf>
    <xf numFmtId="0" fontId="48" fillId="0" borderId="82" xfId="0" applyFont="1" applyBorder="1" applyAlignment="1">
      <alignment horizontal="center" vertical="center" wrapText="1"/>
    </xf>
    <xf numFmtId="0" fontId="48" fillId="0" borderId="80" xfId="0" applyFont="1" applyBorder="1" applyAlignment="1">
      <alignment horizontal="center" vertical="center" wrapText="1"/>
    </xf>
    <xf numFmtId="0" fontId="48" fillId="0" borderId="83" xfId="0" applyFont="1" applyBorder="1" applyAlignment="1">
      <alignment horizontal="center" vertical="center" wrapText="1"/>
    </xf>
    <xf numFmtId="0" fontId="48" fillId="0" borderId="84" xfId="0" applyFont="1" applyBorder="1" applyAlignment="1">
      <alignment horizontal="center" vertical="center" wrapText="1"/>
    </xf>
    <xf numFmtId="0" fontId="48" fillId="5" borderId="81" xfId="0" applyFont="1" applyFill="1" applyBorder="1" applyAlignment="1">
      <alignment horizontal="center" vertical="center"/>
    </xf>
    <xf numFmtId="0" fontId="48" fillId="5" borderId="75" xfId="0" applyFont="1" applyFill="1" applyBorder="1" applyAlignment="1">
      <alignment horizontal="center" vertical="center"/>
    </xf>
    <xf numFmtId="0" fontId="48" fillId="5" borderId="82" xfId="0" applyFont="1" applyFill="1" applyBorder="1" applyAlignment="1">
      <alignment horizontal="center" vertical="center"/>
    </xf>
    <xf numFmtId="0" fontId="48" fillId="5" borderId="80" xfId="0" applyFont="1" applyFill="1" applyBorder="1" applyAlignment="1">
      <alignment horizontal="center" vertical="center"/>
    </xf>
    <xf numFmtId="0" fontId="48" fillId="5" borderId="82" xfId="0" applyFont="1" applyFill="1" applyBorder="1" applyAlignment="1">
      <alignment horizontal="center" vertical="center" wrapText="1"/>
    </xf>
    <xf numFmtId="0" fontId="48" fillId="5" borderId="80" xfId="0" applyFont="1" applyFill="1" applyBorder="1" applyAlignment="1">
      <alignment horizontal="center" vertical="center" wrapText="1"/>
    </xf>
    <xf numFmtId="0" fontId="64" fillId="3" borderId="5" xfId="0" applyFont="1" applyFill="1" applyBorder="1" applyAlignment="1">
      <alignment horizontal="center" vertical="center"/>
    </xf>
    <xf numFmtId="0" fontId="64" fillId="3" borderId="6" xfId="0" applyFont="1" applyFill="1" applyBorder="1" applyAlignment="1">
      <alignment horizontal="center" vertical="center"/>
    </xf>
    <xf numFmtId="0" fontId="64" fillId="3" borderId="6" xfId="0" applyFont="1" applyFill="1" applyBorder="1" applyAlignment="1">
      <alignment horizontal="center" vertical="center" wrapText="1"/>
    </xf>
    <xf numFmtId="0" fontId="64" fillId="3" borderId="58" xfId="0" applyFont="1" applyFill="1" applyBorder="1" applyAlignment="1">
      <alignment horizontal="center" vertical="center"/>
    </xf>
    <xf numFmtId="0" fontId="48" fillId="5" borderId="5" xfId="0" applyFont="1" applyFill="1" applyBorder="1" applyAlignment="1">
      <alignment horizontal="center" vertical="center"/>
    </xf>
    <xf numFmtId="14" fontId="48" fillId="5" borderId="6" xfId="0" applyNumberFormat="1" applyFont="1" applyFill="1" applyBorder="1" applyAlignment="1">
      <alignment horizontal="center" vertical="center"/>
    </xf>
    <xf numFmtId="14" fontId="48" fillId="5" borderId="80" xfId="0" applyNumberFormat="1" applyFont="1" applyFill="1" applyBorder="1" applyAlignment="1">
      <alignment horizontal="center" vertical="center"/>
    </xf>
    <xf numFmtId="0" fontId="48" fillId="5" borderId="6" xfId="0" applyFont="1" applyFill="1" applyBorder="1" applyAlignment="1">
      <alignment horizontal="center" vertical="center"/>
    </xf>
    <xf numFmtId="0" fontId="48" fillId="5" borderId="6" xfId="0" applyFont="1" applyFill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/>
    </xf>
    <xf numFmtId="0" fontId="52" fillId="0" borderId="82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2" fillId="0" borderId="80" xfId="0" applyFont="1" applyBorder="1" applyAlignment="1">
      <alignment horizontal="center" vertical="center" wrapText="1"/>
    </xf>
    <xf numFmtId="0" fontId="47" fillId="0" borderId="77" xfId="0" applyFont="1" applyBorder="1" applyAlignment="1">
      <alignment horizontal="center" vertical="center"/>
    </xf>
    <xf numFmtId="0" fontId="52" fillId="0" borderId="85" xfId="0" applyFont="1" applyBorder="1" applyAlignment="1">
      <alignment horizontal="center" vertical="center"/>
    </xf>
    <xf numFmtId="0" fontId="52" fillId="0" borderId="85" xfId="0" applyFont="1" applyBorder="1" applyAlignment="1">
      <alignment horizontal="center" vertical="center" wrapText="1"/>
    </xf>
    <xf numFmtId="0" fontId="48" fillId="5" borderId="87" xfId="0" applyFont="1" applyFill="1" applyBorder="1" applyAlignment="1">
      <alignment horizontal="center" vertical="center"/>
    </xf>
    <xf numFmtId="0" fontId="48" fillId="5" borderId="88" xfId="0" applyFont="1" applyFill="1" applyBorder="1" applyAlignment="1">
      <alignment horizontal="center" vertical="center"/>
    </xf>
    <xf numFmtId="0" fontId="48" fillId="5" borderId="88" xfId="0" applyFont="1" applyFill="1" applyBorder="1" applyAlignment="1">
      <alignment horizontal="center" vertical="center" wrapText="1"/>
    </xf>
    <xf numFmtId="0" fontId="52" fillId="0" borderId="81" xfId="0" applyFont="1" applyBorder="1" applyAlignment="1">
      <alignment horizontal="center" vertical="center" wrapText="1"/>
    </xf>
    <xf numFmtId="0" fontId="52" fillId="0" borderId="75" xfId="0" applyFont="1" applyBorder="1" applyAlignment="1">
      <alignment horizontal="center" vertical="center" wrapText="1"/>
    </xf>
    <xf numFmtId="0" fontId="52" fillId="0" borderId="83" xfId="0" applyFont="1" applyBorder="1" applyAlignment="1">
      <alignment horizontal="center" vertical="center" wrapText="1"/>
    </xf>
    <xf numFmtId="0" fontId="52" fillId="0" borderId="84" xfId="0" applyFont="1" applyBorder="1" applyAlignment="1">
      <alignment horizontal="center" vertical="center" wrapText="1"/>
    </xf>
    <xf numFmtId="0" fontId="52" fillId="0" borderId="86" xfId="0" applyFont="1" applyBorder="1" applyAlignment="1">
      <alignment horizontal="center" vertical="center" wrapText="1"/>
    </xf>
    <xf numFmtId="0" fontId="16" fillId="3" borderId="53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58" xfId="0" applyFont="1" applyFill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64" fillId="3" borderId="30" xfId="0" applyFont="1" applyFill="1" applyBorder="1" applyAlignment="1">
      <alignment horizontal="center" vertical="center" wrapText="1"/>
    </xf>
    <xf numFmtId="0" fontId="64" fillId="3" borderId="28" xfId="0" applyFont="1" applyFill="1" applyBorder="1" applyAlignment="1">
      <alignment horizontal="center" vertical="center" wrapText="1"/>
    </xf>
    <xf numFmtId="0" fontId="64" fillId="3" borderId="10" xfId="0" applyFont="1" applyFill="1" applyBorder="1" applyAlignment="1">
      <alignment horizontal="center" vertical="center" wrapText="1"/>
    </xf>
    <xf numFmtId="0" fontId="16" fillId="9" borderId="30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9" borderId="20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17" fontId="71" fillId="3" borderId="7" xfId="0" applyNumberFormat="1" applyFont="1" applyFill="1" applyBorder="1" applyAlignment="1">
      <alignment horizontal="center" vertical="center"/>
    </xf>
    <xf numFmtId="17" fontId="71" fillId="3" borderId="0" xfId="0" applyNumberFormat="1" applyFont="1" applyFill="1" applyBorder="1" applyAlignment="1">
      <alignment horizontal="center" vertical="center"/>
    </xf>
    <xf numFmtId="0" fontId="16" fillId="3" borderId="5" xfId="8" applyFont="1" applyFill="1" applyBorder="1" applyAlignment="1">
      <alignment vertical="center" wrapText="1"/>
    </xf>
    <xf numFmtId="0" fontId="16" fillId="3" borderId="29" xfId="8" applyFont="1" applyFill="1" applyBorder="1" applyAlignment="1">
      <alignment horizontal="center" vertical="center" wrapText="1"/>
    </xf>
    <xf numFmtId="0" fontId="16" fillId="3" borderId="12" xfId="8" applyFont="1" applyFill="1" applyBorder="1" applyAlignment="1">
      <alignment horizontal="center" vertical="center" wrapText="1"/>
    </xf>
    <xf numFmtId="0" fontId="16" fillId="3" borderId="30" xfId="8" applyFont="1" applyFill="1" applyBorder="1" applyAlignment="1">
      <alignment horizontal="center" vertical="center" wrapText="1"/>
    </xf>
    <xf numFmtId="0" fontId="16" fillId="3" borderId="28" xfId="8" applyFont="1" applyFill="1" applyBorder="1" applyAlignment="1">
      <alignment horizontal="center" vertical="center" wrapText="1"/>
    </xf>
    <xf numFmtId="0" fontId="16" fillId="3" borderId="10" xfId="8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3" borderId="7" xfId="0" applyFont="1" applyFill="1" applyBorder="1" applyAlignment="1">
      <alignment horizontal="center" vertical="center" wrapText="1"/>
    </xf>
    <xf numFmtId="0" fontId="34" fillId="5" borderId="65" xfId="0" applyFont="1" applyFill="1" applyBorder="1" applyAlignment="1">
      <alignment vertical="center" wrapText="1"/>
    </xf>
    <xf numFmtId="0" fontId="34" fillId="5" borderId="62" xfId="0" applyFont="1" applyFill="1" applyBorder="1" applyAlignment="1">
      <alignment vertical="center" wrapText="1"/>
    </xf>
    <xf numFmtId="0" fontId="17" fillId="5" borderId="65" xfId="0" applyFont="1" applyFill="1" applyBorder="1" applyAlignment="1">
      <alignment horizontal="center" vertical="center" wrapText="1"/>
    </xf>
    <xf numFmtId="0" fontId="17" fillId="5" borderId="62" xfId="0" applyFont="1" applyFill="1" applyBorder="1" applyAlignment="1">
      <alignment horizontal="center" vertical="center" wrapText="1"/>
    </xf>
    <xf numFmtId="0" fontId="16" fillId="7" borderId="65" xfId="0" applyFont="1" applyFill="1" applyBorder="1" applyAlignment="1">
      <alignment horizontal="center" vertical="center" wrapText="1"/>
    </xf>
    <xf numFmtId="0" fontId="16" fillId="7" borderId="107" xfId="0" applyFont="1" applyFill="1" applyBorder="1" applyAlignment="1">
      <alignment horizontal="center" vertical="center" wrapText="1"/>
    </xf>
    <xf numFmtId="0" fontId="16" fillId="7" borderId="62" xfId="0" applyFont="1" applyFill="1" applyBorder="1" applyAlignment="1">
      <alignment horizontal="center" vertical="center" wrapText="1"/>
    </xf>
    <xf numFmtId="0" fontId="16" fillId="3" borderId="47" xfId="0" applyFont="1" applyFill="1" applyBorder="1" applyAlignment="1">
      <alignment horizontal="center" vertical="center" wrapText="1"/>
    </xf>
    <xf numFmtId="0" fontId="16" fillId="3" borderId="48" xfId="0" applyFont="1" applyFill="1" applyBorder="1" applyAlignment="1">
      <alignment horizontal="center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16" fillId="3" borderId="49" xfId="0" applyFont="1" applyFill="1" applyBorder="1" applyAlignment="1">
      <alignment horizontal="center" vertical="center" wrapText="1"/>
    </xf>
    <xf numFmtId="0" fontId="16" fillId="3" borderId="64" xfId="0" applyFont="1" applyFill="1" applyBorder="1" applyAlignment="1">
      <alignment horizontal="center" vertical="center" wrapText="1"/>
    </xf>
    <xf numFmtId="0" fontId="16" fillId="3" borderId="40" xfId="0" applyFont="1" applyFill="1" applyBorder="1" applyAlignment="1">
      <alignment horizontal="center" vertical="center" wrapText="1"/>
    </xf>
    <xf numFmtId="0" fontId="16" fillId="0" borderId="65" xfId="0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wrapText="1"/>
    </xf>
    <xf numFmtId="0" fontId="34" fillId="0" borderId="65" xfId="0" applyFont="1" applyBorder="1" applyAlignment="1">
      <alignment horizontal="center" vertical="center" wrapText="1"/>
    </xf>
    <xf numFmtId="0" fontId="34" fillId="0" borderId="62" xfId="0" applyFont="1" applyBorder="1" applyAlignment="1">
      <alignment horizontal="center" vertical="center" wrapText="1"/>
    </xf>
    <xf numFmtId="0" fontId="34" fillId="0" borderId="49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 wrapText="1"/>
    </xf>
    <xf numFmtId="0" fontId="34" fillId="0" borderId="41" xfId="0" applyFont="1" applyBorder="1" applyAlignment="1">
      <alignment horizontal="center" vertical="center" wrapText="1"/>
    </xf>
    <xf numFmtId="0" fontId="34" fillId="0" borderId="48" xfId="0" applyFont="1" applyBorder="1" applyAlignment="1">
      <alignment horizontal="center" vertical="center" wrapText="1"/>
    </xf>
    <xf numFmtId="0" fontId="34" fillId="0" borderId="63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vertical="center" wrapText="1"/>
    </xf>
    <xf numFmtId="0" fontId="34" fillId="0" borderId="105" xfId="0" applyFont="1" applyBorder="1" applyAlignment="1">
      <alignment horizontal="center" vertical="center" wrapText="1"/>
    </xf>
    <xf numFmtId="0" fontId="34" fillId="0" borderId="66" xfId="0" applyFont="1" applyBorder="1" applyAlignment="1">
      <alignment horizontal="center" vertical="center" wrapText="1"/>
    </xf>
    <xf numFmtId="0" fontId="34" fillId="0" borderId="67" xfId="0" applyFont="1" applyBorder="1" applyAlignment="1">
      <alignment horizontal="center" vertical="center" wrapText="1"/>
    </xf>
    <xf numFmtId="0" fontId="34" fillId="0" borderId="108" xfId="0" applyFont="1" applyBorder="1" applyAlignment="1">
      <alignment horizontal="center" vertical="center" wrapText="1"/>
    </xf>
    <xf numFmtId="0" fontId="34" fillId="0" borderId="109" xfId="0" applyFont="1" applyBorder="1" applyAlignment="1">
      <alignment horizontal="center" vertical="center" wrapText="1"/>
    </xf>
    <xf numFmtId="0" fontId="34" fillId="0" borderId="68" xfId="0" applyFont="1" applyBorder="1" applyAlignment="1">
      <alignment horizontal="center" vertical="center" wrapText="1"/>
    </xf>
    <xf numFmtId="0" fontId="34" fillId="0" borderId="69" xfId="0" applyFont="1" applyBorder="1" applyAlignment="1">
      <alignment horizontal="center" vertical="center" wrapText="1"/>
    </xf>
    <xf numFmtId="0" fontId="34" fillId="0" borderId="110" xfId="0" applyFont="1" applyBorder="1" applyAlignment="1">
      <alignment horizontal="center" vertical="center" wrapText="1"/>
    </xf>
    <xf numFmtId="0" fontId="34" fillId="0" borderId="111" xfId="0" applyFont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vertical="center"/>
    </xf>
    <xf numFmtId="10" fontId="19" fillId="5" borderId="30" xfId="0" applyNumberFormat="1" applyFont="1" applyFill="1" applyBorder="1" applyAlignment="1">
      <alignment horizontal="center" vertical="center" wrapText="1"/>
    </xf>
    <xf numFmtId="10" fontId="19" fillId="5" borderId="28" xfId="0" applyNumberFormat="1" applyFont="1" applyFill="1" applyBorder="1" applyAlignment="1">
      <alignment horizontal="center" vertical="center" wrapText="1"/>
    </xf>
    <xf numFmtId="10" fontId="19" fillId="5" borderId="10" xfId="0" applyNumberFormat="1" applyFont="1" applyFill="1" applyBorder="1" applyAlignment="1">
      <alignment horizontal="center" vertical="center" wrapText="1"/>
    </xf>
    <xf numFmtId="10" fontId="19" fillId="5" borderId="26" xfId="0" applyNumberFormat="1" applyFont="1" applyFill="1" applyBorder="1" applyAlignment="1">
      <alignment horizontal="center" vertical="center" wrapText="1"/>
    </xf>
    <xf numFmtId="10" fontId="19" fillId="5" borderId="46" xfId="0" applyNumberFormat="1" applyFont="1" applyFill="1" applyBorder="1" applyAlignment="1">
      <alignment horizontal="center" vertical="center" wrapText="1"/>
    </xf>
    <xf numFmtId="10" fontId="19" fillId="5" borderId="21" xfId="0" applyNumberFormat="1" applyFont="1" applyFill="1" applyBorder="1" applyAlignment="1">
      <alignment horizontal="center" vertical="center" wrapText="1"/>
    </xf>
    <xf numFmtId="0" fontId="53" fillId="0" borderId="72" xfId="0" applyFont="1" applyBorder="1" applyAlignment="1">
      <alignment vertical="center" wrapText="1"/>
    </xf>
    <xf numFmtId="0" fontId="53" fillId="0" borderId="8" xfId="0" applyFont="1" applyBorder="1" applyAlignment="1">
      <alignment vertical="center" wrapText="1"/>
    </xf>
    <xf numFmtId="0" fontId="16" fillId="0" borderId="7" xfId="0" applyFont="1" applyBorder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0" borderId="5" xfId="0" applyFont="1" applyBorder="1" applyAlignment="1">
      <alignment horizontal="right" vertical="center" wrapText="1"/>
    </xf>
    <xf numFmtId="0" fontId="53" fillId="0" borderId="7" xfId="0" applyFont="1" applyBorder="1" applyAlignment="1">
      <alignment vertical="center" wrapText="1"/>
    </xf>
    <xf numFmtId="0" fontId="24" fillId="7" borderId="7" xfId="0" applyFont="1" applyFill="1" applyBorder="1" applyAlignment="1">
      <alignment horizontal="right" vertical="center" wrapText="1"/>
    </xf>
    <xf numFmtId="0" fontId="24" fillId="7" borderId="0" xfId="0" applyFont="1" applyFill="1" applyAlignment="1">
      <alignment horizontal="right" vertical="center" wrapText="1"/>
    </xf>
    <xf numFmtId="0" fontId="24" fillId="7" borderId="5" xfId="0" applyFont="1" applyFill="1" applyBorder="1" applyAlignment="1">
      <alignment horizontal="right" vertical="center" wrapText="1"/>
    </xf>
    <xf numFmtId="0" fontId="16" fillId="0" borderId="7" xfId="0" applyFont="1" applyBorder="1" applyAlignment="1">
      <alignment vertical="center" wrapText="1"/>
    </xf>
    <xf numFmtId="0" fontId="16" fillId="0" borderId="8" xfId="0" applyFont="1" applyBorder="1" applyAlignment="1">
      <alignment vertical="center" wrapText="1"/>
    </xf>
    <xf numFmtId="0" fontId="30" fillId="0" borderId="17" xfId="3" applyFont="1" applyFill="1" applyBorder="1" applyAlignment="1" applyProtection="1">
      <alignment horizontal="center"/>
      <protection hidden="1"/>
    </xf>
    <xf numFmtId="0" fontId="30" fillId="0" borderId="0" xfId="3" applyFont="1" applyFill="1" applyBorder="1" applyAlignment="1" applyProtection="1">
      <alignment horizontal="center"/>
      <protection hidden="1"/>
    </xf>
    <xf numFmtId="0" fontId="52" fillId="12" borderId="5" xfId="0" applyFont="1" applyFill="1" applyBorder="1" applyAlignment="1">
      <alignment horizontal="center" vertical="center" wrapText="1"/>
    </xf>
    <xf numFmtId="17" fontId="52" fillId="12" borderId="6" xfId="0" applyNumberFormat="1" applyFont="1" applyFill="1" applyBorder="1" applyAlignment="1">
      <alignment horizontal="center" vertical="center" wrapText="1"/>
    </xf>
    <xf numFmtId="0" fontId="52" fillId="12" borderId="6" xfId="0" applyFont="1" applyFill="1" applyBorder="1" applyAlignment="1">
      <alignment horizontal="center" vertical="center" wrapText="1"/>
    </xf>
    <xf numFmtId="0" fontId="64" fillId="3" borderId="21" xfId="0" applyFont="1" applyFill="1" applyBorder="1" applyAlignment="1">
      <alignment horizontal="center" vertical="center" wrapText="1"/>
    </xf>
    <xf numFmtId="0" fontId="64" fillId="3" borderId="5" xfId="0" applyFont="1" applyFill="1" applyBorder="1" applyAlignment="1">
      <alignment horizontal="center" vertical="center" wrapText="1"/>
    </xf>
    <xf numFmtId="0" fontId="64" fillId="3" borderId="20" xfId="0" applyFont="1" applyFill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17" fillId="4" borderId="0" xfId="0" applyFont="1" applyFill="1" applyAlignment="1">
      <alignment horizontal="right" vertical="center" wrapText="1"/>
    </xf>
    <xf numFmtId="0" fontId="16" fillId="3" borderId="45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17" fillId="6" borderId="7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16" fillId="3" borderId="6" xfId="0" applyFont="1" applyFill="1" applyBorder="1" applyAlignment="1">
      <alignment vertical="center"/>
    </xf>
    <xf numFmtId="0" fontId="16" fillId="3" borderId="116" xfId="0" applyFont="1" applyFill="1" applyBorder="1" applyAlignment="1">
      <alignment horizontal="center" vertical="center"/>
    </xf>
    <xf numFmtId="0" fontId="64" fillId="3" borderId="30" xfId="0" applyFont="1" applyFill="1" applyBorder="1" applyAlignment="1">
      <alignment horizontal="center" vertical="center"/>
    </xf>
    <xf numFmtId="0" fontId="64" fillId="3" borderId="10" xfId="0" applyFont="1" applyFill="1" applyBorder="1" applyAlignment="1">
      <alignment horizontal="center" vertical="center"/>
    </xf>
    <xf numFmtId="0" fontId="64" fillId="3" borderId="28" xfId="0" applyFont="1" applyFill="1" applyBorder="1" applyAlignment="1">
      <alignment horizontal="center" vertical="center"/>
    </xf>
    <xf numFmtId="0" fontId="73" fillId="3" borderId="6" xfId="0" applyFont="1" applyFill="1" applyBorder="1" applyAlignment="1">
      <alignment horizontal="center" vertical="center"/>
    </xf>
    <xf numFmtId="0" fontId="73" fillId="3" borderId="29" xfId="0" applyFont="1" applyFill="1" applyBorder="1" applyAlignment="1">
      <alignment horizontal="center" vertical="center"/>
    </xf>
    <xf numFmtId="0" fontId="73" fillId="3" borderId="9" xfId="0" applyFont="1" applyFill="1" applyBorder="1" applyAlignment="1">
      <alignment horizontal="center" vertical="center"/>
    </xf>
    <xf numFmtId="0" fontId="73" fillId="3" borderId="6" xfId="0" applyFont="1" applyFill="1" applyBorder="1" applyAlignment="1">
      <alignment horizontal="center" vertical="center" wrapText="1"/>
    </xf>
    <xf numFmtId="0" fontId="73" fillId="3" borderId="29" xfId="0" applyFont="1" applyFill="1" applyBorder="1" applyAlignment="1">
      <alignment horizontal="center" vertical="center" wrapText="1"/>
    </xf>
    <xf numFmtId="0" fontId="73" fillId="3" borderId="12" xfId="0" applyFont="1" applyFill="1" applyBorder="1" applyAlignment="1">
      <alignment horizontal="center" vertical="center" wrapText="1"/>
    </xf>
    <xf numFmtId="0" fontId="73" fillId="3" borderId="9" xfId="0" applyFont="1" applyFill="1" applyBorder="1" applyAlignment="1">
      <alignment horizontal="center" vertical="center" wrapText="1"/>
    </xf>
    <xf numFmtId="0" fontId="75" fillId="15" borderId="135" xfId="0" applyFont="1" applyFill="1" applyBorder="1" applyAlignment="1">
      <alignment horizontal="center" vertical="center"/>
    </xf>
    <xf numFmtId="0" fontId="75" fillId="15" borderId="119" xfId="0" applyFont="1" applyFill="1" applyBorder="1" applyAlignment="1">
      <alignment horizontal="center" vertical="center"/>
    </xf>
    <xf numFmtId="0" fontId="75" fillId="15" borderId="136" xfId="0" applyFont="1" applyFill="1" applyBorder="1" applyAlignment="1">
      <alignment horizontal="center" vertical="center"/>
    </xf>
    <xf numFmtId="0" fontId="75" fillId="15" borderId="137" xfId="0" applyFont="1" applyFill="1" applyBorder="1" applyAlignment="1">
      <alignment horizontal="center" vertical="center"/>
    </xf>
    <xf numFmtId="0" fontId="75" fillId="15" borderId="138" xfId="0" applyFont="1" applyFill="1" applyBorder="1" applyAlignment="1">
      <alignment horizontal="center" vertical="center"/>
    </xf>
    <xf numFmtId="0" fontId="86" fillId="15" borderId="135" xfId="0" applyFont="1" applyFill="1" applyBorder="1" applyAlignment="1">
      <alignment horizontal="center" vertical="center"/>
    </xf>
    <xf numFmtId="0" fontId="86" fillId="15" borderId="119" xfId="0" applyFont="1" applyFill="1" applyBorder="1" applyAlignment="1">
      <alignment horizontal="center" vertical="center"/>
    </xf>
    <xf numFmtId="0" fontId="86" fillId="15" borderId="138" xfId="0" applyFont="1" applyFill="1" applyBorder="1" applyAlignment="1">
      <alignment horizontal="center" vertical="center"/>
    </xf>
    <xf numFmtId="0" fontId="56" fillId="0" borderId="135" xfId="0" applyFont="1" applyBorder="1" applyAlignment="1">
      <alignment vertical="center" wrapText="1"/>
    </xf>
    <xf numFmtId="0" fontId="56" fillId="0" borderId="119" xfId="0" applyFont="1" applyBorder="1" applyAlignment="1">
      <alignment vertical="center" wrapText="1"/>
    </xf>
    <xf numFmtId="0" fontId="56" fillId="0" borderId="138" xfId="0" applyFont="1" applyBorder="1" applyAlignment="1">
      <alignment vertical="center" wrapText="1"/>
    </xf>
    <xf numFmtId="0" fontId="86" fillId="15" borderId="136" xfId="0" applyFont="1" applyFill="1" applyBorder="1" applyAlignment="1">
      <alignment horizontal="center" vertical="center"/>
    </xf>
    <xf numFmtId="0" fontId="86" fillId="15" borderId="137" xfId="0" applyFont="1" applyFill="1" applyBorder="1" applyAlignment="1">
      <alignment horizontal="center" vertical="center"/>
    </xf>
    <xf numFmtId="0" fontId="75" fillId="15" borderId="142" xfId="0" applyFont="1" applyFill="1" applyBorder="1" applyAlignment="1">
      <alignment horizontal="center" vertical="center" wrapText="1"/>
    </xf>
    <xf numFmtId="0" fontId="75" fillId="15" borderId="143" xfId="0" applyFont="1" applyFill="1" applyBorder="1" applyAlignment="1">
      <alignment horizontal="center" vertical="center" wrapText="1"/>
    </xf>
    <xf numFmtId="0" fontId="75" fillId="15" borderId="144" xfId="0" applyFont="1" applyFill="1" applyBorder="1" applyAlignment="1">
      <alignment horizontal="center" vertical="center" wrapText="1"/>
    </xf>
    <xf numFmtId="0" fontId="75" fillId="15" borderId="145" xfId="0" applyFont="1" applyFill="1" applyBorder="1" applyAlignment="1">
      <alignment horizontal="center" vertical="center" wrapText="1"/>
    </xf>
    <xf numFmtId="0" fontId="56" fillId="0" borderId="124" xfId="0" applyFont="1" applyBorder="1" applyAlignment="1">
      <alignment horizontal="center" vertical="center"/>
    </xf>
    <xf numFmtId="0" fontId="56" fillId="0" borderId="118" xfId="0" applyFont="1" applyBorder="1" applyAlignment="1">
      <alignment horizontal="center" vertical="center"/>
    </xf>
    <xf numFmtId="0" fontId="56" fillId="0" borderId="126" xfId="0" applyFont="1" applyBorder="1" applyAlignment="1">
      <alignment horizontal="center" vertical="center"/>
    </xf>
    <xf numFmtId="0" fontId="75" fillId="15" borderId="124" xfId="0" applyFont="1" applyFill="1" applyBorder="1" applyAlignment="1">
      <alignment horizontal="center" vertical="center"/>
    </xf>
    <xf numFmtId="0" fontId="75" fillId="15" borderId="118" xfId="0" applyFont="1" applyFill="1" applyBorder="1" applyAlignment="1">
      <alignment horizontal="center" vertical="center"/>
    </xf>
    <xf numFmtId="0" fontId="75" fillId="15" borderId="125" xfId="0" applyFont="1" applyFill="1" applyBorder="1" applyAlignment="1">
      <alignment horizontal="center" vertical="center"/>
    </xf>
    <xf numFmtId="0" fontId="75" fillId="15" borderId="134" xfId="0" applyFont="1" applyFill="1" applyBorder="1" applyAlignment="1">
      <alignment horizontal="center" vertical="center"/>
    </xf>
    <xf numFmtId="0" fontId="86" fillId="15" borderId="119" xfId="0" applyFont="1" applyFill="1" applyBorder="1" applyAlignment="1">
      <alignment horizontal="center" vertical="center" wrapText="1"/>
    </xf>
    <xf numFmtId="0" fontId="86" fillId="15" borderId="136" xfId="0" applyFont="1" applyFill="1" applyBorder="1" applyAlignment="1">
      <alignment horizontal="center" vertical="center" wrapText="1"/>
    </xf>
    <xf numFmtId="0" fontId="73" fillId="14" borderId="142" xfId="0" applyFont="1" applyFill="1" applyBorder="1" applyAlignment="1">
      <alignment horizontal="center" vertical="center" wrapText="1"/>
    </xf>
    <xf numFmtId="0" fontId="73" fillId="14" borderId="143" xfId="0" applyFont="1" applyFill="1" applyBorder="1" applyAlignment="1">
      <alignment horizontal="center" vertical="center" wrapText="1"/>
    </xf>
    <xf numFmtId="0" fontId="73" fillId="14" borderId="144" xfId="0" applyFont="1" applyFill="1" applyBorder="1" applyAlignment="1">
      <alignment horizontal="center" vertical="center" wrapText="1"/>
    </xf>
    <xf numFmtId="0" fontId="73" fillId="14" borderId="145" xfId="0" applyFont="1" applyFill="1" applyBorder="1" applyAlignment="1">
      <alignment horizontal="center" vertical="center" wrapText="1"/>
    </xf>
    <xf numFmtId="0" fontId="75" fillId="15" borderId="142" xfId="0" applyFont="1" applyFill="1" applyBorder="1" applyAlignment="1">
      <alignment vertical="center" wrapText="1"/>
    </xf>
    <xf numFmtId="0" fontId="75" fillId="15" borderId="143" xfId="0" applyFont="1" applyFill="1" applyBorder="1" applyAlignment="1">
      <alignment vertical="center" wrapText="1"/>
    </xf>
    <xf numFmtId="0" fontId="75" fillId="15" borderId="144" xfId="0" applyFont="1" applyFill="1" applyBorder="1" applyAlignment="1">
      <alignment vertical="center" wrapText="1"/>
    </xf>
    <xf numFmtId="0" fontId="75" fillId="15" borderId="145" xfId="0" applyFont="1" applyFill="1" applyBorder="1" applyAlignment="1">
      <alignment vertical="center" wrapText="1"/>
    </xf>
    <xf numFmtId="0" fontId="75" fillId="15" borderId="124" xfId="0" applyFont="1" applyFill="1" applyBorder="1" applyAlignment="1">
      <alignment horizontal="right" vertical="center"/>
    </xf>
    <xf numFmtId="0" fontId="75" fillId="15" borderId="118" xfId="0" applyFont="1" applyFill="1" applyBorder="1" applyAlignment="1">
      <alignment horizontal="right" vertical="center"/>
    </xf>
    <xf numFmtId="0" fontId="75" fillId="15" borderId="125" xfId="0" applyFont="1" applyFill="1" applyBorder="1" applyAlignment="1">
      <alignment horizontal="right" vertical="center"/>
    </xf>
    <xf numFmtId="0" fontId="75" fillId="15" borderId="134" xfId="0" applyFont="1" applyFill="1" applyBorder="1" applyAlignment="1">
      <alignment horizontal="right" vertical="center"/>
    </xf>
    <xf numFmtId="0" fontId="75" fillId="15" borderId="126" xfId="0" applyFont="1" applyFill="1" applyBorder="1" applyAlignment="1">
      <alignment horizontal="right" vertical="center"/>
    </xf>
    <xf numFmtId="0" fontId="75" fillId="15" borderId="135" xfId="0" applyFont="1" applyFill="1" applyBorder="1" applyAlignment="1">
      <alignment horizontal="right" vertical="center"/>
    </xf>
    <xf numFmtId="0" fontId="75" fillId="15" borderId="119" xfId="0" applyFont="1" applyFill="1" applyBorder="1" applyAlignment="1">
      <alignment horizontal="right" vertical="center"/>
    </xf>
    <xf numFmtId="0" fontId="75" fillId="15" borderId="136" xfId="0" applyFont="1" applyFill="1" applyBorder="1" applyAlignment="1">
      <alignment horizontal="right" vertical="center"/>
    </xf>
    <xf numFmtId="0" fontId="75" fillId="15" borderId="137" xfId="0" applyFont="1" applyFill="1" applyBorder="1" applyAlignment="1">
      <alignment horizontal="right" vertical="center"/>
    </xf>
    <xf numFmtId="0" fontId="75" fillId="15" borderId="138" xfId="0" applyFont="1" applyFill="1" applyBorder="1" applyAlignment="1">
      <alignment horizontal="right" vertical="center"/>
    </xf>
    <xf numFmtId="0" fontId="75" fillId="15" borderId="139" xfId="0" applyFont="1" applyFill="1" applyBorder="1" applyAlignment="1">
      <alignment horizontal="right" vertical="center"/>
    </xf>
    <xf numFmtId="0" fontId="75" fillId="15" borderId="140" xfId="0" applyFont="1" applyFill="1" applyBorder="1" applyAlignment="1">
      <alignment horizontal="right" vertical="center"/>
    </xf>
    <xf numFmtId="0" fontId="75" fillId="15" borderId="141" xfId="0" applyFont="1" applyFill="1" applyBorder="1" applyAlignment="1">
      <alignment horizontal="right" vertical="center"/>
    </xf>
    <xf numFmtId="0" fontId="73" fillId="14" borderId="0" xfId="0" applyFont="1" applyFill="1" applyAlignment="1">
      <alignment horizontal="center" vertical="center"/>
    </xf>
    <xf numFmtId="0" fontId="88" fillId="14" borderId="0" xfId="0" applyFont="1" applyFill="1" applyAlignment="1">
      <alignment horizontal="center" vertical="center" wrapText="1"/>
    </xf>
    <xf numFmtId="0" fontId="73" fillId="14" borderId="0" xfId="0" applyFont="1" applyFill="1" applyAlignment="1">
      <alignment horizontal="center" vertical="center" wrapText="1"/>
    </xf>
  </cellXfs>
  <cellStyles count="12">
    <cellStyle name="Hiperlink" xfId="3" builtinId="8"/>
    <cellStyle name="Hiperlink 2" xfId="5" xr:uid="{00000000-0005-0000-0000-000001000000}"/>
    <cellStyle name="Normal" xfId="0" builtinId="0"/>
    <cellStyle name="Normal 2" xfId="2" xr:uid="{00000000-0005-0000-0000-000003000000}"/>
    <cellStyle name="Normal 3 3 2 4 2 2 3" xfId="4" xr:uid="{00000000-0005-0000-0000-000004000000}"/>
    <cellStyle name="Normal 3 3 2 4 2 2 3 3 2" xfId="11" xr:uid="{24BBDC4F-9788-4A86-90AE-B0117A64393C}"/>
    <cellStyle name="Normal 5" xfId="8" xr:uid="{1FBBFB50-16CF-4F24-8EFC-517B49277101}"/>
    <cellStyle name="Normal 7" xfId="6" xr:uid="{00000000-0005-0000-0000-000005000000}"/>
    <cellStyle name="Porcentagem" xfId="7" builtinId="5"/>
    <cellStyle name="Porcentagem 2" xfId="10" xr:uid="{F494BB6F-476F-4771-9209-5FA72F53B9CC}"/>
    <cellStyle name="Vírgula" xfId="1" builtinId="3"/>
    <cellStyle name="Vírgula 2" xfId="9" xr:uid="{4AAF3CCD-ECAE-4989-97DC-DCDEC0E311B0}"/>
  </cellStyles>
  <dxfs count="7"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</dxfs>
  <tableStyles count="1" defaultTableStyle="TableStyleMedium2" defaultPivotStyle="PivotStyleLight16">
    <tableStyle name="Invisible" pivot="0" table="0" count="0" xr9:uid="{DFDD8578-C871-4A26-AA9B-0D1137A0A437}"/>
  </tableStyles>
  <colors>
    <mruColors>
      <color rgb="FF0000FF"/>
      <color rgb="FFC7EAFB"/>
      <color rgb="FF009FC2"/>
      <color rgb="FFC2CD23"/>
      <color rgb="FFF37021"/>
      <color rgb="FFF99C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microsoft.com/office/2017/06/relationships/rdRichValueStructure" Target="richData/rdrichvaluestructure.xml"/><Relationship Id="rId5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5</xdr:col>
      <xdr:colOff>1503045</xdr:colOff>
      <xdr:row>3</xdr:row>
      <xdr:rowOff>78105</xdr:rowOff>
    </xdr:to>
    <xdr:grpSp>
      <xdr:nvGrpSpPr>
        <xdr:cNvPr id="12" name="Group 18">
          <a:extLst>
            <a:ext uri="{FF2B5EF4-FFF2-40B4-BE49-F238E27FC236}">
              <a16:creationId xmlns:a16="http://schemas.microsoft.com/office/drawing/2014/main" id="{0A83D339-45D9-4C30-899C-2329381A7939}"/>
            </a:ext>
          </a:extLst>
        </xdr:cNvPr>
        <xdr:cNvGrpSpPr>
          <a:grpSpLocks/>
        </xdr:cNvGrpSpPr>
      </xdr:nvGrpSpPr>
      <xdr:grpSpPr bwMode="auto">
        <a:xfrm>
          <a:off x="609600" y="0"/>
          <a:ext cx="7560945" cy="1792605"/>
          <a:chOff x="0" y="2"/>
          <a:chExt cx="11907" cy="2823"/>
        </a:xfrm>
      </xdr:grpSpPr>
      <xdr:pic>
        <xdr:nvPicPr>
          <xdr:cNvPr id="13" name="Picture 19">
            <a:extLst>
              <a:ext uri="{FF2B5EF4-FFF2-40B4-BE49-F238E27FC236}">
                <a16:creationId xmlns:a16="http://schemas.microsoft.com/office/drawing/2014/main" id="{601E69E9-CA9F-4DE6-BE4B-1AA6A6F097C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2"/>
            <a:ext cx="11907" cy="282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Picture 20">
            <a:extLst>
              <a:ext uri="{FF2B5EF4-FFF2-40B4-BE49-F238E27FC236}">
                <a16:creationId xmlns:a16="http://schemas.microsoft.com/office/drawing/2014/main" id="{16D33146-DA87-47A8-BD44-6C8F052F5B9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855" y="1960"/>
            <a:ext cx="1222" cy="69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231322</xdr:colOff>
      <xdr:row>0</xdr:row>
      <xdr:rowOff>108858</xdr:rowOff>
    </xdr:from>
    <xdr:to>
      <xdr:col>14</xdr:col>
      <xdr:colOff>266700</xdr:colOff>
      <xdr:row>0</xdr:row>
      <xdr:rowOff>366032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pSpPr/>
      </xdr:nvGrpSpPr>
      <xdr:grpSpPr>
        <a:xfrm>
          <a:off x="9051472" y="108858"/>
          <a:ext cx="1254578" cy="257174"/>
          <a:chOff x="7648575" y="76200"/>
          <a:chExt cx="1251003" cy="257174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A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A00-00000A000000}"/>
              </a:ext>
            </a:extLst>
          </xdr:cNvPr>
          <xdr:cNvSpPr txBox="1"/>
        </xdr:nvSpPr>
        <xdr:spPr>
          <a:xfrm>
            <a:off x="8115300" y="95249"/>
            <a:ext cx="784278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361954</xdr:colOff>
      <xdr:row>0</xdr:row>
      <xdr:rowOff>274864</xdr:rowOff>
    </xdr:from>
    <xdr:to>
      <xdr:col>10</xdr:col>
      <xdr:colOff>57154</xdr:colOff>
      <xdr:row>2</xdr:row>
      <xdr:rowOff>161925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pSpPr/>
      </xdr:nvGrpSpPr>
      <xdr:grpSpPr>
        <a:xfrm>
          <a:off x="7277104" y="274864"/>
          <a:ext cx="1343025" cy="363311"/>
          <a:chOff x="7648575" y="76200"/>
          <a:chExt cx="994833" cy="279128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B00-00000A000000}"/>
              </a:ext>
            </a:extLst>
          </xdr:cNvPr>
          <xdr:cNvSpPr txBox="1"/>
        </xdr:nvSpPr>
        <xdr:spPr>
          <a:xfrm>
            <a:off x="8036630" y="117203"/>
            <a:ext cx="606778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625930</xdr:colOff>
      <xdr:row>0</xdr:row>
      <xdr:rowOff>108858</xdr:rowOff>
    </xdr:from>
    <xdr:to>
      <xdr:col>5</xdr:col>
      <xdr:colOff>231916</xdr:colOff>
      <xdr:row>0</xdr:row>
      <xdr:rowOff>366032</xdr:rowOff>
    </xdr:to>
    <xdr:grpSp>
      <xdr:nvGrpSpPr>
        <xdr:cNvPr id="11" name="Grupo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pSpPr/>
      </xdr:nvGrpSpPr>
      <xdr:grpSpPr>
        <a:xfrm>
          <a:off x="5504387" y="108858"/>
          <a:ext cx="1212812" cy="257174"/>
          <a:chOff x="7648575" y="76200"/>
          <a:chExt cx="1217726" cy="257174"/>
        </a:xfrm>
      </xdr:grpSpPr>
      <xdr:sp macro="" textlink="">
        <xdr:nvSpPr>
          <xdr:cNvPr id="12" name="Seta para a direita listrada 11">
            <a:extLst>
              <a:ext uri="{FF2B5EF4-FFF2-40B4-BE49-F238E27FC236}">
                <a16:creationId xmlns:a16="http://schemas.microsoft.com/office/drawing/2014/main" id="{00000000-0008-0000-0C00-00000C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00000000-0008-0000-0C00-00000D000000}"/>
              </a:ext>
            </a:extLst>
          </xdr:cNvPr>
          <xdr:cNvSpPr txBox="1"/>
        </xdr:nvSpPr>
        <xdr:spPr>
          <a:xfrm>
            <a:off x="8115300" y="95249"/>
            <a:ext cx="75100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530681</xdr:colOff>
      <xdr:row>0</xdr:row>
      <xdr:rowOff>102054</xdr:rowOff>
    </xdr:from>
    <xdr:to>
      <xdr:col>12</xdr:col>
      <xdr:colOff>281611</xdr:colOff>
      <xdr:row>0</xdr:row>
      <xdr:rowOff>359228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pSpPr/>
      </xdr:nvGrpSpPr>
      <xdr:grpSpPr>
        <a:xfrm>
          <a:off x="7015964" y="102054"/>
          <a:ext cx="1258364" cy="257174"/>
          <a:chOff x="7648575" y="76200"/>
          <a:chExt cx="1259145" cy="257174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D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D00-00000A000000}"/>
              </a:ext>
            </a:extLst>
          </xdr:cNvPr>
          <xdr:cNvSpPr txBox="1"/>
        </xdr:nvSpPr>
        <xdr:spPr>
          <a:xfrm>
            <a:off x="8115299" y="95249"/>
            <a:ext cx="79242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210913</xdr:colOff>
      <xdr:row>0</xdr:row>
      <xdr:rowOff>102053</xdr:rowOff>
    </xdr:from>
    <xdr:to>
      <xdr:col>10</xdr:col>
      <xdr:colOff>257176</xdr:colOff>
      <xdr:row>0</xdr:row>
      <xdr:rowOff>359227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5897338" y="102053"/>
          <a:ext cx="1236888" cy="257174"/>
          <a:chOff x="7648575" y="76200"/>
          <a:chExt cx="1202530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 txBox="1"/>
        </xdr:nvSpPr>
        <xdr:spPr>
          <a:xfrm>
            <a:off x="8115299" y="95249"/>
            <a:ext cx="73580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831813</xdr:colOff>
      <xdr:row>0</xdr:row>
      <xdr:rowOff>133705</xdr:rowOff>
    </xdr:from>
    <xdr:to>
      <xdr:col>13</xdr:col>
      <xdr:colOff>112062</xdr:colOff>
      <xdr:row>1</xdr:row>
      <xdr:rowOff>44824</xdr:rowOff>
    </xdr:to>
    <xdr:grpSp>
      <xdr:nvGrpSpPr>
        <xdr:cNvPr id="2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892FD5-BF3E-4499-A36B-2CD85C9BFB44}"/>
            </a:ext>
          </a:extLst>
        </xdr:cNvPr>
        <xdr:cNvGrpSpPr/>
      </xdr:nvGrpSpPr>
      <xdr:grpSpPr>
        <a:xfrm>
          <a:off x="10793842" y="133705"/>
          <a:ext cx="1835191" cy="280913"/>
          <a:chOff x="7648575" y="76200"/>
          <a:chExt cx="1260595" cy="284142"/>
        </a:xfrm>
      </xdr:grpSpPr>
      <xdr:sp macro="" textlink="">
        <xdr:nvSpPr>
          <xdr:cNvPr id="3" name="Seta para a direita listrada 5">
            <a:extLst>
              <a:ext uri="{FF2B5EF4-FFF2-40B4-BE49-F238E27FC236}">
                <a16:creationId xmlns:a16="http://schemas.microsoft.com/office/drawing/2014/main" id="{170BA73B-77B0-4A46-A92C-42CB5978AE1D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CBCB57EA-296C-4449-BB4C-ED1DF46B39B3}"/>
              </a:ext>
            </a:extLst>
          </xdr:cNvPr>
          <xdr:cNvSpPr txBox="1"/>
        </xdr:nvSpPr>
        <xdr:spPr>
          <a:xfrm>
            <a:off x="8115300" y="88309"/>
            <a:ext cx="793870" cy="2720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136072</xdr:colOff>
      <xdr:row>0</xdr:row>
      <xdr:rowOff>108857</xdr:rowOff>
    </xdr:from>
    <xdr:to>
      <xdr:col>12</xdr:col>
      <xdr:colOff>99392</xdr:colOff>
      <xdr:row>0</xdr:row>
      <xdr:rowOff>366031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pSpPr/>
      </xdr:nvGrpSpPr>
      <xdr:grpSpPr>
        <a:xfrm>
          <a:off x="8708572" y="108857"/>
          <a:ext cx="1255407" cy="257174"/>
          <a:chOff x="7648575" y="76200"/>
          <a:chExt cx="1258141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 txBox="1"/>
        </xdr:nvSpPr>
        <xdr:spPr>
          <a:xfrm>
            <a:off x="8115300" y="95249"/>
            <a:ext cx="79141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356738</xdr:colOff>
      <xdr:row>0</xdr:row>
      <xdr:rowOff>61232</xdr:rowOff>
    </xdr:from>
    <xdr:to>
      <xdr:col>8</xdr:col>
      <xdr:colOff>323848</xdr:colOff>
      <xdr:row>0</xdr:row>
      <xdr:rowOff>318406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pSpPr/>
      </xdr:nvGrpSpPr>
      <xdr:grpSpPr>
        <a:xfrm>
          <a:off x="6319388" y="61232"/>
          <a:ext cx="1310135" cy="257174"/>
          <a:chOff x="7648575" y="76200"/>
          <a:chExt cx="1310134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 txBox="1"/>
        </xdr:nvSpPr>
        <xdr:spPr>
          <a:xfrm>
            <a:off x="8115300" y="95249"/>
            <a:ext cx="843409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271846</xdr:colOff>
      <xdr:row>0</xdr:row>
      <xdr:rowOff>140508</xdr:rowOff>
    </xdr:from>
    <xdr:to>
      <xdr:col>12</xdr:col>
      <xdr:colOff>240195</xdr:colOff>
      <xdr:row>1</xdr:row>
      <xdr:rowOff>24965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GrpSpPr/>
      </xdr:nvGrpSpPr>
      <xdr:grpSpPr>
        <a:xfrm>
          <a:off x="9159085" y="140508"/>
          <a:ext cx="1202458" cy="257174"/>
          <a:chOff x="7648575" y="76200"/>
          <a:chExt cx="121110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2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 txBox="1"/>
        </xdr:nvSpPr>
        <xdr:spPr>
          <a:xfrm>
            <a:off x="8115300" y="95249"/>
            <a:ext cx="744383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226917</xdr:colOff>
      <xdr:row>0</xdr:row>
      <xdr:rowOff>151280</xdr:rowOff>
    </xdr:from>
    <xdr:to>
      <xdr:col>7</xdr:col>
      <xdr:colOff>448233</xdr:colOff>
      <xdr:row>1</xdr:row>
      <xdr:rowOff>38660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/>
      </xdr:nvGrpSpPr>
      <xdr:grpSpPr>
        <a:xfrm>
          <a:off x="6950446" y="151280"/>
          <a:ext cx="1274669" cy="257174"/>
          <a:chOff x="7648575" y="76200"/>
          <a:chExt cx="127466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 txBox="1"/>
        </xdr:nvSpPr>
        <xdr:spPr>
          <a:xfrm>
            <a:off x="8115299" y="126626"/>
            <a:ext cx="807944" cy="20674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115657</xdr:colOff>
      <xdr:row>0</xdr:row>
      <xdr:rowOff>136072</xdr:rowOff>
    </xdr:from>
    <xdr:to>
      <xdr:col>8</xdr:col>
      <xdr:colOff>257170</xdr:colOff>
      <xdr:row>1</xdr:row>
      <xdr:rowOff>19050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6106882" y="136072"/>
          <a:ext cx="1389288" cy="254453"/>
          <a:chOff x="7648575" y="76200"/>
          <a:chExt cx="89138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 txBox="1"/>
        </xdr:nvSpPr>
        <xdr:spPr>
          <a:xfrm>
            <a:off x="8054186" y="95249"/>
            <a:ext cx="4857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  <a:p>
            <a:endParaRPr lang="pt-BR" sz="1400" b="1">
              <a:solidFill>
                <a:srgbClr val="009FC2"/>
              </a:solidFill>
            </a:endParaRPr>
          </a:p>
        </xdr:txBody>
      </xdr: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449034</xdr:colOff>
      <xdr:row>0</xdr:row>
      <xdr:rowOff>68036</xdr:rowOff>
    </xdr:from>
    <xdr:to>
      <xdr:col>8</xdr:col>
      <xdr:colOff>319765</xdr:colOff>
      <xdr:row>0</xdr:row>
      <xdr:rowOff>325210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pSpPr/>
      </xdr:nvGrpSpPr>
      <xdr:grpSpPr>
        <a:xfrm>
          <a:off x="6332122" y="68036"/>
          <a:ext cx="1305084" cy="257174"/>
          <a:chOff x="7648575" y="76200"/>
          <a:chExt cx="1299480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4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SpPr txBox="1"/>
        </xdr:nvSpPr>
        <xdr:spPr>
          <a:xfrm>
            <a:off x="8115300" y="95249"/>
            <a:ext cx="83275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285752</xdr:colOff>
      <xdr:row>0</xdr:row>
      <xdr:rowOff>115661</xdr:rowOff>
    </xdr:from>
    <xdr:to>
      <xdr:col>11</xdr:col>
      <xdr:colOff>273328</xdr:colOff>
      <xdr:row>1</xdr:row>
      <xdr:rowOff>47625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GrpSpPr/>
      </xdr:nvGrpSpPr>
      <xdr:grpSpPr>
        <a:xfrm>
          <a:off x="6530839" y="115661"/>
          <a:ext cx="1519859" cy="304681"/>
          <a:chOff x="7648575" y="76200"/>
          <a:chExt cx="1255490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5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500-000007000000}"/>
              </a:ext>
            </a:extLst>
          </xdr:cNvPr>
          <xdr:cNvSpPr txBox="1"/>
        </xdr:nvSpPr>
        <xdr:spPr>
          <a:xfrm>
            <a:off x="8115300" y="95249"/>
            <a:ext cx="78876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442230</xdr:colOff>
      <xdr:row>0</xdr:row>
      <xdr:rowOff>156482</xdr:rowOff>
    </xdr:from>
    <xdr:to>
      <xdr:col>8</xdr:col>
      <xdr:colOff>314323</xdr:colOff>
      <xdr:row>1</xdr:row>
      <xdr:rowOff>39460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pSpPr/>
      </xdr:nvGrpSpPr>
      <xdr:grpSpPr>
        <a:xfrm>
          <a:off x="6823980" y="156482"/>
          <a:ext cx="1300843" cy="254453"/>
          <a:chOff x="7648575" y="76200"/>
          <a:chExt cx="1300842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6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600-000007000000}"/>
              </a:ext>
            </a:extLst>
          </xdr:cNvPr>
          <xdr:cNvSpPr txBox="1"/>
        </xdr:nvSpPr>
        <xdr:spPr>
          <a:xfrm>
            <a:off x="8092168" y="95249"/>
            <a:ext cx="857249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442231</xdr:colOff>
      <xdr:row>0</xdr:row>
      <xdr:rowOff>115660</xdr:rowOff>
    </xdr:from>
    <xdr:to>
      <xdr:col>8</xdr:col>
      <xdr:colOff>281608</xdr:colOff>
      <xdr:row>1</xdr:row>
      <xdr:rowOff>117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GrpSpPr/>
      </xdr:nvGrpSpPr>
      <xdr:grpSpPr>
        <a:xfrm>
          <a:off x="6090970" y="115660"/>
          <a:ext cx="1263986" cy="257174"/>
          <a:chOff x="7648575" y="76200"/>
          <a:chExt cx="1266739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7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700-000007000000}"/>
              </a:ext>
            </a:extLst>
          </xdr:cNvPr>
          <xdr:cNvSpPr txBox="1"/>
        </xdr:nvSpPr>
        <xdr:spPr>
          <a:xfrm>
            <a:off x="8115300" y="95249"/>
            <a:ext cx="800014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442229</xdr:colOff>
      <xdr:row>0</xdr:row>
      <xdr:rowOff>108857</xdr:rowOff>
    </xdr:from>
    <xdr:to>
      <xdr:col>8</xdr:col>
      <xdr:colOff>273323</xdr:colOff>
      <xdr:row>0</xdr:row>
      <xdr:rowOff>366031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pSpPr/>
      </xdr:nvGrpSpPr>
      <xdr:grpSpPr>
        <a:xfrm>
          <a:off x="5792794" y="108857"/>
          <a:ext cx="1255703" cy="257174"/>
          <a:chOff x="7648575" y="76200"/>
          <a:chExt cx="1258437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8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800-000007000000}"/>
              </a:ext>
            </a:extLst>
          </xdr:cNvPr>
          <xdr:cNvSpPr txBox="1"/>
        </xdr:nvSpPr>
        <xdr:spPr>
          <a:xfrm>
            <a:off x="8115300" y="95249"/>
            <a:ext cx="791712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420687</xdr:colOff>
      <xdr:row>0</xdr:row>
      <xdr:rowOff>111125</xdr:rowOff>
    </xdr:from>
    <xdr:to>
      <xdr:col>8</xdr:col>
      <xdr:colOff>428625</xdr:colOff>
      <xdr:row>0</xdr:row>
      <xdr:rowOff>368299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pSpPr/>
      </xdr:nvGrpSpPr>
      <xdr:grpSpPr>
        <a:xfrm>
          <a:off x="7192962" y="111125"/>
          <a:ext cx="1436688" cy="257174"/>
          <a:chOff x="7648575" y="76200"/>
          <a:chExt cx="989012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9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900-000007000000}"/>
              </a:ext>
            </a:extLst>
          </xdr:cNvPr>
          <xdr:cNvSpPr txBox="1"/>
        </xdr:nvSpPr>
        <xdr:spPr>
          <a:xfrm>
            <a:off x="8115300" y="95249"/>
            <a:ext cx="522287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450275</xdr:colOff>
      <xdr:row>0</xdr:row>
      <xdr:rowOff>86591</xdr:rowOff>
    </xdr:from>
    <xdr:to>
      <xdr:col>8</xdr:col>
      <xdr:colOff>268943</xdr:colOff>
      <xdr:row>0</xdr:row>
      <xdr:rowOff>324971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pSpPr/>
      </xdr:nvGrpSpPr>
      <xdr:grpSpPr>
        <a:xfrm>
          <a:off x="7050540" y="86591"/>
          <a:ext cx="1253021" cy="238380"/>
          <a:chOff x="7648575" y="76200"/>
          <a:chExt cx="1255034" cy="238380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A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A00-000007000000}"/>
              </a:ext>
            </a:extLst>
          </xdr:cNvPr>
          <xdr:cNvSpPr txBox="1"/>
        </xdr:nvSpPr>
        <xdr:spPr>
          <a:xfrm>
            <a:off x="8115299" y="95249"/>
            <a:ext cx="788310" cy="21933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458931</xdr:colOff>
      <xdr:row>0</xdr:row>
      <xdr:rowOff>129886</xdr:rowOff>
    </xdr:from>
    <xdr:to>
      <xdr:col>8</xdr:col>
      <xdr:colOff>277089</xdr:colOff>
      <xdr:row>1</xdr:row>
      <xdr:rowOff>14719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GrpSpPr/>
      </xdr:nvGrpSpPr>
      <xdr:grpSpPr>
        <a:xfrm>
          <a:off x="7065817" y="129886"/>
          <a:ext cx="1255567" cy="257174"/>
          <a:chOff x="7648575" y="76200"/>
          <a:chExt cx="125556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B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B00-000007000000}"/>
              </a:ext>
            </a:extLst>
          </xdr:cNvPr>
          <xdr:cNvSpPr txBox="1"/>
        </xdr:nvSpPr>
        <xdr:spPr>
          <a:xfrm>
            <a:off x="8115300" y="95249"/>
            <a:ext cx="78884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449033</xdr:colOff>
      <xdr:row>0</xdr:row>
      <xdr:rowOff>68036</xdr:rowOff>
    </xdr:from>
    <xdr:to>
      <xdr:col>8</xdr:col>
      <xdr:colOff>352422</xdr:colOff>
      <xdr:row>0</xdr:row>
      <xdr:rowOff>325210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pSpPr/>
      </xdr:nvGrpSpPr>
      <xdr:grpSpPr>
        <a:xfrm>
          <a:off x="8964383" y="68036"/>
          <a:ext cx="1332139" cy="257174"/>
          <a:chOff x="7648575" y="76200"/>
          <a:chExt cx="133213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C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C00-000007000000}"/>
              </a:ext>
            </a:extLst>
          </xdr:cNvPr>
          <xdr:cNvSpPr txBox="1"/>
        </xdr:nvSpPr>
        <xdr:spPr>
          <a:xfrm>
            <a:off x="8115299" y="95249"/>
            <a:ext cx="865414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265337</xdr:colOff>
      <xdr:row>0</xdr:row>
      <xdr:rowOff>95249</xdr:rowOff>
    </xdr:from>
    <xdr:to>
      <xdr:col>9</xdr:col>
      <xdr:colOff>257170</xdr:colOff>
      <xdr:row>1</xdr:row>
      <xdr:rowOff>47624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GrpSpPr/>
      </xdr:nvGrpSpPr>
      <xdr:grpSpPr>
        <a:xfrm>
          <a:off x="5646962" y="95249"/>
          <a:ext cx="1287233" cy="323850"/>
          <a:chOff x="7648575" y="76200"/>
          <a:chExt cx="1188735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D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D00-000007000000}"/>
              </a:ext>
            </a:extLst>
          </xdr:cNvPr>
          <xdr:cNvSpPr txBox="1"/>
        </xdr:nvSpPr>
        <xdr:spPr>
          <a:xfrm>
            <a:off x="8115299" y="95249"/>
            <a:ext cx="72201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136069</xdr:colOff>
      <xdr:row>0</xdr:row>
      <xdr:rowOff>129268</xdr:rowOff>
    </xdr:from>
    <xdr:to>
      <xdr:col>8</xdr:col>
      <xdr:colOff>314323</xdr:colOff>
      <xdr:row>1</xdr:row>
      <xdr:rowOff>2721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6127294" y="129268"/>
          <a:ext cx="1445079" cy="244928"/>
          <a:chOff x="7648575" y="76200"/>
          <a:chExt cx="1005522" cy="247547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/>
        </xdr:nvSpPr>
        <xdr:spPr>
          <a:xfrm>
            <a:off x="8055651" y="85622"/>
            <a:ext cx="59844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450270</xdr:colOff>
      <xdr:row>0</xdr:row>
      <xdr:rowOff>86591</xdr:rowOff>
    </xdr:from>
    <xdr:to>
      <xdr:col>8</xdr:col>
      <xdr:colOff>238121</xdr:colOff>
      <xdr:row>0</xdr:row>
      <xdr:rowOff>343765</xdr:rowOff>
    </xdr:to>
    <xdr:grpSp>
      <xdr:nvGrpSpPr>
        <xdr:cNvPr id="2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CB3F06-222A-47EA-8526-328D41EE6594}"/>
            </a:ext>
          </a:extLst>
        </xdr:cNvPr>
        <xdr:cNvGrpSpPr/>
      </xdr:nvGrpSpPr>
      <xdr:grpSpPr>
        <a:xfrm>
          <a:off x="7041570" y="86591"/>
          <a:ext cx="1216601" cy="257174"/>
          <a:chOff x="7648575" y="76200"/>
          <a:chExt cx="1222156" cy="257174"/>
        </a:xfrm>
      </xdr:grpSpPr>
      <xdr:sp macro="" textlink="">
        <xdr:nvSpPr>
          <xdr:cNvPr id="3" name="Seta para a direita listrada 5">
            <a:extLst>
              <a:ext uri="{FF2B5EF4-FFF2-40B4-BE49-F238E27FC236}">
                <a16:creationId xmlns:a16="http://schemas.microsoft.com/office/drawing/2014/main" id="{93D93204-8734-4B7F-879B-43D71539C3A3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9F9A93AE-9E5E-47E8-87AB-A02D82D88C4E}"/>
              </a:ext>
            </a:extLst>
          </xdr:cNvPr>
          <xdr:cNvSpPr txBox="1"/>
        </xdr:nvSpPr>
        <xdr:spPr>
          <a:xfrm>
            <a:off x="8115300" y="95249"/>
            <a:ext cx="75543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55561</xdr:colOff>
      <xdr:row>0</xdr:row>
      <xdr:rowOff>111125</xdr:rowOff>
    </xdr:from>
    <xdr:to>
      <xdr:col>8</xdr:col>
      <xdr:colOff>204105</xdr:colOff>
      <xdr:row>1</xdr:row>
      <xdr:rowOff>906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8000000}"/>
            </a:ext>
          </a:extLst>
        </xdr:cNvPr>
        <xdr:cNvGrpSpPr/>
      </xdr:nvGrpSpPr>
      <xdr:grpSpPr>
        <a:xfrm>
          <a:off x="10259735" y="111125"/>
          <a:ext cx="1250131" cy="262498"/>
          <a:chOff x="7648575" y="76200"/>
          <a:chExt cx="1250722" cy="257174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1E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1E00-00000A000000}"/>
              </a:ext>
            </a:extLst>
          </xdr:cNvPr>
          <xdr:cNvSpPr txBox="1"/>
        </xdr:nvSpPr>
        <xdr:spPr>
          <a:xfrm>
            <a:off x="8115300" y="141968"/>
            <a:ext cx="783997" cy="1914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404811</xdr:colOff>
      <xdr:row>0</xdr:row>
      <xdr:rowOff>87313</xdr:rowOff>
    </xdr:from>
    <xdr:to>
      <xdr:col>8</xdr:col>
      <xdr:colOff>209548</xdr:colOff>
      <xdr:row>0</xdr:row>
      <xdr:rowOff>344487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GrpSpPr/>
      </xdr:nvGrpSpPr>
      <xdr:grpSpPr>
        <a:xfrm>
          <a:off x="7281861" y="87313"/>
          <a:ext cx="1233487" cy="257174"/>
          <a:chOff x="7648575" y="76200"/>
          <a:chExt cx="123348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F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F00-000007000000}"/>
              </a:ext>
            </a:extLst>
          </xdr:cNvPr>
          <xdr:cNvSpPr txBox="1"/>
        </xdr:nvSpPr>
        <xdr:spPr>
          <a:xfrm>
            <a:off x="8115300" y="112712"/>
            <a:ext cx="766761" cy="2206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960436</xdr:colOff>
      <xdr:row>0</xdr:row>
      <xdr:rowOff>168275</xdr:rowOff>
    </xdr:from>
    <xdr:to>
      <xdr:col>8</xdr:col>
      <xdr:colOff>209547</xdr:colOff>
      <xdr:row>1</xdr:row>
      <xdr:rowOff>53974</xdr:rowOff>
    </xdr:to>
    <xdr:grpSp>
      <xdr:nvGrpSpPr>
        <xdr:cNvPr id="2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57514D-0D73-440E-8AEB-99316AFCB0BF}"/>
            </a:ext>
          </a:extLst>
        </xdr:cNvPr>
        <xdr:cNvGrpSpPr/>
      </xdr:nvGrpSpPr>
      <xdr:grpSpPr>
        <a:xfrm>
          <a:off x="8628061" y="168275"/>
          <a:ext cx="1268411" cy="257174"/>
          <a:chOff x="7648575" y="76200"/>
          <a:chExt cx="1268410" cy="257174"/>
        </a:xfrm>
      </xdr:grpSpPr>
      <xdr:sp macro="" textlink="">
        <xdr:nvSpPr>
          <xdr:cNvPr id="3" name="Seta para a direita listrada 8">
            <a:extLst>
              <a:ext uri="{FF2B5EF4-FFF2-40B4-BE49-F238E27FC236}">
                <a16:creationId xmlns:a16="http://schemas.microsoft.com/office/drawing/2014/main" id="{DB67E10B-24F0-4FA5-9EB6-A5B5E78C1816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8B788E28-B735-45AA-8AD2-433627063297}"/>
              </a:ext>
            </a:extLst>
          </xdr:cNvPr>
          <xdr:cNvSpPr txBox="1"/>
        </xdr:nvSpPr>
        <xdr:spPr>
          <a:xfrm>
            <a:off x="8115299" y="107950"/>
            <a:ext cx="801686" cy="2254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1436686</xdr:colOff>
      <xdr:row>0</xdr:row>
      <xdr:rowOff>111126</xdr:rowOff>
    </xdr:from>
    <xdr:to>
      <xdr:col>10</xdr:col>
      <xdr:colOff>0</xdr:colOff>
      <xdr:row>1</xdr:row>
      <xdr:rowOff>3174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8000000}"/>
            </a:ext>
          </a:extLst>
        </xdr:cNvPr>
        <xdr:cNvGrpSpPr/>
      </xdr:nvGrpSpPr>
      <xdr:grpSpPr>
        <a:xfrm>
          <a:off x="8380411" y="111126"/>
          <a:ext cx="2097089" cy="265111"/>
          <a:chOff x="7648575" y="76200"/>
          <a:chExt cx="984249" cy="265111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20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2000-00000A000000}"/>
              </a:ext>
            </a:extLst>
          </xdr:cNvPr>
          <xdr:cNvSpPr txBox="1"/>
        </xdr:nvSpPr>
        <xdr:spPr>
          <a:xfrm>
            <a:off x="8067675" y="92074"/>
            <a:ext cx="565149" cy="2492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1046161</xdr:colOff>
      <xdr:row>0</xdr:row>
      <xdr:rowOff>111126</xdr:rowOff>
    </xdr:from>
    <xdr:to>
      <xdr:col>10</xdr:col>
      <xdr:colOff>0</xdr:colOff>
      <xdr:row>1</xdr:row>
      <xdr:rowOff>3174</xdr:rowOff>
    </xdr:to>
    <xdr:grpSp>
      <xdr:nvGrpSpPr>
        <xdr:cNvPr id="2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E6EC66-D020-4576-807B-4F9233459E97}"/>
            </a:ext>
          </a:extLst>
        </xdr:cNvPr>
        <xdr:cNvGrpSpPr/>
      </xdr:nvGrpSpPr>
      <xdr:grpSpPr>
        <a:xfrm>
          <a:off x="6286500" y="111126"/>
          <a:ext cx="2095500" cy="265111"/>
          <a:chOff x="7648575" y="76200"/>
          <a:chExt cx="984249" cy="265111"/>
        </a:xfrm>
      </xdr:grpSpPr>
      <xdr:sp macro="" textlink="">
        <xdr:nvSpPr>
          <xdr:cNvPr id="3" name="Seta para a direita listrada 8">
            <a:extLst>
              <a:ext uri="{FF2B5EF4-FFF2-40B4-BE49-F238E27FC236}">
                <a16:creationId xmlns:a16="http://schemas.microsoft.com/office/drawing/2014/main" id="{C0A24199-4625-AA70-389B-F4DD1885F5CA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38AF9F49-B34A-EF73-6F0D-E7E15D8B2EFD}"/>
              </a:ext>
            </a:extLst>
          </xdr:cNvPr>
          <xdr:cNvSpPr txBox="1"/>
        </xdr:nvSpPr>
        <xdr:spPr>
          <a:xfrm>
            <a:off x="8067675" y="92074"/>
            <a:ext cx="565149" cy="2492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1046161</xdr:colOff>
      <xdr:row>0</xdr:row>
      <xdr:rowOff>111126</xdr:rowOff>
    </xdr:from>
    <xdr:to>
      <xdr:col>7</xdr:col>
      <xdr:colOff>0</xdr:colOff>
      <xdr:row>1</xdr:row>
      <xdr:rowOff>3174</xdr:rowOff>
    </xdr:to>
    <xdr:grpSp>
      <xdr:nvGrpSpPr>
        <xdr:cNvPr id="2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831727-A6FE-4400-8D40-072072525CDF}"/>
            </a:ext>
          </a:extLst>
        </xdr:cNvPr>
        <xdr:cNvGrpSpPr/>
      </xdr:nvGrpSpPr>
      <xdr:grpSpPr>
        <a:xfrm>
          <a:off x="5237161" y="111126"/>
          <a:ext cx="2097089" cy="265111"/>
          <a:chOff x="7648575" y="76200"/>
          <a:chExt cx="984249" cy="265111"/>
        </a:xfrm>
      </xdr:grpSpPr>
      <xdr:sp macro="" textlink="">
        <xdr:nvSpPr>
          <xdr:cNvPr id="3" name="Seta para a direita listrada 8">
            <a:extLst>
              <a:ext uri="{FF2B5EF4-FFF2-40B4-BE49-F238E27FC236}">
                <a16:creationId xmlns:a16="http://schemas.microsoft.com/office/drawing/2014/main" id="{672EDD2A-1A97-051D-34C4-281C945FA85C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BC3ABBC5-BF0B-9676-A68B-805BABACABDE}"/>
              </a:ext>
            </a:extLst>
          </xdr:cNvPr>
          <xdr:cNvSpPr txBox="1"/>
        </xdr:nvSpPr>
        <xdr:spPr>
          <a:xfrm>
            <a:off x="8067675" y="92074"/>
            <a:ext cx="565149" cy="2492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363537</xdr:colOff>
      <xdr:row>0</xdr:row>
      <xdr:rowOff>190500</xdr:rowOff>
    </xdr:from>
    <xdr:to>
      <xdr:col>7</xdr:col>
      <xdr:colOff>447675</xdr:colOff>
      <xdr:row>1</xdr:row>
      <xdr:rowOff>74611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GrpSpPr/>
      </xdr:nvGrpSpPr>
      <xdr:grpSpPr>
        <a:xfrm>
          <a:off x="5002212" y="190500"/>
          <a:ext cx="1246188" cy="255586"/>
          <a:chOff x="7648575" y="76200"/>
          <a:chExt cx="1188732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21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2100-000007000000}"/>
              </a:ext>
            </a:extLst>
          </xdr:cNvPr>
          <xdr:cNvSpPr txBox="1"/>
        </xdr:nvSpPr>
        <xdr:spPr>
          <a:xfrm>
            <a:off x="8115300" y="114537"/>
            <a:ext cx="722007" cy="2188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231323</xdr:colOff>
      <xdr:row>0</xdr:row>
      <xdr:rowOff>102054</xdr:rowOff>
    </xdr:from>
    <xdr:to>
      <xdr:col>6</xdr:col>
      <xdr:colOff>266703</xdr:colOff>
      <xdr:row>0</xdr:row>
      <xdr:rowOff>359228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GrpSpPr/>
      </xdr:nvGrpSpPr>
      <xdr:grpSpPr>
        <a:xfrm>
          <a:off x="6032048" y="102054"/>
          <a:ext cx="1311730" cy="257174"/>
          <a:chOff x="7648575" y="76200"/>
          <a:chExt cx="121135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22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2200-000007000000}"/>
              </a:ext>
            </a:extLst>
          </xdr:cNvPr>
          <xdr:cNvSpPr txBox="1"/>
        </xdr:nvSpPr>
        <xdr:spPr>
          <a:xfrm>
            <a:off x="8115300" y="78921"/>
            <a:ext cx="744633" cy="25445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27215</xdr:colOff>
      <xdr:row>0</xdr:row>
      <xdr:rowOff>102054</xdr:rowOff>
    </xdr:from>
    <xdr:to>
      <xdr:col>6</xdr:col>
      <xdr:colOff>304800</xdr:colOff>
      <xdr:row>0</xdr:row>
      <xdr:rowOff>359228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5000000}"/>
            </a:ext>
          </a:extLst>
        </xdr:cNvPr>
        <xdr:cNvGrpSpPr/>
      </xdr:nvGrpSpPr>
      <xdr:grpSpPr>
        <a:xfrm>
          <a:off x="7504340" y="102054"/>
          <a:ext cx="1258660" cy="257174"/>
          <a:chOff x="7648575" y="76200"/>
          <a:chExt cx="1220307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23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2300-000007000000}"/>
              </a:ext>
            </a:extLst>
          </xdr:cNvPr>
          <xdr:cNvSpPr txBox="1"/>
        </xdr:nvSpPr>
        <xdr:spPr>
          <a:xfrm>
            <a:off x="8115299" y="97971"/>
            <a:ext cx="753583" cy="23540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197301</xdr:colOff>
      <xdr:row>0</xdr:row>
      <xdr:rowOff>102053</xdr:rowOff>
    </xdr:from>
    <xdr:to>
      <xdr:col>8</xdr:col>
      <xdr:colOff>190498</xdr:colOff>
      <xdr:row>0</xdr:row>
      <xdr:rowOff>359227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pSpPr/>
      </xdr:nvGrpSpPr>
      <xdr:grpSpPr>
        <a:xfrm>
          <a:off x="5902776" y="102053"/>
          <a:ext cx="1193347" cy="257174"/>
          <a:chOff x="7648575" y="76200"/>
          <a:chExt cx="119334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 txBox="1"/>
        </xdr:nvSpPr>
        <xdr:spPr>
          <a:xfrm>
            <a:off x="8058150" y="95249"/>
            <a:ext cx="78377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712304</xdr:colOff>
      <xdr:row>0</xdr:row>
      <xdr:rowOff>93772</xdr:rowOff>
    </xdr:from>
    <xdr:to>
      <xdr:col>5</xdr:col>
      <xdr:colOff>944219</xdr:colOff>
      <xdr:row>0</xdr:row>
      <xdr:rowOff>350946</xdr:rowOff>
    </xdr:to>
    <xdr:grpSp>
      <xdr:nvGrpSpPr>
        <xdr:cNvPr id="2" name="Grup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297BDB-BEC4-4B14-95AA-C769D6A46B9F}"/>
            </a:ext>
          </a:extLst>
        </xdr:cNvPr>
        <xdr:cNvGrpSpPr/>
      </xdr:nvGrpSpPr>
      <xdr:grpSpPr>
        <a:xfrm>
          <a:off x="7595152" y="93772"/>
          <a:ext cx="1283806" cy="257174"/>
          <a:chOff x="7648575" y="76200"/>
          <a:chExt cx="1196899" cy="257174"/>
        </a:xfrm>
      </xdr:grpSpPr>
      <xdr:sp macro="" textlink="">
        <xdr:nvSpPr>
          <xdr:cNvPr id="3" name="Seta para a direita listrada 2">
            <a:extLst>
              <a:ext uri="{FF2B5EF4-FFF2-40B4-BE49-F238E27FC236}">
                <a16:creationId xmlns:a16="http://schemas.microsoft.com/office/drawing/2014/main" id="{E64FA03F-55A4-4D64-A910-D90288F2D17F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195C935A-D769-4F0D-B7E9-48FFF8F7CCCF}"/>
              </a:ext>
            </a:extLst>
          </xdr:cNvPr>
          <xdr:cNvSpPr txBox="1"/>
        </xdr:nvSpPr>
        <xdr:spPr>
          <a:xfrm>
            <a:off x="8115300" y="131515"/>
            <a:ext cx="730174" cy="2018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712304</xdr:colOff>
      <xdr:row>0</xdr:row>
      <xdr:rowOff>93772</xdr:rowOff>
    </xdr:from>
    <xdr:to>
      <xdr:col>5</xdr:col>
      <xdr:colOff>944219</xdr:colOff>
      <xdr:row>0</xdr:row>
      <xdr:rowOff>350946</xdr:rowOff>
    </xdr:to>
    <xdr:grpSp>
      <xdr:nvGrpSpPr>
        <xdr:cNvPr id="2" name="Grup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E5F3BF-BF62-4F44-BDB4-29AD9AA0CF2F}"/>
            </a:ext>
          </a:extLst>
        </xdr:cNvPr>
        <xdr:cNvGrpSpPr/>
      </xdr:nvGrpSpPr>
      <xdr:grpSpPr>
        <a:xfrm>
          <a:off x="7595152" y="93772"/>
          <a:ext cx="1283806" cy="257174"/>
          <a:chOff x="7648575" y="76200"/>
          <a:chExt cx="1196899" cy="257174"/>
        </a:xfrm>
      </xdr:grpSpPr>
      <xdr:sp macro="" textlink="">
        <xdr:nvSpPr>
          <xdr:cNvPr id="3" name="Seta para a direita listrada 2">
            <a:extLst>
              <a:ext uri="{FF2B5EF4-FFF2-40B4-BE49-F238E27FC236}">
                <a16:creationId xmlns:a16="http://schemas.microsoft.com/office/drawing/2014/main" id="{2D89A2FD-C78A-E86F-D622-A6722F05AAF1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F7B9CDDB-73DA-2C3B-40FB-94C9E457EA3C}"/>
              </a:ext>
            </a:extLst>
          </xdr:cNvPr>
          <xdr:cNvSpPr txBox="1"/>
        </xdr:nvSpPr>
        <xdr:spPr>
          <a:xfrm>
            <a:off x="8115300" y="131515"/>
            <a:ext cx="730174" cy="2018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712304</xdr:colOff>
      <xdr:row>0</xdr:row>
      <xdr:rowOff>93772</xdr:rowOff>
    </xdr:from>
    <xdr:to>
      <xdr:col>5</xdr:col>
      <xdr:colOff>944219</xdr:colOff>
      <xdr:row>0</xdr:row>
      <xdr:rowOff>350946</xdr:rowOff>
    </xdr:to>
    <xdr:grpSp>
      <xdr:nvGrpSpPr>
        <xdr:cNvPr id="2" name="Grup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B9D725-9C3F-440A-93AE-E1D4A3E5B409}"/>
            </a:ext>
          </a:extLst>
        </xdr:cNvPr>
        <xdr:cNvGrpSpPr/>
      </xdr:nvGrpSpPr>
      <xdr:grpSpPr>
        <a:xfrm>
          <a:off x="7595152" y="93772"/>
          <a:ext cx="1283806" cy="257174"/>
          <a:chOff x="7648575" y="76200"/>
          <a:chExt cx="1196899" cy="257174"/>
        </a:xfrm>
      </xdr:grpSpPr>
      <xdr:sp macro="" textlink="">
        <xdr:nvSpPr>
          <xdr:cNvPr id="3" name="Seta para a direita listrada 2">
            <a:extLst>
              <a:ext uri="{FF2B5EF4-FFF2-40B4-BE49-F238E27FC236}">
                <a16:creationId xmlns:a16="http://schemas.microsoft.com/office/drawing/2014/main" id="{84C27A79-964B-109F-C8E3-FE012941D56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F43EC6F1-E1C2-6BEF-E3B8-F683283C10A6}"/>
              </a:ext>
            </a:extLst>
          </xdr:cNvPr>
          <xdr:cNvSpPr txBox="1"/>
        </xdr:nvSpPr>
        <xdr:spPr>
          <a:xfrm>
            <a:off x="8115300" y="131515"/>
            <a:ext cx="730174" cy="2018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712304</xdr:colOff>
      <xdr:row>0</xdr:row>
      <xdr:rowOff>93772</xdr:rowOff>
    </xdr:from>
    <xdr:to>
      <xdr:col>5</xdr:col>
      <xdr:colOff>944219</xdr:colOff>
      <xdr:row>0</xdr:row>
      <xdr:rowOff>350946</xdr:rowOff>
    </xdr:to>
    <xdr:grpSp>
      <xdr:nvGrpSpPr>
        <xdr:cNvPr id="2" name="Grup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78C441-2577-4486-A91A-2218A56AA120}"/>
            </a:ext>
          </a:extLst>
        </xdr:cNvPr>
        <xdr:cNvGrpSpPr/>
      </xdr:nvGrpSpPr>
      <xdr:grpSpPr>
        <a:xfrm>
          <a:off x="7595152" y="93772"/>
          <a:ext cx="1283806" cy="257174"/>
          <a:chOff x="7648575" y="76200"/>
          <a:chExt cx="1196899" cy="257174"/>
        </a:xfrm>
      </xdr:grpSpPr>
      <xdr:sp macro="" textlink="">
        <xdr:nvSpPr>
          <xdr:cNvPr id="3" name="Seta para a direita listrada 2">
            <a:extLst>
              <a:ext uri="{FF2B5EF4-FFF2-40B4-BE49-F238E27FC236}">
                <a16:creationId xmlns:a16="http://schemas.microsoft.com/office/drawing/2014/main" id="{8B205506-0A89-6284-5895-4E5C4FCB2694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6ED123A1-753E-5CEC-11AD-19EC0334B158}"/>
              </a:ext>
            </a:extLst>
          </xdr:cNvPr>
          <xdr:cNvSpPr txBox="1"/>
        </xdr:nvSpPr>
        <xdr:spPr>
          <a:xfrm>
            <a:off x="8115300" y="131515"/>
            <a:ext cx="730174" cy="2018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712304</xdr:colOff>
      <xdr:row>0</xdr:row>
      <xdr:rowOff>93772</xdr:rowOff>
    </xdr:from>
    <xdr:to>
      <xdr:col>5</xdr:col>
      <xdr:colOff>944219</xdr:colOff>
      <xdr:row>0</xdr:row>
      <xdr:rowOff>350946</xdr:rowOff>
    </xdr:to>
    <xdr:grpSp>
      <xdr:nvGrpSpPr>
        <xdr:cNvPr id="2" name="Grup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7F11B3-8825-4F99-970B-FA2A16E2BC9C}"/>
            </a:ext>
          </a:extLst>
        </xdr:cNvPr>
        <xdr:cNvGrpSpPr/>
      </xdr:nvGrpSpPr>
      <xdr:grpSpPr>
        <a:xfrm>
          <a:off x="7589354" y="93772"/>
          <a:ext cx="1279665" cy="257174"/>
          <a:chOff x="7648575" y="76200"/>
          <a:chExt cx="1196899" cy="257174"/>
        </a:xfrm>
      </xdr:grpSpPr>
      <xdr:sp macro="" textlink="">
        <xdr:nvSpPr>
          <xdr:cNvPr id="3" name="Seta para a direita listrada 2">
            <a:extLst>
              <a:ext uri="{FF2B5EF4-FFF2-40B4-BE49-F238E27FC236}">
                <a16:creationId xmlns:a16="http://schemas.microsoft.com/office/drawing/2014/main" id="{DBC467CE-84C2-6AF8-18E1-C6AAA1E98743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78F44871-0238-E3CF-F964-0A735CFEEB42}"/>
              </a:ext>
            </a:extLst>
          </xdr:cNvPr>
          <xdr:cNvSpPr txBox="1"/>
        </xdr:nvSpPr>
        <xdr:spPr>
          <a:xfrm>
            <a:off x="8115300" y="131515"/>
            <a:ext cx="730174" cy="2018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183697</xdr:colOff>
      <xdr:row>0</xdr:row>
      <xdr:rowOff>136071</xdr:rowOff>
    </xdr:from>
    <xdr:to>
      <xdr:col>8</xdr:col>
      <xdr:colOff>304799</xdr:colOff>
      <xdr:row>1</xdr:row>
      <xdr:rowOff>12245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pSpPr/>
      </xdr:nvGrpSpPr>
      <xdr:grpSpPr>
        <a:xfrm>
          <a:off x="5812972" y="136071"/>
          <a:ext cx="1397452" cy="247649"/>
          <a:chOff x="7648575" y="76200"/>
          <a:chExt cx="1000220" cy="247649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 txBox="1"/>
        </xdr:nvSpPr>
        <xdr:spPr>
          <a:xfrm>
            <a:off x="8047125" y="85724"/>
            <a:ext cx="601670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  <a:p>
            <a:endParaRPr lang="pt-BR" sz="1400" b="1">
              <a:solidFill>
                <a:srgbClr val="009FC2"/>
              </a:solidFill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163286</xdr:colOff>
      <xdr:row>0</xdr:row>
      <xdr:rowOff>115661</xdr:rowOff>
    </xdr:from>
    <xdr:to>
      <xdr:col>11</xdr:col>
      <xdr:colOff>212911</xdr:colOff>
      <xdr:row>1</xdr:row>
      <xdr:rowOff>3041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/>
      </xdr:nvGrpSpPr>
      <xdr:grpSpPr>
        <a:xfrm>
          <a:off x="8130668" y="115661"/>
          <a:ext cx="1315890" cy="257174"/>
          <a:chOff x="7648575" y="76200"/>
          <a:chExt cx="1225759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8115299" y="106215"/>
            <a:ext cx="759035" cy="2271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504266</xdr:colOff>
      <xdr:row>0</xdr:row>
      <xdr:rowOff>81642</xdr:rowOff>
    </xdr:from>
    <xdr:to>
      <xdr:col>10</xdr:col>
      <xdr:colOff>152401</xdr:colOff>
      <xdr:row>1</xdr:row>
      <xdr:rowOff>44823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7981391" y="81642"/>
          <a:ext cx="1191185" cy="334656"/>
          <a:chOff x="7648575" y="76200"/>
          <a:chExt cx="1245614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>
          <a:xfrm>
            <a:off x="8115300" y="95249"/>
            <a:ext cx="778889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268945</xdr:colOff>
      <xdr:row>0</xdr:row>
      <xdr:rowOff>243326</xdr:rowOff>
    </xdr:from>
    <xdr:to>
      <xdr:col>11</xdr:col>
      <xdr:colOff>89652</xdr:colOff>
      <xdr:row>2</xdr:row>
      <xdr:rowOff>11205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pSpPr/>
      </xdr:nvGrpSpPr>
      <xdr:grpSpPr>
        <a:xfrm>
          <a:off x="8303563" y="243326"/>
          <a:ext cx="1355913" cy="395408"/>
          <a:chOff x="7648575" y="76200"/>
          <a:chExt cx="886558" cy="290055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8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SpPr txBox="1"/>
        </xdr:nvSpPr>
        <xdr:spPr>
          <a:xfrm>
            <a:off x="8049358" y="128130"/>
            <a:ext cx="4857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294623</xdr:colOff>
      <xdr:row>0</xdr:row>
      <xdr:rowOff>201444</xdr:rowOff>
    </xdr:from>
    <xdr:to>
      <xdr:col>8</xdr:col>
      <xdr:colOff>173933</xdr:colOff>
      <xdr:row>1</xdr:row>
      <xdr:rowOff>77618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pSpPr/>
      </xdr:nvGrpSpPr>
      <xdr:grpSpPr>
        <a:xfrm>
          <a:off x="7798666" y="201444"/>
          <a:ext cx="1287354" cy="248891"/>
          <a:chOff x="7648575" y="76200"/>
          <a:chExt cx="878983" cy="248891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9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900-00000A000000}"/>
              </a:ext>
            </a:extLst>
          </xdr:cNvPr>
          <xdr:cNvSpPr txBox="1"/>
        </xdr:nvSpPr>
        <xdr:spPr>
          <a:xfrm>
            <a:off x="8041783" y="86966"/>
            <a:ext cx="4857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7">
  <rv s="0">
    <v>12</v>
    <v>51</v>
    <v>0</v>
  </rv>
  <rv s="0">
    <v>12</v>
    <v>78</v>
    <v>0</v>
  </rv>
  <rv s="0">
    <v>12</v>
    <v>19</v>
    <v>0</v>
  </rv>
  <rv s="0">
    <v>12</v>
    <v>88</v>
    <v>0</v>
  </rv>
  <rv s="0">
    <v>12</v>
    <v>76</v>
    <v>0</v>
  </rv>
  <rv s="0">
    <v>12</v>
    <v>24</v>
    <v>0</v>
  </rv>
  <rv s="0">
    <v>12</v>
    <v>75</v>
    <v>0</v>
  </rv>
  <rv s="0">
    <v>12</v>
    <v>80</v>
    <v>0</v>
  </rv>
  <rv s="0">
    <v>12</v>
    <v>47</v>
    <v>0</v>
  </rv>
  <rv s="0">
    <v>12</v>
    <v>85</v>
    <v>0</v>
  </rv>
  <rv s="0">
    <v>12</v>
    <v>35</v>
    <v>0</v>
  </rv>
  <rv s="0">
    <v>12</v>
    <v>72</v>
    <v>0</v>
  </rv>
  <rv s="0">
    <v>12</v>
    <v>34</v>
    <v>0</v>
  </rv>
  <rv s="0">
    <v>12</v>
    <v>02</v>
    <v>0</v>
  </rv>
  <rv s="0">
    <v>12</v>
    <v>26</v>
    <v>0</v>
  </rv>
  <rv s="0">
    <v>12</v>
    <v>49</v>
    <v>0</v>
  </rv>
  <rv s="0">
    <v>12</v>
    <v>03</v>
    <v>0</v>
  </rv>
  <rv s="0">
    <v>12</v>
    <v>62</v>
    <v>0</v>
  </rv>
  <rv s="0">
    <v>12</v>
    <v>96</v>
    <v>0</v>
  </rv>
  <rv s="0">
    <v>12</v>
    <v>55</v>
    <v>0</v>
  </rv>
  <rv s="0">
    <v>12</v>
    <v>40</v>
    <v>0</v>
  </rv>
  <rv s="0">
    <v>12</v>
    <v>33</v>
    <v>0</v>
  </rv>
  <rv s="0">
    <v>12</v>
    <v>38</v>
    <v>0</v>
  </rv>
  <rv s="0">
    <v>12</v>
    <v>93</v>
    <v>0</v>
  </rv>
  <rv s="0">
    <v>12</v>
    <v>81</v>
    <v>0</v>
  </rv>
  <rv s="0">
    <v>12</v>
    <v>16</v>
    <v>0</v>
  </rv>
  <rv s="0">
    <v>12</v>
    <v>31</v>
    <v>0</v>
  </rv>
  <rv s="0">
    <v>12</v>
    <v>27</v>
    <v>0</v>
  </rv>
  <rv s="0">
    <v>12</v>
    <v>30</v>
    <v>0</v>
  </rv>
  <rv s="0">
    <v>12</v>
    <v>53</v>
    <v>0</v>
  </rv>
  <rv s="0">
    <v>12</v>
    <v>92</v>
    <v>0</v>
  </rv>
  <rv s="0">
    <v>12</v>
    <v>21</v>
    <v>0</v>
  </rv>
  <rv s="0">
    <v>12</v>
    <v>52</v>
    <v>0</v>
  </rv>
  <rv s="0">
    <v>12</v>
    <v>95</v>
    <v>0</v>
  </rv>
  <rv s="0">
    <v>12</v>
    <v>36</v>
    <v>0</v>
  </rv>
  <rv s="0">
    <v>12</v>
    <v>65</v>
    <v>0</v>
  </rv>
  <rv s="0">
    <v>12</v>
    <v>90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R91"/>
  <sheetViews>
    <sheetView showGridLines="0" showRowColHeaders="0" tabSelected="1" zoomScaleNormal="100" workbookViewId="0"/>
  </sheetViews>
  <sheetFormatPr defaultColWidth="0" defaultRowHeight="16.5" zeroHeight="1"/>
  <cols>
    <col min="1" max="1" width="9.140625" style="139" customWidth="1"/>
    <col min="2" max="6" width="22.7109375" style="95" customWidth="1"/>
    <col min="7" max="7" width="9.140625" style="95" customWidth="1"/>
    <col min="8" max="44" width="0" style="95" hidden="1" customWidth="1"/>
    <col min="45" max="16384" width="9.140625" style="95" hidden="1"/>
  </cols>
  <sheetData>
    <row r="1" spans="1:19" ht="108" customHeight="1"/>
    <row r="2" spans="1:19" ht="10.5" customHeight="1"/>
    <row r="3" spans="1:19"/>
    <row r="4" spans="1:19" ht="9.75" customHeight="1"/>
    <row r="5" spans="1:19" customFormat="1" ht="18" customHeight="1">
      <c r="A5" s="139"/>
      <c r="B5" s="125" t="s">
        <v>822</v>
      </c>
    </row>
    <row r="6" spans="1:19" customFormat="1" ht="6.75" customHeight="1">
      <c r="A6" s="139"/>
      <c r="B6" s="126"/>
    </row>
    <row r="7" spans="1:19" customFormat="1" ht="33" customHeight="1">
      <c r="A7" s="139"/>
      <c r="B7" s="1133" t="s">
        <v>823</v>
      </c>
      <c r="C7" s="1133"/>
      <c r="D7" s="1133"/>
      <c r="E7" s="1133"/>
      <c r="F7" s="1133"/>
      <c r="G7" s="119"/>
      <c r="H7" s="119"/>
      <c r="I7" s="119"/>
      <c r="J7" s="119"/>
      <c r="K7" s="119"/>
      <c r="L7" s="119"/>
      <c r="M7" s="119"/>
    </row>
    <row r="8" spans="1:19" ht="9.75" customHeight="1" thickBot="1">
      <c r="A8" s="139" t="s">
        <v>41</v>
      </c>
      <c r="B8" s="136"/>
      <c r="C8" s="136"/>
      <c r="D8" s="136"/>
      <c r="E8" s="136"/>
      <c r="F8" s="137"/>
    </row>
    <row r="9" spans="1:19" s="113" customFormat="1" ht="20.100000000000001" customHeight="1" thickTop="1" thickBot="1">
      <c r="A9" s="138"/>
      <c r="B9" s="1132" t="s">
        <v>226</v>
      </c>
      <c r="C9" s="1132"/>
      <c r="D9" s="1132"/>
      <c r="E9" s="1132"/>
      <c r="F9" s="1132"/>
      <c r="G9" s="393"/>
      <c r="H9" s="104"/>
      <c r="I9" s="105"/>
      <c r="J9" s="106"/>
      <c r="K9" s="104"/>
      <c r="L9" s="104"/>
      <c r="M9" s="107"/>
      <c r="N9" s="108"/>
      <c r="O9" s="109"/>
      <c r="P9" s="110"/>
      <c r="Q9" s="111"/>
      <c r="R9" s="112"/>
      <c r="S9" s="109"/>
    </row>
    <row r="10" spans="1:19" s="113" customFormat="1" ht="20.100000000000001" customHeight="1" thickTop="1" thickBot="1">
      <c r="A10" s="138"/>
      <c r="B10" s="1132" t="s">
        <v>191</v>
      </c>
      <c r="C10" s="1132"/>
      <c r="D10" s="1132"/>
      <c r="E10" s="1132"/>
      <c r="F10" s="1132"/>
      <c r="G10" s="393"/>
      <c r="H10" s="104"/>
      <c r="I10" s="105"/>
      <c r="J10" s="106"/>
      <c r="K10" s="104"/>
      <c r="L10" s="104"/>
      <c r="M10" s="107"/>
      <c r="N10" s="108"/>
      <c r="O10" s="109"/>
      <c r="P10" s="110"/>
      <c r="Q10" s="111"/>
      <c r="R10" s="112"/>
      <c r="S10" s="109"/>
    </row>
    <row r="11" spans="1:19" s="96" customFormat="1" ht="20.100000000000001" customHeight="1" thickTop="1" thickBot="1">
      <c r="A11" s="138"/>
      <c r="B11" s="1132" t="s">
        <v>220</v>
      </c>
      <c r="C11" s="1132"/>
      <c r="D11" s="1132"/>
      <c r="E11" s="1132"/>
      <c r="F11" s="1132"/>
      <c r="G11" s="1130"/>
      <c r="H11" s="55"/>
      <c r="I11" s="56"/>
      <c r="J11" s="57"/>
      <c r="K11" s="55"/>
      <c r="L11" s="55"/>
      <c r="M11" s="58"/>
      <c r="N11" s="59"/>
      <c r="O11" s="60"/>
      <c r="P11" s="61"/>
      <c r="Q11" s="62"/>
      <c r="R11" s="63"/>
      <c r="S11" s="60"/>
    </row>
    <row r="12" spans="1:19" s="96" customFormat="1" ht="20.100000000000001" customHeight="1" thickTop="1" thickBot="1">
      <c r="A12" s="138"/>
      <c r="B12" s="1132" t="s">
        <v>192</v>
      </c>
      <c r="C12" s="1132"/>
      <c r="D12" s="1132"/>
      <c r="E12" s="1132"/>
      <c r="F12" s="1132"/>
      <c r="G12" s="1130"/>
      <c r="H12" s="55"/>
      <c r="I12" s="56"/>
      <c r="J12" s="57"/>
      <c r="K12" s="55"/>
      <c r="L12" s="55"/>
      <c r="M12" s="58"/>
      <c r="N12" s="59"/>
      <c r="O12" s="60"/>
      <c r="P12" s="61"/>
      <c r="Q12" s="62"/>
      <c r="R12" s="63"/>
      <c r="S12" s="60"/>
    </row>
    <row r="13" spans="1:19" s="96" customFormat="1" ht="20.100000000000001" customHeight="1" thickTop="1" thickBot="1">
      <c r="A13" s="138"/>
      <c r="B13" s="1132" t="s">
        <v>221</v>
      </c>
      <c r="C13" s="1132"/>
      <c r="D13" s="1132"/>
      <c r="E13" s="1132"/>
      <c r="F13" s="1132"/>
      <c r="G13" s="57"/>
      <c r="H13" s="55"/>
      <c r="I13" s="56"/>
      <c r="J13" s="57"/>
      <c r="K13" s="55"/>
      <c r="L13" s="55"/>
      <c r="M13" s="58"/>
      <c r="N13" s="59"/>
      <c r="O13" s="60"/>
      <c r="P13" s="61"/>
      <c r="Q13" s="62"/>
      <c r="R13" s="63"/>
      <c r="S13" s="60"/>
    </row>
    <row r="14" spans="1:19" s="96" customFormat="1" ht="20.100000000000001" customHeight="1" thickTop="1" thickBot="1">
      <c r="A14" s="138"/>
      <c r="B14" s="1132" t="s">
        <v>193</v>
      </c>
      <c r="C14" s="1132"/>
      <c r="D14" s="1132"/>
      <c r="E14" s="1132"/>
      <c r="F14" s="1132"/>
      <c r="G14" s="57"/>
      <c r="H14" s="55"/>
      <c r="I14" s="56"/>
      <c r="J14" s="57"/>
      <c r="K14" s="55"/>
      <c r="L14" s="55"/>
      <c r="M14" s="58"/>
      <c r="N14" s="59"/>
      <c r="O14" s="60"/>
      <c r="P14" s="61"/>
      <c r="Q14" s="62"/>
      <c r="R14" s="63"/>
      <c r="S14" s="60"/>
    </row>
    <row r="15" spans="1:19" s="96" customFormat="1" ht="20.100000000000001" customHeight="1" thickTop="1" thickBot="1">
      <c r="A15" s="138"/>
      <c r="B15" s="1132" t="s">
        <v>222</v>
      </c>
      <c r="C15" s="1132"/>
      <c r="D15" s="1132"/>
      <c r="E15" s="1132"/>
      <c r="F15" s="1132"/>
      <c r="G15" s="57"/>
      <c r="H15" s="55"/>
      <c r="I15" s="56"/>
      <c r="J15" s="57"/>
      <c r="K15" s="55"/>
      <c r="L15" s="55"/>
      <c r="M15" s="58"/>
      <c r="N15" s="59"/>
      <c r="O15" s="60"/>
      <c r="P15" s="61"/>
      <c r="Q15" s="62"/>
      <c r="R15" s="63"/>
      <c r="S15" s="60"/>
    </row>
    <row r="16" spans="1:19" s="96" customFormat="1" ht="20.100000000000001" customHeight="1" thickTop="1" thickBot="1">
      <c r="A16" s="138"/>
      <c r="B16" s="1132" t="s">
        <v>223</v>
      </c>
      <c r="C16" s="1132"/>
      <c r="D16" s="1132"/>
      <c r="E16" s="1132"/>
      <c r="F16" s="1132"/>
      <c r="G16" s="57"/>
      <c r="H16" s="55"/>
      <c r="I16" s="56"/>
      <c r="J16" s="57"/>
      <c r="K16" s="55"/>
      <c r="L16" s="55"/>
      <c r="M16" s="58"/>
      <c r="N16" s="59"/>
      <c r="O16" s="60"/>
      <c r="P16" s="61"/>
      <c r="Q16" s="62"/>
      <c r="R16" s="63"/>
      <c r="S16" s="60"/>
    </row>
    <row r="17" spans="1:20" s="96" customFormat="1" ht="20.100000000000001" customHeight="1" thickTop="1" thickBot="1">
      <c r="A17" s="138"/>
      <c r="B17" s="1132" t="s">
        <v>138</v>
      </c>
      <c r="C17" s="1132"/>
      <c r="D17" s="1132"/>
      <c r="E17" s="1132"/>
      <c r="F17" s="1132"/>
      <c r="G17" s="57"/>
      <c r="H17" s="55"/>
      <c r="I17" s="56"/>
      <c r="J17" s="57"/>
      <c r="K17" s="55"/>
      <c r="L17" s="55"/>
      <c r="M17" s="58"/>
      <c r="N17" s="59"/>
      <c r="O17" s="60"/>
      <c r="P17" s="61"/>
      <c r="Q17" s="62"/>
      <c r="R17" s="63"/>
      <c r="S17" s="60"/>
    </row>
    <row r="18" spans="1:20" s="96" customFormat="1" ht="20.100000000000001" customHeight="1" thickTop="1" thickBot="1">
      <c r="A18" s="138"/>
      <c r="B18" s="1132" t="s">
        <v>224</v>
      </c>
      <c r="C18" s="1132"/>
      <c r="D18" s="1132"/>
      <c r="E18" s="1132"/>
      <c r="F18" s="1132"/>
      <c r="G18" s="57"/>
      <c r="H18" s="55"/>
      <c r="I18" s="56"/>
      <c r="J18" s="57"/>
      <c r="K18" s="55"/>
      <c r="L18" s="55"/>
      <c r="M18" s="58"/>
      <c r="N18" s="59"/>
      <c r="O18" s="60"/>
      <c r="P18" s="61"/>
      <c r="Q18" s="62"/>
      <c r="R18" s="63"/>
      <c r="S18" s="60"/>
    </row>
    <row r="19" spans="1:20" s="96" customFormat="1" ht="20.100000000000001" customHeight="1" thickTop="1" thickBot="1">
      <c r="A19" s="138"/>
      <c r="B19" s="1132" t="s">
        <v>194</v>
      </c>
      <c r="C19" s="1132"/>
      <c r="D19" s="1132"/>
      <c r="E19" s="1132"/>
      <c r="F19" s="1132"/>
      <c r="G19" s="57"/>
      <c r="H19" s="55"/>
      <c r="I19" s="56"/>
      <c r="J19" s="57"/>
      <c r="K19" s="55"/>
      <c r="L19" s="55"/>
      <c r="M19" s="58"/>
      <c r="N19" s="59"/>
      <c r="O19" s="60"/>
      <c r="P19" s="61"/>
      <c r="Q19" s="62"/>
      <c r="R19" s="63"/>
      <c r="S19" s="60"/>
    </row>
    <row r="20" spans="1:20" ht="20.100000000000001" customHeight="1" thickTop="1" thickBot="1">
      <c r="A20" s="138"/>
      <c r="B20" s="1132" t="s">
        <v>195</v>
      </c>
      <c r="C20" s="1132"/>
      <c r="D20" s="1132"/>
      <c r="E20" s="1132"/>
      <c r="F20" s="1132"/>
      <c r="G20" s="28"/>
      <c r="H20" s="29"/>
      <c r="I20" s="30"/>
      <c r="J20" s="28"/>
      <c r="K20" s="29"/>
      <c r="L20" s="29"/>
      <c r="M20" s="46"/>
      <c r="N20" s="3"/>
      <c r="O20" s="4"/>
      <c r="P20" s="5"/>
      <c r="Q20" s="6"/>
      <c r="R20" s="7"/>
      <c r="S20" s="4"/>
    </row>
    <row r="21" spans="1:20" ht="20.100000000000001" customHeight="1" thickTop="1" thickBot="1">
      <c r="A21" s="138"/>
      <c r="B21" s="1132" t="s">
        <v>196</v>
      </c>
      <c r="C21" s="1132"/>
      <c r="D21" s="1132"/>
      <c r="E21" s="1132"/>
      <c r="F21" s="1132"/>
      <c r="G21" s="28"/>
      <c r="H21" s="29"/>
      <c r="I21" s="30"/>
      <c r="J21" s="28"/>
      <c r="K21" s="29"/>
      <c r="L21" s="29"/>
      <c r="M21" s="46"/>
      <c r="N21" s="3"/>
      <c r="O21" s="4"/>
      <c r="P21" s="5"/>
      <c r="Q21" s="6"/>
      <c r="R21" s="7"/>
      <c r="S21" s="4"/>
    </row>
    <row r="22" spans="1:20" ht="20.100000000000001" customHeight="1" thickTop="1" thickBot="1">
      <c r="A22" s="138"/>
      <c r="B22" s="1132" t="s">
        <v>198</v>
      </c>
      <c r="C22" s="1132"/>
      <c r="D22" s="1132"/>
      <c r="E22" s="1132"/>
      <c r="F22" s="1132"/>
      <c r="G22" s="28"/>
      <c r="H22" s="29"/>
      <c r="I22" s="30"/>
      <c r="J22" s="28"/>
      <c r="K22" s="29"/>
      <c r="L22" s="29"/>
      <c r="M22" s="46"/>
      <c r="N22" s="3"/>
      <c r="O22" s="4"/>
      <c r="P22" s="5"/>
      <c r="Q22" s="6"/>
      <c r="R22" s="7"/>
      <c r="S22" s="4"/>
    </row>
    <row r="23" spans="1:20" ht="20.100000000000001" customHeight="1" thickTop="1" thickBot="1">
      <c r="A23" s="138"/>
      <c r="B23" s="1132" t="s">
        <v>197</v>
      </c>
      <c r="C23" s="1132"/>
      <c r="D23" s="1132"/>
      <c r="E23" s="1132"/>
      <c r="F23" s="1132"/>
      <c r="G23" s="28"/>
      <c r="H23" s="29"/>
      <c r="I23" s="30"/>
      <c r="J23" s="28"/>
      <c r="K23" s="29"/>
      <c r="L23" s="29"/>
      <c r="M23" s="46"/>
      <c r="N23" s="3"/>
      <c r="O23" s="4"/>
      <c r="P23" s="5"/>
      <c r="Q23" s="6"/>
      <c r="R23" s="7"/>
      <c r="S23" s="4"/>
    </row>
    <row r="24" spans="1:20" ht="20.100000000000001" customHeight="1" thickTop="1" thickBot="1">
      <c r="A24" s="138"/>
      <c r="B24" s="1132" t="s">
        <v>225</v>
      </c>
      <c r="C24" s="1132"/>
      <c r="D24" s="1132"/>
      <c r="E24" s="1132"/>
      <c r="F24" s="1132"/>
      <c r="G24" s="1131"/>
      <c r="H24" s="29"/>
      <c r="I24" s="30"/>
      <c r="J24" s="28"/>
      <c r="K24" s="29"/>
      <c r="L24" s="29"/>
      <c r="M24" s="46"/>
      <c r="N24" s="3"/>
      <c r="O24" s="4"/>
      <c r="P24" s="5"/>
      <c r="Q24" s="6"/>
      <c r="R24" s="7"/>
      <c r="S24" s="4"/>
    </row>
    <row r="25" spans="1:20" ht="20.100000000000001" customHeight="1" thickTop="1" thickBot="1">
      <c r="A25" s="138"/>
      <c r="B25" s="1132" t="s">
        <v>199</v>
      </c>
      <c r="C25" s="1132"/>
      <c r="D25" s="1132"/>
      <c r="E25" s="1132"/>
      <c r="F25" s="1132"/>
      <c r="G25" s="54"/>
      <c r="H25" s="33"/>
      <c r="I25" s="33"/>
      <c r="J25" s="54"/>
      <c r="K25" s="31"/>
      <c r="L25" s="31"/>
      <c r="M25" s="47"/>
      <c r="N25" s="18"/>
      <c r="O25" s="18"/>
      <c r="P25" s="18"/>
      <c r="Q25" s="9"/>
      <c r="R25" s="13"/>
      <c r="S25" s="13"/>
      <c r="T25" s="18"/>
    </row>
    <row r="26" spans="1:20" ht="20.100000000000001" customHeight="1" thickTop="1" thickBot="1">
      <c r="A26" s="138"/>
      <c r="B26" s="1132" t="s">
        <v>200</v>
      </c>
      <c r="C26" s="1132"/>
      <c r="D26" s="1132"/>
      <c r="E26" s="1132"/>
      <c r="F26" s="1132"/>
      <c r="G26" s="35"/>
      <c r="H26" s="36"/>
      <c r="I26" s="36"/>
      <c r="J26" s="28"/>
      <c r="K26" s="31"/>
      <c r="L26" s="31"/>
      <c r="M26" s="47"/>
      <c r="N26" s="18"/>
      <c r="O26" s="18"/>
      <c r="P26" s="18"/>
      <c r="Q26" s="9"/>
      <c r="R26" s="13"/>
      <c r="S26" s="13"/>
      <c r="T26" s="18"/>
    </row>
    <row r="27" spans="1:20" ht="20.100000000000001" customHeight="1" thickTop="1" thickBot="1">
      <c r="A27" s="138"/>
      <c r="B27" s="1132" t="s">
        <v>201</v>
      </c>
      <c r="C27" s="1132"/>
      <c r="D27" s="1132"/>
      <c r="E27" s="1132"/>
      <c r="F27" s="1132"/>
      <c r="G27" s="28"/>
      <c r="H27" s="29"/>
      <c r="I27" s="30"/>
      <c r="J27" s="28"/>
      <c r="K27" s="29"/>
      <c r="L27" s="29"/>
      <c r="M27" s="46"/>
      <c r="N27" s="3"/>
      <c r="O27" s="4"/>
      <c r="P27" s="5"/>
      <c r="Q27" s="6"/>
      <c r="R27" s="7"/>
      <c r="S27" s="4"/>
    </row>
    <row r="28" spans="1:20" ht="20.100000000000001" customHeight="1" thickTop="1" thickBot="1">
      <c r="A28" s="138"/>
      <c r="B28" s="1132" t="s">
        <v>202</v>
      </c>
      <c r="C28" s="1132"/>
      <c r="D28" s="1132"/>
      <c r="E28" s="1132"/>
      <c r="F28" s="1132"/>
      <c r="G28" s="28"/>
      <c r="H28" s="29"/>
      <c r="I28" s="30"/>
      <c r="J28" s="28"/>
      <c r="K28" s="29"/>
      <c r="L28" s="34"/>
      <c r="M28" s="46"/>
      <c r="N28" s="8"/>
      <c r="O28" s="4"/>
      <c r="P28" s="9"/>
      <c r="Q28" s="13"/>
      <c r="R28" s="13"/>
      <c r="S28" s="13"/>
    </row>
    <row r="29" spans="1:20" ht="20.100000000000001" customHeight="1" thickTop="1" thickBot="1">
      <c r="A29" s="138"/>
      <c r="B29" s="1132" t="s">
        <v>203</v>
      </c>
      <c r="C29" s="1132"/>
      <c r="D29" s="1132"/>
      <c r="E29" s="1132"/>
      <c r="F29" s="1132"/>
      <c r="G29" s="28"/>
      <c r="H29" s="29"/>
      <c r="I29" s="30"/>
      <c r="J29" s="28"/>
      <c r="K29" s="29"/>
      <c r="L29" s="34"/>
      <c r="M29" s="46"/>
      <c r="N29" s="8"/>
      <c r="O29" s="4"/>
      <c r="P29" s="9"/>
      <c r="Q29" s="13"/>
      <c r="R29" s="13"/>
      <c r="S29" s="13"/>
    </row>
    <row r="30" spans="1:20" ht="20.100000000000001" customHeight="1" thickTop="1" thickBot="1">
      <c r="A30" s="138"/>
      <c r="B30" s="1132" t="s">
        <v>204</v>
      </c>
      <c r="C30" s="1132"/>
      <c r="D30" s="1132"/>
      <c r="E30" s="1132"/>
      <c r="F30" s="1132"/>
      <c r="G30" s="28"/>
      <c r="H30" s="29"/>
      <c r="I30" s="30"/>
      <c r="J30" s="28"/>
      <c r="K30" s="29"/>
      <c r="L30" s="34"/>
      <c r="M30" s="46"/>
      <c r="N30" s="8"/>
      <c r="O30" s="4"/>
      <c r="P30" s="9"/>
      <c r="Q30" s="13"/>
      <c r="R30" s="13"/>
      <c r="S30" s="13"/>
    </row>
    <row r="31" spans="1:20" ht="20.100000000000001" customHeight="1" thickTop="1" thickBot="1">
      <c r="A31" s="138"/>
      <c r="B31" s="1132" t="s">
        <v>205</v>
      </c>
      <c r="C31" s="1132"/>
      <c r="D31" s="1132"/>
      <c r="E31" s="1132"/>
      <c r="F31" s="1132"/>
      <c r="G31" s="28"/>
      <c r="H31" s="29"/>
      <c r="I31" s="30"/>
      <c r="J31" s="28"/>
      <c r="K31" s="29"/>
      <c r="L31" s="34"/>
      <c r="M31" s="46"/>
      <c r="N31" s="8"/>
      <c r="O31" s="4"/>
      <c r="P31" s="9"/>
      <c r="Q31" s="13"/>
      <c r="R31" s="13"/>
      <c r="S31" s="13"/>
    </row>
    <row r="32" spans="1:20" ht="20.100000000000001" customHeight="1" thickTop="1" thickBot="1">
      <c r="A32" s="138"/>
      <c r="B32" s="1132" t="s">
        <v>206</v>
      </c>
      <c r="C32" s="1132"/>
      <c r="D32" s="1132"/>
      <c r="E32" s="1132"/>
      <c r="F32" s="1132"/>
      <c r="G32" s="28"/>
      <c r="H32" s="29"/>
      <c r="I32" s="30"/>
      <c r="J32" s="28"/>
      <c r="K32" s="29"/>
      <c r="L32" s="34"/>
      <c r="M32" s="46"/>
      <c r="N32" s="8"/>
      <c r="O32" s="4"/>
      <c r="P32" s="9"/>
      <c r="Q32" s="13"/>
      <c r="R32" s="13"/>
      <c r="S32" s="13"/>
    </row>
    <row r="33" spans="1:19" ht="20.100000000000001" customHeight="1" thickTop="1" thickBot="1">
      <c r="A33" s="138"/>
      <c r="B33" s="1132" t="s">
        <v>207</v>
      </c>
      <c r="C33" s="1132"/>
      <c r="D33" s="1132"/>
      <c r="E33" s="1132"/>
      <c r="F33" s="1132"/>
      <c r="G33" s="28"/>
      <c r="H33" s="29"/>
      <c r="I33" s="30"/>
      <c r="J33" s="28"/>
      <c r="K33" s="29"/>
      <c r="L33" s="34"/>
      <c r="M33" s="46"/>
      <c r="N33" s="8"/>
      <c r="O33" s="4"/>
      <c r="P33" s="9"/>
      <c r="Q33" s="13"/>
      <c r="R33" s="13"/>
      <c r="S33" s="13"/>
    </row>
    <row r="34" spans="1:19" ht="20.100000000000001" customHeight="1" thickTop="1" thickBot="1">
      <c r="A34" s="138"/>
      <c r="B34" s="1132" t="s">
        <v>208</v>
      </c>
      <c r="C34" s="1132"/>
      <c r="D34" s="1132"/>
      <c r="E34" s="1132"/>
      <c r="F34" s="1132"/>
      <c r="G34" s="28"/>
      <c r="H34" s="29"/>
      <c r="I34" s="30"/>
      <c r="J34" s="28"/>
      <c r="K34" s="29"/>
      <c r="L34" s="34"/>
      <c r="M34" s="46"/>
      <c r="N34" s="8"/>
      <c r="O34" s="4"/>
      <c r="P34" s="9"/>
      <c r="Q34" s="13"/>
      <c r="R34" s="13"/>
      <c r="S34" s="13"/>
    </row>
    <row r="35" spans="1:19" ht="20.100000000000001" customHeight="1" thickTop="1" thickBot="1">
      <c r="A35" s="138"/>
      <c r="B35" s="1132" t="s">
        <v>149</v>
      </c>
      <c r="C35" s="1132"/>
      <c r="D35" s="1132"/>
      <c r="E35" s="1132"/>
      <c r="F35" s="1132"/>
      <c r="G35" s="28"/>
      <c r="H35" s="29"/>
      <c r="I35" s="30"/>
      <c r="J35" s="28"/>
      <c r="K35" s="29"/>
      <c r="L35" s="34"/>
      <c r="M35" s="46"/>
      <c r="N35" s="8"/>
      <c r="O35" s="4"/>
      <c r="P35" s="9"/>
      <c r="Q35" s="13"/>
      <c r="R35" s="13"/>
      <c r="S35" s="13"/>
    </row>
    <row r="36" spans="1:19" ht="20.100000000000001" customHeight="1" thickTop="1" thickBot="1">
      <c r="A36" s="138"/>
      <c r="B36" s="1132" t="s">
        <v>209</v>
      </c>
      <c r="C36" s="1132"/>
      <c r="D36" s="1132"/>
      <c r="E36" s="1132"/>
      <c r="F36" s="1132"/>
      <c r="G36" s="28"/>
      <c r="H36" s="29"/>
      <c r="I36" s="30"/>
      <c r="J36" s="28"/>
      <c r="K36" s="29"/>
      <c r="L36" s="34"/>
      <c r="M36" s="46"/>
      <c r="N36" s="8"/>
      <c r="O36" s="4"/>
      <c r="P36" s="9"/>
      <c r="Q36" s="13"/>
      <c r="R36" s="13"/>
      <c r="S36" s="13"/>
    </row>
    <row r="37" spans="1:19" ht="20.100000000000001" customHeight="1" thickTop="1" thickBot="1">
      <c r="A37" s="138"/>
      <c r="B37" s="1132" t="s">
        <v>210</v>
      </c>
      <c r="C37" s="1132"/>
      <c r="D37" s="1132"/>
      <c r="E37" s="1132"/>
      <c r="F37" s="1132"/>
      <c r="G37" s="28"/>
      <c r="H37" s="29"/>
      <c r="I37" s="30"/>
      <c r="J37" s="28"/>
      <c r="K37" s="29"/>
      <c r="L37" s="34"/>
      <c r="M37" s="46"/>
      <c r="N37" s="8"/>
      <c r="O37" s="4"/>
      <c r="P37" s="9"/>
      <c r="Q37" s="13"/>
      <c r="R37" s="13"/>
      <c r="S37" s="13"/>
    </row>
    <row r="38" spans="1:19" ht="20.100000000000001" customHeight="1" thickTop="1" thickBot="1">
      <c r="A38" s="138"/>
      <c r="B38" s="1132" t="s">
        <v>211</v>
      </c>
      <c r="C38" s="1132"/>
      <c r="D38" s="1132"/>
      <c r="E38" s="1132"/>
      <c r="F38" s="1132"/>
      <c r="G38" s="28"/>
      <c r="H38" s="29"/>
      <c r="I38" s="30"/>
      <c r="J38" s="28"/>
      <c r="K38" s="29"/>
      <c r="L38" s="34"/>
      <c r="M38" s="46"/>
      <c r="N38" s="8"/>
      <c r="O38" s="4"/>
      <c r="P38" s="9"/>
      <c r="Q38" s="13"/>
      <c r="R38" s="13"/>
      <c r="S38" s="13"/>
    </row>
    <row r="39" spans="1:19" ht="20.100000000000001" customHeight="1" thickTop="1" thickBot="1">
      <c r="A39" s="138"/>
      <c r="B39" s="1132" t="s">
        <v>212</v>
      </c>
      <c r="C39" s="1132"/>
      <c r="D39" s="1132"/>
      <c r="E39" s="1132"/>
      <c r="F39" s="1132"/>
      <c r="G39" s="28"/>
      <c r="H39" s="29"/>
      <c r="I39" s="30"/>
      <c r="J39" s="28"/>
      <c r="K39" s="29"/>
      <c r="L39" s="34"/>
      <c r="M39" s="46"/>
      <c r="N39" s="8"/>
      <c r="O39" s="4"/>
      <c r="P39" s="9"/>
      <c r="Q39" s="13"/>
      <c r="R39" s="13"/>
      <c r="S39" s="13"/>
    </row>
    <row r="40" spans="1:19" ht="20.100000000000001" customHeight="1" thickTop="1" thickBot="1">
      <c r="A40" s="138"/>
      <c r="B40" s="1132" t="s">
        <v>213</v>
      </c>
      <c r="C40" s="1132"/>
      <c r="D40" s="1132"/>
      <c r="E40" s="1132"/>
      <c r="F40" s="1132"/>
      <c r="G40" s="28"/>
      <c r="H40" s="29"/>
      <c r="I40" s="30"/>
      <c r="J40" s="28"/>
      <c r="K40" s="29"/>
      <c r="L40" s="34"/>
      <c r="M40" s="46"/>
      <c r="N40" s="8"/>
      <c r="O40" s="4"/>
      <c r="P40" s="9"/>
      <c r="Q40" s="13"/>
      <c r="R40" s="13"/>
      <c r="S40" s="13"/>
    </row>
    <row r="41" spans="1:19" ht="20.100000000000001" customHeight="1" thickTop="1" thickBot="1">
      <c r="A41" s="138"/>
      <c r="B41" s="1132" t="s">
        <v>173</v>
      </c>
      <c r="C41" s="1132"/>
      <c r="D41" s="1132"/>
      <c r="E41" s="1132"/>
      <c r="F41" s="1132"/>
      <c r="G41" s="28"/>
      <c r="H41" s="29"/>
      <c r="I41" s="30"/>
      <c r="J41" s="28"/>
      <c r="K41" s="29"/>
      <c r="L41" s="34"/>
      <c r="M41" s="46"/>
      <c r="N41" s="8"/>
      <c r="O41" s="4"/>
      <c r="P41" s="9"/>
      <c r="Q41" s="13"/>
      <c r="R41" s="13"/>
      <c r="S41" s="13"/>
    </row>
    <row r="42" spans="1:19" ht="20.100000000000001" customHeight="1" thickTop="1" thickBot="1">
      <c r="A42" s="138"/>
      <c r="B42" s="1132" t="s">
        <v>214</v>
      </c>
      <c r="C42" s="1132"/>
      <c r="D42" s="1132"/>
      <c r="E42" s="1132"/>
      <c r="F42" s="1132"/>
      <c r="G42" s="28"/>
      <c r="H42" s="29"/>
      <c r="I42" s="30"/>
      <c r="J42" s="28"/>
      <c r="K42" s="29"/>
      <c r="L42" s="34"/>
      <c r="M42" s="46"/>
      <c r="N42" s="8"/>
      <c r="O42" s="4"/>
      <c r="P42" s="9"/>
      <c r="Q42" s="13"/>
      <c r="R42" s="13"/>
      <c r="S42" s="13"/>
    </row>
    <row r="43" spans="1:19" ht="20.100000000000001" customHeight="1" thickTop="1" thickBot="1">
      <c r="A43" s="138"/>
      <c r="B43" s="1132" t="s">
        <v>215</v>
      </c>
      <c r="C43" s="1132"/>
      <c r="D43" s="1132"/>
      <c r="E43" s="1132"/>
      <c r="F43" s="1132"/>
      <c r="G43" s="28"/>
      <c r="H43" s="29"/>
      <c r="I43" s="30"/>
      <c r="J43" s="28"/>
      <c r="K43" s="29"/>
      <c r="L43" s="34"/>
      <c r="M43" s="46"/>
      <c r="N43" s="8"/>
      <c r="O43" s="4"/>
      <c r="P43" s="9"/>
      <c r="Q43" s="13"/>
      <c r="R43" s="13"/>
      <c r="S43" s="13"/>
    </row>
    <row r="44" spans="1:19" ht="20.100000000000001" customHeight="1" thickTop="1" thickBot="1">
      <c r="A44" s="138"/>
      <c r="B44" s="1132" t="s">
        <v>216</v>
      </c>
      <c r="C44" s="1132"/>
      <c r="D44" s="1132"/>
      <c r="E44" s="1132"/>
      <c r="F44" s="1132"/>
      <c r="G44" s="28"/>
      <c r="H44" s="29"/>
      <c r="I44" s="30"/>
      <c r="J44" s="28"/>
      <c r="K44" s="29"/>
      <c r="L44" s="34"/>
      <c r="M44" s="46"/>
      <c r="N44" s="8"/>
      <c r="O44" s="4"/>
      <c r="P44" s="9"/>
      <c r="Q44" s="13"/>
      <c r="R44" s="13"/>
      <c r="S44" s="13"/>
    </row>
    <row r="45" spans="1:19" ht="20.100000000000001" customHeight="1" thickTop="1" thickBot="1">
      <c r="A45" s="138"/>
      <c r="B45" s="1132" t="s">
        <v>1123</v>
      </c>
      <c r="C45" s="1132"/>
      <c r="D45" s="1132"/>
      <c r="E45" s="1132"/>
      <c r="F45" s="1132"/>
      <c r="G45" s="28"/>
      <c r="H45" s="29"/>
      <c r="I45" s="30"/>
      <c r="J45" s="28"/>
      <c r="K45" s="29"/>
      <c r="L45" s="34"/>
      <c r="M45" s="46"/>
      <c r="N45" s="8"/>
      <c r="O45" s="4"/>
      <c r="P45" s="9"/>
      <c r="Q45" s="13"/>
      <c r="R45" s="13"/>
      <c r="S45" s="13"/>
    </row>
    <row r="46" spans="1:19" ht="20.100000000000001" customHeight="1" thickTop="1" thickBot="1">
      <c r="A46" s="138"/>
      <c r="B46" s="1132" t="s">
        <v>1151</v>
      </c>
      <c r="C46" s="1132"/>
      <c r="D46" s="1132"/>
      <c r="E46" s="1132"/>
      <c r="F46" s="1132"/>
      <c r="G46" s="28"/>
      <c r="H46" s="29"/>
      <c r="I46" s="30"/>
      <c r="J46" s="28"/>
      <c r="K46" s="29"/>
      <c r="L46" s="34"/>
      <c r="M46" s="46"/>
      <c r="N46" s="8"/>
      <c r="O46" s="4"/>
      <c r="P46" s="9"/>
      <c r="Q46" s="13"/>
      <c r="R46" s="13"/>
      <c r="S46" s="13"/>
    </row>
    <row r="47" spans="1:19" ht="20.100000000000001" customHeight="1" thickTop="1" thickBot="1">
      <c r="A47" s="138"/>
      <c r="B47" s="1132" t="s">
        <v>1258</v>
      </c>
      <c r="C47" s="1132"/>
      <c r="D47" s="1132"/>
      <c r="E47" s="1132"/>
      <c r="F47" s="1132"/>
      <c r="G47" s="28"/>
      <c r="H47" s="29"/>
      <c r="I47" s="30"/>
      <c r="J47" s="28"/>
      <c r="K47" s="29"/>
      <c r="L47" s="34"/>
      <c r="M47" s="46"/>
      <c r="N47" s="8"/>
      <c r="O47" s="4"/>
      <c r="P47" s="9"/>
      <c r="Q47" s="13"/>
      <c r="R47" s="13"/>
      <c r="S47" s="13"/>
    </row>
    <row r="48" spans="1:19" ht="20.100000000000001" customHeight="1" thickTop="1" thickBot="1">
      <c r="B48" s="1132" t="s">
        <v>217</v>
      </c>
      <c r="C48" s="1132"/>
      <c r="D48" s="1132"/>
      <c r="E48" s="1132"/>
      <c r="F48" s="1132"/>
      <c r="G48" s="28"/>
      <c r="H48" s="29"/>
      <c r="I48" s="30"/>
      <c r="J48" s="28"/>
      <c r="K48" s="29"/>
      <c r="L48" s="34"/>
      <c r="M48" s="46"/>
      <c r="N48" s="8"/>
      <c r="O48" s="4"/>
      <c r="P48" s="9"/>
      <c r="Q48" s="13"/>
      <c r="R48" s="13"/>
      <c r="S48" s="13"/>
    </row>
    <row r="49" spans="1:19" ht="20.100000000000001" customHeight="1" thickTop="1" thickBot="1">
      <c r="A49" s="138"/>
      <c r="B49" s="1132" t="s">
        <v>218</v>
      </c>
      <c r="C49" s="1132"/>
      <c r="D49" s="1132"/>
      <c r="E49" s="1132"/>
      <c r="F49" s="1132"/>
      <c r="G49" s="28"/>
      <c r="H49" s="29"/>
      <c r="I49" s="30"/>
      <c r="J49" s="28"/>
      <c r="K49" s="29"/>
      <c r="L49" s="34"/>
      <c r="M49" s="46"/>
      <c r="N49" s="8"/>
      <c r="O49" s="4"/>
      <c r="P49" s="9"/>
      <c r="Q49" s="13"/>
      <c r="R49" s="13"/>
      <c r="S49" s="13"/>
    </row>
    <row r="50" spans="1:19" ht="20.100000000000001" customHeight="1" thickTop="1" thickBot="1">
      <c r="A50" s="138"/>
      <c r="B50" s="1132" t="s">
        <v>219</v>
      </c>
      <c r="C50" s="1132"/>
      <c r="D50" s="1132"/>
      <c r="E50" s="1132"/>
      <c r="F50" s="1132"/>
      <c r="G50" s="28"/>
      <c r="H50" s="29"/>
      <c r="I50" s="30"/>
      <c r="J50" s="28"/>
      <c r="K50" s="29"/>
      <c r="L50" s="34"/>
      <c r="M50" s="46"/>
      <c r="N50" s="8"/>
      <c r="O50" s="4"/>
      <c r="P50" s="9"/>
      <c r="Q50" s="13"/>
      <c r="R50" s="13"/>
      <c r="S50" s="13"/>
    </row>
    <row r="51" spans="1:19" ht="20.100000000000001" customHeight="1" thickTop="1" thickBot="1">
      <c r="A51" s="643"/>
      <c r="B51" s="1132" t="s">
        <v>1393</v>
      </c>
      <c r="C51" s="1132"/>
      <c r="D51" s="1132"/>
      <c r="E51" s="1132"/>
      <c r="F51" s="1132"/>
      <c r="G51" s="28"/>
      <c r="H51" s="29"/>
      <c r="I51" s="30"/>
      <c r="J51" s="28"/>
      <c r="K51" s="29"/>
      <c r="L51" s="34"/>
      <c r="M51" s="46"/>
      <c r="N51" s="8"/>
      <c r="O51" s="4"/>
      <c r="P51" s="9"/>
      <c r="Q51" s="13"/>
      <c r="R51" s="13"/>
      <c r="S51" s="13"/>
    </row>
    <row r="52" spans="1:19" ht="20.100000000000001" customHeight="1" thickTop="1" thickBot="1">
      <c r="A52" s="643"/>
      <c r="B52" s="1132" t="s">
        <v>1405</v>
      </c>
      <c r="C52" s="1132"/>
      <c r="D52" s="1132"/>
      <c r="E52" s="1132"/>
      <c r="F52" s="1132"/>
      <c r="G52" s="28"/>
      <c r="H52" s="29"/>
      <c r="I52" s="30"/>
      <c r="J52" s="28"/>
      <c r="K52" s="29"/>
      <c r="L52" s="34"/>
      <c r="M52" s="46"/>
      <c r="N52" s="8"/>
      <c r="O52" s="4"/>
      <c r="P52" s="9"/>
      <c r="Q52" s="13"/>
      <c r="R52" s="13"/>
      <c r="S52" s="13"/>
    </row>
    <row r="53" spans="1:19" ht="20.100000000000001" customHeight="1" thickTop="1" thickBot="1">
      <c r="A53" s="643"/>
      <c r="B53" s="1132" t="s">
        <v>1481</v>
      </c>
      <c r="C53" s="1132"/>
      <c r="D53" s="1132"/>
      <c r="E53" s="1132"/>
      <c r="F53" s="1132"/>
      <c r="G53" s="28"/>
      <c r="H53" s="29"/>
      <c r="I53" s="30"/>
      <c r="J53" s="28"/>
      <c r="K53" s="29"/>
      <c r="L53" s="34"/>
      <c r="M53" s="46"/>
      <c r="N53" s="8"/>
      <c r="O53" s="4"/>
      <c r="P53" s="9"/>
      <c r="Q53" s="13"/>
      <c r="R53" s="13"/>
      <c r="S53" s="13"/>
    </row>
    <row r="54" spans="1:19" ht="20.100000000000001" customHeight="1" thickTop="1" thickBot="1">
      <c r="A54" s="643"/>
      <c r="B54" s="1132" t="s">
        <v>1552</v>
      </c>
      <c r="C54" s="1132"/>
      <c r="D54" s="1132"/>
      <c r="E54" s="1132"/>
      <c r="F54" s="1132"/>
      <c r="G54" s="28"/>
      <c r="H54" s="29"/>
      <c r="I54" s="30"/>
      <c r="J54" s="28"/>
      <c r="K54" s="29"/>
      <c r="L54" s="34"/>
      <c r="M54" s="46"/>
      <c r="N54" s="8"/>
      <c r="O54" s="4"/>
      <c r="P54" s="9"/>
      <c r="Q54" s="13"/>
      <c r="R54" s="13"/>
      <c r="S54" s="13"/>
    </row>
    <row r="55" spans="1:19" ht="20.100000000000001" customHeight="1" thickTop="1" thickBot="1">
      <c r="A55" s="643"/>
      <c r="B55" s="1132" t="s">
        <v>1783</v>
      </c>
      <c r="C55" s="1132"/>
      <c r="D55" s="1132"/>
      <c r="E55" s="1132"/>
      <c r="F55" s="1132"/>
      <c r="G55" s="28"/>
      <c r="H55" s="29"/>
      <c r="I55" s="30"/>
      <c r="J55" s="28"/>
      <c r="K55" s="29"/>
      <c r="L55" s="34"/>
      <c r="M55" s="46"/>
      <c r="N55" s="8"/>
      <c r="O55" s="4"/>
      <c r="P55" s="9"/>
      <c r="Q55" s="13"/>
      <c r="R55" s="13"/>
      <c r="S55" s="13"/>
    </row>
    <row r="56" spans="1:19" ht="15" customHeight="1" thickTop="1">
      <c r="B56" s="138"/>
      <c r="C56" s="138"/>
      <c r="D56" s="138"/>
      <c r="E56" s="138"/>
      <c r="F56" s="138"/>
      <c r="G56" s="28"/>
      <c r="H56" s="29"/>
      <c r="I56" s="30"/>
      <c r="J56" s="28"/>
      <c r="K56" s="29"/>
      <c r="L56" s="34"/>
      <c r="M56" s="46"/>
      <c r="N56" s="8"/>
      <c r="O56" s="4"/>
      <c r="P56" s="9"/>
      <c r="Q56" s="13"/>
      <c r="R56" s="13"/>
      <c r="S56" s="13"/>
    </row>
    <row r="57" spans="1:19" ht="15" hidden="1" customHeight="1">
      <c r="A57" s="140"/>
      <c r="C57" s="1"/>
      <c r="D57" s="1"/>
      <c r="E57" s="1"/>
      <c r="G57" s="28"/>
      <c r="H57" s="29"/>
      <c r="I57" s="29"/>
      <c r="J57" s="28"/>
      <c r="K57" s="31"/>
      <c r="L57" s="31"/>
      <c r="M57" s="48"/>
      <c r="N57" s="27"/>
      <c r="O57" s="13"/>
      <c r="P57" s="13"/>
      <c r="Q57" s="13"/>
      <c r="R57" s="13"/>
      <c r="S57" s="13"/>
    </row>
    <row r="58" spans="1:19" ht="15" hidden="1" customHeight="1">
      <c r="A58" s="140"/>
      <c r="B58" s="127" t="s">
        <v>40</v>
      </c>
      <c r="C58" s="127" t="s">
        <v>77</v>
      </c>
      <c r="D58" s="127"/>
      <c r="E58" s="127"/>
      <c r="F58" s="127"/>
      <c r="G58" s="28"/>
      <c r="H58" s="29"/>
      <c r="I58" s="30"/>
      <c r="J58" s="28"/>
      <c r="K58" s="29"/>
      <c r="L58" s="29"/>
      <c r="M58" s="46"/>
      <c r="N58" s="3"/>
      <c r="O58" s="4"/>
      <c r="P58" s="5"/>
      <c r="Q58" s="6"/>
      <c r="R58" s="7"/>
      <c r="S58" s="4"/>
    </row>
    <row r="59" spans="1:19" ht="15" hidden="1" customHeight="1">
      <c r="A59" s="140"/>
      <c r="B59" s="127" t="s">
        <v>87</v>
      </c>
      <c r="C59" s="127" t="s">
        <v>78</v>
      </c>
      <c r="D59" s="127"/>
      <c r="E59" s="127"/>
      <c r="F59" s="127"/>
      <c r="G59" s="28"/>
      <c r="H59" s="29"/>
      <c r="I59" s="38"/>
      <c r="J59" s="28"/>
      <c r="K59" s="31"/>
      <c r="L59" s="31"/>
      <c r="M59" s="48"/>
      <c r="N59" s="18"/>
      <c r="O59" s="18"/>
      <c r="P59" s="18"/>
      <c r="Q59" s="18"/>
      <c r="R59" s="18"/>
      <c r="S59" s="18"/>
    </row>
    <row r="60" spans="1:19" ht="15" hidden="1" customHeight="1">
      <c r="A60" s="140"/>
      <c r="B60" s="127" t="s">
        <v>96</v>
      </c>
      <c r="C60" s="127"/>
      <c r="D60" s="127"/>
      <c r="E60" s="127"/>
      <c r="F60" s="127"/>
      <c r="G60" s="28"/>
      <c r="H60" s="29"/>
      <c r="I60" s="30"/>
      <c r="J60" s="28"/>
      <c r="K60" s="29"/>
      <c r="L60" s="29"/>
      <c r="M60" s="46"/>
      <c r="N60" s="3"/>
      <c r="O60" s="4"/>
      <c r="P60" s="5"/>
      <c r="Q60" s="6"/>
      <c r="R60" s="7"/>
      <c r="S60" s="4"/>
    </row>
    <row r="61" spans="1:19" ht="15" hidden="1" customHeight="1">
      <c r="A61" s="140"/>
      <c r="B61" s="127" t="s">
        <v>94</v>
      </c>
      <c r="C61" s="127" t="s">
        <v>85</v>
      </c>
      <c r="D61" s="127"/>
      <c r="E61" s="127"/>
      <c r="F61" s="127"/>
      <c r="G61" s="123"/>
      <c r="H61" s="40"/>
      <c r="I61" s="40"/>
      <c r="J61" s="28"/>
      <c r="K61" s="29"/>
      <c r="L61" s="29"/>
      <c r="M61" s="49"/>
      <c r="N61" s="8"/>
      <c r="O61" s="4"/>
      <c r="P61" s="9"/>
      <c r="Q61" s="10"/>
      <c r="R61" s="7"/>
      <c r="S61" s="4"/>
    </row>
    <row r="62" spans="1:19" ht="15" hidden="1" customHeight="1">
      <c r="A62" s="140"/>
      <c r="B62" s="127" t="s">
        <v>89</v>
      </c>
      <c r="C62" s="127" t="s">
        <v>86</v>
      </c>
      <c r="D62" s="127"/>
      <c r="E62" s="128"/>
      <c r="F62" s="127"/>
      <c r="G62" s="28"/>
      <c r="H62" s="29"/>
      <c r="I62" s="30"/>
      <c r="J62" s="28"/>
      <c r="K62" s="29"/>
      <c r="L62" s="29"/>
      <c r="M62" s="46"/>
      <c r="N62" s="3"/>
      <c r="O62" s="4"/>
      <c r="P62" s="5"/>
      <c r="Q62" s="6"/>
      <c r="R62" s="7"/>
      <c r="S62" s="4"/>
    </row>
    <row r="63" spans="1:19" ht="15" hidden="1" customHeight="1">
      <c r="A63" s="140"/>
      <c r="B63" s="127" t="s">
        <v>95</v>
      </c>
      <c r="C63" s="127"/>
      <c r="D63" s="127"/>
      <c r="E63" s="122"/>
      <c r="F63" s="127"/>
      <c r="G63" s="28"/>
      <c r="H63" s="29"/>
      <c r="I63" s="30"/>
      <c r="J63" s="42"/>
      <c r="K63" s="41"/>
      <c r="L63" s="39"/>
      <c r="M63" s="48"/>
      <c r="N63" s="27"/>
      <c r="O63" s="13"/>
      <c r="P63" s="13"/>
      <c r="Q63" s="19"/>
      <c r="R63" s="14"/>
      <c r="S63" s="14"/>
    </row>
    <row r="64" spans="1:19" ht="15" hidden="1" customHeight="1">
      <c r="A64" s="140"/>
      <c r="B64" s="127" t="s">
        <v>90</v>
      </c>
      <c r="C64" s="144">
        <v>43435</v>
      </c>
      <c r="D64" s="144" t="s">
        <v>79</v>
      </c>
      <c r="E64" s="122"/>
      <c r="F64" s="127"/>
      <c r="G64" s="28"/>
      <c r="H64" s="29"/>
      <c r="I64" s="30"/>
      <c r="J64" s="28"/>
      <c r="K64" s="29"/>
      <c r="L64" s="29"/>
      <c r="M64" s="46"/>
      <c r="N64" s="3"/>
      <c r="O64" s="4"/>
      <c r="P64" s="5"/>
      <c r="Q64" s="6"/>
      <c r="R64" s="7"/>
      <c r="S64" s="4"/>
    </row>
    <row r="65" spans="1:19" ht="15" hidden="1" customHeight="1">
      <c r="A65" s="140"/>
      <c r="B65" s="127" t="s">
        <v>34</v>
      </c>
      <c r="C65" s="144" t="s">
        <v>91</v>
      </c>
      <c r="D65" s="144" t="s">
        <v>98</v>
      </c>
      <c r="E65" s="144" t="s">
        <v>97</v>
      </c>
      <c r="F65" s="127"/>
      <c r="G65" s="28"/>
      <c r="H65" s="29"/>
      <c r="I65" s="30"/>
      <c r="J65" s="28"/>
      <c r="K65" s="29"/>
      <c r="L65" s="29"/>
      <c r="M65" s="46"/>
      <c r="N65" s="3"/>
      <c r="O65" s="4"/>
      <c r="P65" s="5"/>
      <c r="Q65" s="6"/>
      <c r="R65" s="7"/>
      <c r="S65" s="4"/>
    </row>
    <row r="66" spans="1:19" ht="15" hidden="1" customHeight="1" thickBot="1">
      <c r="A66" s="140"/>
      <c r="B66" s="127"/>
      <c r="C66" s="144" t="s">
        <v>91</v>
      </c>
      <c r="D66" s="144" t="s">
        <v>98</v>
      </c>
      <c r="E66" s="144" t="s">
        <v>97</v>
      </c>
      <c r="F66" s="127"/>
      <c r="G66" s="28"/>
      <c r="H66" s="29"/>
      <c r="I66" s="30"/>
      <c r="J66" s="28"/>
      <c r="K66" s="29"/>
      <c r="L66" s="37"/>
      <c r="M66" s="46"/>
      <c r="N66" s="22"/>
      <c r="O66" s="1"/>
      <c r="P66" s="1"/>
      <c r="Q66" s="1"/>
      <c r="R66" s="1"/>
      <c r="S66" s="1"/>
    </row>
    <row r="67" spans="1:19" ht="15" hidden="1" customHeight="1" thickTop="1">
      <c r="A67" s="140"/>
      <c r="B67" s="127" t="s">
        <v>71</v>
      </c>
      <c r="C67" s="129">
        <v>43465</v>
      </c>
      <c r="D67" s="130">
        <v>43373</v>
      </c>
      <c r="E67" s="130">
        <v>43100</v>
      </c>
      <c r="F67" s="127"/>
      <c r="G67" s="28"/>
      <c r="H67" s="29"/>
      <c r="I67" s="30"/>
      <c r="J67" s="28"/>
      <c r="K67" s="29"/>
      <c r="L67" s="29"/>
      <c r="M67" s="46"/>
      <c r="N67" s="3"/>
      <c r="O67" s="4"/>
      <c r="P67" s="5"/>
      <c r="Q67" s="6"/>
      <c r="R67" s="7"/>
      <c r="S67" s="4"/>
    </row>
    <row r="68" spans="1:19" ht="15" hidden="1" customHeight="1">
      <c r="A68" s="140"/>
      <c r="B68" s="127" t="s">
        <v>72</v>
      </c>
      <c r="C68" s="120" t="s">
        <v>67</v>
      </c>
      <c r="D68" s="120" t="s">
        <v>68</v>
      </c>
      <c r="E68" s="122"/>
      <c r="F68" s="127"/>
      <c r="G68" s="124"/>
      <c r="H68" s="52"/>
      <c r="I68" s="52"/>
      <c r="J68" s="28"/>
      <c r="K68" s="29"/>
      <c r="L68" s="37"/>
      <c r="M68" s="46"/>
      <c r="N68" s="21"/>
      <c r="O68" s="18"/>
      <c r="P68" s="18"/>
      <c r="Q68" s="20"/>
      <c r="R68" s="20"/>
      <c r="S68" s="14"/>
    </row>
    <row r="69" spans="1:19" ht="15" hidden="1" customHeight="1">
      <c r="A69" s="140"/>
      <c r="B69" s="127" t="s">
        <v>73</v>
      </c>
      <c r="C69" s="129">
        <v>43373</v>
      </c>
      <c r="D69" s="130">
        <v>43100</v>
      </c>
      <c r="E69" s="120"/>
      <c r="F69" s="127"/>
      <c r="G69" s="28"/>
      <c r="H69" s="29"/>
      <c r="I69" s="30"/>
      <c r="J69" s="28"/>
      <c r="K69" s="29"/>
      <c r="L69" s="29"/>
      <c r="M69" s="46"/>
      <c r="N69" s="3"/>
      <c r="O69" s="4"/>
      <c r="P69" s="5"/>
      <c r="Q69" s="6"/>
      <c r="R69" s="7"/>
      <c r="S69" s="4"/>
    </row>
    <row r="70" spans="1:19" ht="15" hidden="1" customHeight="1">
      <c r="A70" s="140"/>
      <c r="B70" s="127"/>
      <c r="C70" s="129">
        <v>43008</v>
      </c>
      <c r="D70" s="122"/>
      <c r="E70" s="122"/>
      <c r="F70" s="127"/>
      <c r="G70" s="73"/>
      <c r="H70" s="43"/>
      <c r="I70" s="44"/>
      <c r="J70" s="28"/>
      <c r="K70" s="29"/>
      <c r="L70" s="37"/>
      <c r="M70" s="46"/>
      <c r="N70" s="21"/>
      <c r="O70" s="18"/>
      <c r="P70" s="18"/>
      <c r="Q70" s="20"/>
      <c r="R70" s="20"/>
      <c r="S70" s="14"/>
    </row>
    <row r="71" spans="1:19" ht="15" hidden="1" customHeight="1">
      <c r="A71" s="140"/>
      <c r="B71" s="127"/>
      <c r="C71" s="121"/>
      <c r="D71" s="120"/>
      <c r="E71" s="131"/>
      <c r="F71" s="127"/>
      <c r="G71" s="28"/>
      <c r="H71" s="29"/>
      <c r="I71" s="30"/>
      <c r="J71" s="28"/>
      <c r="K71" s="29"/>
      <c r="L71" s="29"/>
      <c r="M71" s="46"/>
      <c r="N71" s="3"/>
      <c r="O71" s="4"/>
      <c r="P71" s="5"/>
      <c r="Q71" s="6"/>
      <c r="R71" s="7"/>
      <c r="S71" s="4"/>
    </row>
    <row r="72" spans="1:19" ht="15" hidden="1" customHeight="1">
      <c r="A72" s="140"/>
      <c r="B72" s="127"/>
      <c r="C72" s="122"/>
      <c r="D72" s="131"/>
      <c r="E72" s="122"/>
      <c r="F72" s="132"/>
      <c r="G72" s="124"/>
      <c r="H72" s="52"/>
      <c r="I72" s="52"/>
      <c r="J72" s="28"/>
      <c r="K72" s="29"/>
      <c r="L72" s="37"/>
      <c r="M72" s="46"/>
      <c r="N72" s="21"/>
      <c r="O72" s="18"/>
      <c r="P72" s="18"/>
      <c r="Q72" s="20"/>
      <c r="R72" s="20"/>
      <c r="S72" s="14"/>
    </row>
    <row r="73" spans="1:19" ht="15" hidden="1" customHeight="1">
      <c r="B73" s="127"/>
      <c r="C73" s="120"/>
      <c r="D73" s="122"/>
      <c r="E73" s="120"/>
      <c r="F73" s="133"/>
      <c r="G73" s="73"/>
      <c r="H73" s="43"/>
      <c r="I73" s="44"/>
      <c r="J73" s="28"/>
      <c r="K73" s="29"/>
      <c r="L73" s="37"/>
      <c r="M73" s="46"/>
      <c r="N73" s="21"/>
      <c r="O73" s="18"/>
      <c r="P73" s="18"/>
      <c r="Q73" s="20"/>
      <c r="R73" s="20"/>
      <c r="S73" s="14"/>
    </row>
    <row r="74" spans="1:19" ht="15" hidden="1" customHeight="1">
      <c r="B74" s="160" t="s">
        <v>80</v>
      </c>
      <c r="C74" s="160" t="s">
        <v>81</v>
      </c>
      <c r="D74" s="51"/>
      <c r="E74" s="72"/>
      <c r="F74" s="132"/>
      <c r="G74" s="28"/>
      <c r="H74" s="29"/>
      <c r="I74" s="30"/>
      <c r="J74" s="28"/>
      <c r="K74" s="29"/>
      <c r="L74" s="29"/>
      <c r="M74" s="46"/>
      <c r="N74" s="3"/>
      <c r="O74" s="4"/>
      <c r="P74" s="5"/>
      <c r="Q74" s="6"/>
      <c r="R74" s="7"/>
      <c r="S74" s="4"/>
    </row>
    <row r="75" spans="1:19" ht="15" hidden="1" customHeight="1">
      <c r="B75" s="160" t="s">
        <v>82</v>
      </c>
      <c r="C75" s="122" t="s">
        <v>83</v>
      </c>
      <c r="D75" s="1"/>
      <c r="E75" s="1"/>
      <c r="F75" s="133"/>
      <c r="G75" s="124"/>
      <c r="H75" s="52"/>
      <c r="I75" s="52"/>
      <c r="J75" s="28"/>
      <c r="K75" s="29"/>
      <c r="L75" s="37"/>
      <c r="M75" s="46"/>
      <c r="N75" s="21"/>
      <c r="O75" s="18"/>
      <c r="P75" s="18"/>
      <c r="Q75" s="20"/>
      <c r="R75" s="20"/>
      <c r="S75" s="14"/>
    </row>
    <row r="76" spans="1:19" ht="15" hidden="1" customHeight="1">
      <c r="C76" s="51"/>
      <c r="D76" s="51"/>
      <c r="E76" s="51"/>
      <c r="F76" s="132"/>
      <c r="G76" s="28"/>
      <c r="H76" s="29"/>
      <c r="I76" s="30"/>
      <c r="J76" s="28"/>
      <c r="K76" s="29"/>
      <c r="L76" s="29"/>
      <c r="M76" s="46"/>
      <c r="N76" s="3"/>
      <c r="O76" s="4"/>
      <c r="P76" s="5"/>
      <c r="Q76" s="6"/>
      <c r="R76" s="7"/>
      <c r="S76" s="4"/>
    </row>
    <row r="77" spans="1:19" ht="15" hidden="1" customHeight="1">
      <c r="C77" s="1"/>
      <c r="D77" s="1"/>
      <c r="E77" s="1"/>
      <c r="F77" s="134"/>
      <c r="G77" s="124"/>
      <c r="H77" s="52"/>
      <c r="I77" s="52"/>
      <c r="J77" s="28"/>
      <c r="K77" s="29"/>
      <c r="L77" s="37"/>
      <c r="M77" s="46"/>
      <c r="N77" s="21"/>
      <c r="O77" s="18"/>
      <c r="P77" s="18"/>
      <c r="Q77" s="20"/>
      <c r="R77" s="20"/>
      <c r="S77" s="14"/>
    </row>
    <row r="78" spans="1:19" ht="15" hidden="1" customHeight="1">
      <c r="C78" s="51"/>
      <c r="D78" s="72"/>
      <c r="E78" s="51"/>
      <c r="F78" s="135"/>
      <c r="G78" s="28"/>
      <c r="H78" s="29"/>
      <c r="I78" s="30"/>
      <c r="J78" s="28"/>
      <c r="K78" s="29"/>
      <c r="L78" s="29"/>
      <c r="M78" s="46"/>
      <c r="N78" s="3"/>
      <c r="O78" s="4"/>
      <c r="P78" s="5"/>
      <c r="Q78" s="6"/>
      <c r="R78" s="7"/>
      <c r="S78" s="4"/>
    </row>
    <row r="79" spans="1:19" ht="15" hidden="1" customHeight="1">
      <c r="C79" s="1"/>
      <c r="D79" s="1"/>
      <c r="E79" s="1"/>
      <c r="G79" s="73"/>
      <c r="H79" s="43"/>
      <c r="I79" s="44"/>
      <c r="J79" s="28"/>
      <c r="K79" s="29"/>
      <c r="L79" s="37"/>
      <c r="M79" s="46"/>
      <c r="N79" s="21"/>
      <c r="O79" s="18"/>
      <c r="P79" s="18"/>
      <c r="Q79" s="20"/>
      <c r="R79" s="20"/>
      <c r="S79" s="14"/>
    </row>
    <row r="80" spans="1:19" ht="16.5" hidden="1" customHeight="1">
      <c r="C80" s="45"/>
      <c r="E80" s="72"/>
      <c r="G80" s="28"/>
      <c r="H80" s="29"/>
      <c r="I80" s="30"/>
      <c r="J80" s="28"/>
      <c r="K80" s="29"/>
      <c r="L80" s="29"/>
      <c r="M80" s="46"/>
      <c r="N80" s="3"/>
      <c r="O80" s="4"/>
      <c r="P80" s="5"/>
      <c r="Q80" s="6"/>
      <c r="R80" s="7"/>
      <c r="S80" s="4"/>
    </row>
    <row r="81" spans="3:5" ht="16.5" hidden="1" customHeight="1">
      <c r="C81" s="1"/>
      <c r="E81" s="1"/>
    </row>
    <row r="82" spans="3:5" ht="16.5" hidden="1" customHeight="1"/>
    <row r="83" spans="3:5" ht="16.5" hidden="1" customHeight="1"/>
    <row r="84" spans="3:5" ht="16.5" hidden="1" customHeight="1"/>
    <row r="85" spans="3:5" ht="16.5" hidden="1" customHeight="1"/>
    <row r="86" spans="3:5" ht="16.5" hidden="1" customHeight="1"/>
    <row r="87" spans="3:5" ht="16.5" hidden="1" customHeight="1"/>
    <row r="88" spans="3:5" ht="16.5" hidden="1" customHeight="1"/>
    <row r="89" spans="3:5" ht="16.5" hidden="1" customHeight="1"/>
    <row r="90" spans="3:5" ht="16.5" hidden="1" customHeight="1"/>
    <row r="91" spans="3:5"/>
  </sheetData>
  <mergeCells count="48">
    <mergeCell ref="B44:F44"/>
    <mergeCell ref="B48:F48"/>
    <mergeCell ref="B37:F37"/>
    <mergeCell ref="B41:F41"/>
    <mergeCell ref="B46:F46"/>
    <mergeCell ref="B47:F47"/>
    <mergeCell ref="B35:F35"/>
    <mergeCell ref="B36:F36"/>
    <mergeCell ref="B38:F38"/>
    <mergeCell ref="B39:F39"/>
    <mergeCell ref="B42:F42"/>
    <mergeCell ref="B7:F7"/>
    <mergeCell ref="B9:F9"/>
    <mergeCell ref="B11:F11"/>
    <mergeCell ref="B12:F12"/>
    <mergeCell ref="B13:F13"/>
    <mergeCell ref="B10:F10"/>
    <mergeCell ref="B14:F14"/>
    <mergeCell ref="B15:F15"/>
    <mergeCell ref="B16:F16"/>
    <mergeCell ref="B17:F17"/>
    <mergeCell ref="B18:F18"/>
    <mergeCell ref="B26:F26"/>
    <mergeCell ref="B24:F24"/>
    <mergeCell ref="B27:F27"/>
    <mergeCell ref="B28:F28"/>
    <mergeCell ref="B19:F19"/>
    <mergeCell ref="B20:F20"/>
    <mergeCell ref="B22:F22"/>
    <mergeCell ref="B23:F23"/>
    <mergeCell ref="B25:F25"/>
    <mergeCell ref="B21:F21"/>
    <mergeCell ref="B52:F52"/>
    <mergeCell ref="B53:F53"/>
    <mergeCell ref="B54:F54"/>
    <mergeCell ref="B55:F55"/>
    <mergeCell ref="B29:F29"/>
    <mergeCell ref="B30:F30"/>
    <mergeCell ref="B31:F31"/>
    <mergeCell ref="B32:F32"/>
    <mergeCell ref="B33:F33"/>
    <mergeCell ref="B43:F43"/>
    <mergeCell ref="B45:F45"/>
    <mergeCell ref="B34:F34"/>
    <mergeCell ref="B40:F40"/>
    <mergeCell ref="B51:F51"/>
    <mergeCell ref="B49:F49"/>
    <mergeCell ref="B50:F50"/>
  </mergeCells>
  <conditionalFormatting sqref="B45:F45 B9:F23 B25:F43 B48:F49">
    <cfRule type="expression" dxfId="6" priority="57">
      <formula>MOD(ROW(),2)=0</formula>
    </cfRule>
    <cfRule type="expression" priority="58">
      <formula>MOD(ROW(),2)=0</formula>
    </cfRule>
  </conditionalFormatting>
  <conditionalFormatting sqref="B24:F24">
    <cfRule type="expression" dxfId="5" priority="41">
      <formula>MOD(ROW(),2)=0</formula>
    </cfRule>
    <cfRule type="expression" priority="42">
      <formula>MOD(ROW(),2)=0</formula>
    </cfRule>
  </conditionalFormatting>
  <conditionalFormatting sqref="B44:F44">
    <cfRule type="expression" dxfId="4" priority="27">
      <formula>MOD(ROW(),2)=0</formula>
    </cfRule>
    <cfRule type="expression" priority="28">
      <formula>MOD(ROW(),2)=0</formula>
    </cfRule>
  </conditionalFormatting>
  <conditionalFormatting sqref="B46:F46">
    <cfRule type="expression" dxfId="3" priority="13">
      <formula>MOD(ROW(),2)=0</formula>
    </cfRule>
    <cfRule type="expression" priority="14">
      <formula>MOD(ROW(),2)=0</formula>
    </cfRule>
  </conditionalFormatting>
  <conditionalFormatting sqref="B47:F47">
    <cfRule type="expression" dxfId="2" priority="9">
      <formula>MOD(ROW(),2)=0</formula>
    </cfRule>
    <cfRule type="expression" priority="10">
      <formula>MOD(ROW(),2)=0</formula>
    </cfRule>
  </conditionalFormatting>
  <conditionalFormatting sqref="B50:F50 B52:F52 B54:F54">
    <cfRule type="expression" dxfId="1" priority="3">
      <formula>MOD(ROW(),2)=0</formula>
    </cfRule>
    <cfRule type="expression" priority="4">
      <formula>MOD(ROW(),2)=0</formula>
    </cfRule>
  </conditionalFormatting>
  <conditionalFormatting sqref="B51:F51 B53:F53 B55:F55">
    <cfRule type="expression" dxfId="0" priority="1">
      <formula>MOD(ROW(),2)=0</formula>
    </cfRule>
    <cfRule type="expression" priority="2">
      <formula>MOD(ROW(),2)=0</formula>
    </cfRule>
  </conditionalFormatting>
  <hyperlinks>
    <hyperlink ref="B9" location="'Tab 1'!A1" display="Destaques - página 01" xr:uid="{00000000-0004-0000-0000-000000000000}"/>
    <hyperlink ref="B11" location="'Tab 2'!A1" display="2.1 Mercado de energia" xr:uid="{00000000-0004-0000-0000-000001000000}"/>
    <hyperlink ref="B12" location="'Tab 3'!A1" display="2.2 Consumo por Classe" xr:uid="{00000000-0004-0000-0000-000002000000}"/>
    <hyperlink ref="B13" location="'Tab 4'!A1" display="2.3 Consumo por região " xr:uid="{00000000-0004-0000-0000-000003000000}"/>
    <hyperlink ref="B14" location="'Tab 5'!A1" display="2.4 Clientes por concessionária " xr:uid="{00000000-0004-0000-0000-000004000000}"/>
    <hyperlink ref="B15" location="'Tab 6'!A1" display="2.5 Balanço de Energia" xr:uid="{00000000-0004-0000-0000-000005000000}"/>
    <hyperlink ref="B16" location="'Tab 7'!A1" display="2.6 Portfólio de Contratos" xr:uid="{00000000-0004-0000-0000-000006000000}"/>
    <hyperlink ref="B17" location="'Tab 8'!A1" display="2.7 Perdas de energia elétrica" xr:uid="{00000000-0004-0000-0000-000007000000}"/>
    <hyperlink ref="B19" location="'Tab 10'!A1" display="2.8.1 Taxa de Inadimplência" xr:uid="{00000000-0004-0000-0000-000008000000}"/>
    <hyperlink ref="B20" location="'Tab 11'!A1" display="2.8.2 Taxa de Arrecadação" xr:uid="{00000000-0004-0000-0000-000009000000}"/>
    <hyperlink ref="B22" location="'Tab 12'!A1" display="2.9 Indicadores de qualidade dos serviços – DEC e FEC" xr:uid="{00000000-0004-0000-0000-00000A000000}"/>
    <hyperlink ref="B23" location="'Tab 13'!A1" display="2.10 Comercialização de energia " xr:uid="{00000000-0004-0000-0000-00000B000000}"/>
    <hyperlink ref="B25" location="'Tab 14'!A1" display="3.1 Receita operacional líquida" xr:uid="{00000000-0004-0000-0000-00000C000000}"/>
    <hyperlink ref="B27" location="'Tab 17'!A1" display="3.2.5 Base de remuneração regulatória" xr:uid="{00000000-0004-0000-0000-00000E000000}"/>
    <hyperlink ref="B28" location="'Tab 18'!A1" display="3.2.6 Parcela B " xr:uid="{00000000-0004-0000-0000-00000F000000}"/>
    <hyperlink ref="B29" location="'Tab 19'!A1" display="3.2.7 Créditos de subvenção tarifária, baixa renda e sub-rogação CCC" xr:uid="{00000000-0004-0000-0000-000010000000}"/>
    <hyperlink ref="B30" location="'Tab 20'!A1" display="3.3 Custos e Despesas Operacionais" xr:uid="{00000000-0004-0000-0000-000011000000}"/>
    <hyperlink ref="B31" location="'Tab 21'!A1" display="3.3.2 Custos e Despesas operacionais controláveis" xr:uid="{00000000-0004-0000-0000-000012000000}"/>
    <hyperlink ref="B33" location="'Tab 23'!A1" display="3.3.3 Demais despesas operacionais" xr:uid="{00000000-0004-0000-0000-000013000000}"/>
    <hyperlink ref="B35" location="'Tab 25'!A1" display="3.4 EBITDA das empresas (3T18 e 9M18)" xr:uid="{00000000-0004-0000-0000-000014000000}"/>
    <hyperlink ref="B36" location="'Tab 26'!A1" display="3.5 Resultado financeiro" xr:uid="{00000000-0004-0000-0000-000015000000}"/>
    <hyperlink ref="B38" location="'Tab 27'!A1" display="3.6 Lucro Líquido" xr:uid="{00000000-0004-0000-0000-000016000000}"/>
    <hyperlink ref="B42" location="'Tab 29'!A1" display="4.1 Operações financeiras em 6M18" xr:uid="{00000000-0004-0000-0000-000017000000}"/>
    <hyperlink ref="B43" location="'Tab 30'!A1" display="4.2 Caixa e endividamento" xr:uid="{00000000-0004-0000-0000-000018000000}"/>
    <hyperlink ref="B45" location="'Tab 31'!A1" display="4.4 Ratings " xr:uid="{00000000-0004-0000-0000-000019000000}"/>
    <hyperlink ref="B48" location="'Tab 32'!A1" display="5 Investimentos" xr:uid="{00000000-0004-0000-0000-00001A000000}"/>
    <hyperlink ref="B49" location="'Tab 33'!A1" display="6 Fluxo de Caixa" xr:uid="{00000000-0004-0000-0000-00001B000000}"/>
    <hyperlink ref="B50" location="'Tab 34'!A1" display="7.1 Desempenho das ações  " xr:uid="{00000000-0004-0000-0000-00001C000000}"/>
    <hyperlink ref="B18" location="'Tab 9'!A1" display="'Tab 9'!A1" xr:uid="{00000000-0004-0000-0000-00001D000000}"/>
    <hyperlink ref="B26" location="'Tab 15'!A1" display="3.1 Receita operacional líquida por empresa" xr:uid="{00000000-0004-0000-0000-00001E000000}"/>
    <hyperlink ref="B32" location="'Tab 22'!A1" display="'Tab 22'!A1" xr:uid="{00000000-0004-0000-0000-00001F000000}"/>
    <hyperlink ref="B34" location="'Tab 24'!A1" display="3.4 EBITDA " xr:uid="{00000000-0004-0000-0000-000020000000}"/>
    <hyperlink ref="B39" location="'Tab 28'!A1" display="3.6 Lucro Líquido das empresas" xr:uid="{00000000-0004-0000-0000-000021000000}"/>
    <hyperlink ref="B9:F9" location="'Tab 1P'!A1" display="Destaques " xr:uid="{00000000-0004-0000-0000-00002D000000}"/>
    <hyperlink ref="B11:F11" location="'Tab 2P'!A1" display="2.1 Receita Operacional" xr:uid="{00000000-0004-0000-0000-00002E000000}"/>
    <hyperlink ref="B12:F12" location="'Tab 3P'!A1" display="2.2 Consumo por Classe" xr:uid="{00000000-0004-0000-0000-00002F000000}"/>
    <hyperlink ref="B13:F13" location="'Tab 4P'!A1" display="2.3 Consumo por região " xr:uid="{00000000-0004-0000-0000-000030000000}"/>
    <hyperlink ref="B14:F14" location="'Tab 5P'!A1" display="2.4 Clientes por concessionária " xr:uid="{00000000-0004-0000-0000-000031000000}"/>
    <hyperlink ref="B15:F15" location="'Tab 6P'!A1" display="2.5 Balanço de Energia" xr:uid="{00000000-0004-0000-0000-000032000000}"/>
    <hyperlink ref="B16:F16" location="'Tab 7P'!A1" display="2.6 Portfólio de Contratos" xr:uid="{00000000-0004-0000-0000-000033000000}"/>
    <hyperlink ref="B17:F17" location="'Tab 8P'!A1" display="2.7 Perdas de energia elétrica (% últimos 12 meses)" xr:uid="{00000000-0004-0000-0000-000034000000}"/>
    <hyperlink ref="B18:F18" location="'Tab 9P'!A1" display="2.7 Perdas de energia elétrica (Em GWh nos últimos 12 meses)" xr:uid="{00000000-0004-0000-0000-000035000000}"/>
    <hyperlink ref="B19:F19" location="'Tab 10P'!A1" display="2.8.1 Taxa de Inadimplência" xr:uid="{00000000-0004-0000-0000-000036000000}"/>
    <hyperlink ref="B20:F20" location="'Tab 11P'!A1" display="2.8.2 Taxa de Arrecadação" xr:uid="{00000000-0004-0000-0000-000037000000}"/>
    <hyperlink ref="B22:F22" location="'Tab 12P'!A1" display="2.9 DEC e FEC" xr:uid="{00000000-0004-0000-0000-000038000000}"/>
    <hyperlink ref="B23:F23" location="'Tab 13P'!A1" display="2.10 Comercialização de energia " xr:uid="{00000000-0004-0000-0000-000039000000}"/>
    <hyperlink ref="B25:F25" location="'Tab 14P'!A1" display="3.1 Receita operacional líquida consolidada" xr:uid="{00000000-0004-0000-0000-00003A000000}"/>
    <hyperlink ref="B26:F26" location="'Tab 15P'!A1" display="3.1 Receita operacional líquida por empresa" xr:uid="{00000000-0004-0000-0000-00003B000000}"/>
    <hyperlink ref="B27:F27" location="'Tab 17P'!A1" display="3.2.5 Base de remuneração regulatória" xr:uid="{00000000-0004-0000-0000-00003D000000}"/>
    <hyperlink ref="B28:F28" location="'Tab 18P'!A1" display="3.2.6 Parcela B " xr:uid="{00000000-0004-0000-0000-00003E000000}"/>
    <hyperlink ref="B29:F29" location="'Tab 19P'!A1" display="3.2.7 Créditos de subvenção tarifária, baixa renda e sub-rogação CCC" xr:uid="{00000000-0004-0000-0000-00003F000000}"/>
    <hyperlink ref="B30:F30" location="'Tab 20P'!A1" display="3.3 Custos e Despesas Operacionais " xr:uid="{00000000-0004-0000-0000-000040000000}"/>
    <hyperlink ref="B31:F31" location="'Tab 21P'!A1" display="3.3.2 Custos e Despesas operacionais controláveis (PMSO consolidado)" xr:uid="{00000000-0004-0000-0000-000041000000}"/>
    <hyperlink ref="B32:F32" location="'Tab 22P'!A1" display="3.3.2 Custos e Despesas operacionais controláveis (PMSO das distribuidoras)" xr:uid="{00000000-0004-0000-0000-000042000000}"/>
    <hyperlink ref="B33:F33" location="'Tab 23P'!A1" display="3.3.3 Demais despesas operacionais" xr:uid="{00000000-0004-0000-0000-000043000000}"/>
    <hyperlink ref="B34:F34" location="'Tab 24P'!A1" display="3.4 EBITDA " xr:uid="{00000000-0004-0000-0000-000044000000}"/>
    <hyperlink ref="B35:F35" location="'Tab 25P'!A1" display="3.4 EBITDA das empresas (3T18 e 9M18)" xr:uid="{00000000-0004-0000-0000-000045000000}"/>
    <hyperlink ref="B36:F36" location="'Tab 26P'!A1" display="3.5 Resultado financeiro" xr:uid="{00000000-0004-0000-0000-000046000000}"/>
    <hyperlink ref="B38:F38" location="'Tab 27P'!A1" display="4.1 Visão geral" xr:uid="{00000000-0004-0000-0000-000047000000}"/>
    <hyperlink ref="B39:F39" location="'Tab 28P'!A1" display="3.6 Lucro Líquido das empresas" xr:uid="{00000000-0004-0000-0000-000048000000}"/>
    <hyperlink ref="B42:F42" location="'Tab 29P'!A1" display="4.1 Operações financeiras em 9M18" xr:uid="{00000000-0004-0000-0000-000049000000}"/>
    <hyperlink ref="B43:F43" location="'Tab 30P'!A1" display="4.2 Caixa e endividamento" xr:uid="{00000000-0004-0000-0000-00004A000000}"/>
    <hyperlink ref="B45:F45" location="'Tab 31P'!A1" display="4.4 Ratings " xr:uid="{00000000-0004-0000-0000-00004B000000}"/>
    <hyperlink ref="B48:F48" location="'Tab 32P'!A1" display="5 Investimentos" xr:uid="{00000000-0004-0000-0000-00004C000000}"/>
    <hyperlink ref="B49:F49" location="'Tab 33P'!A1" display="6 Fluxo de caixa" xr:uid="{00000000-0004-0000-0000-00004D000000}"/>
    <hyperlink ref="B50:F50" location="'Tab 34P'!A1" display="7.1 Desempenho das ações  " xr:uid="{00000000-0004-0000-0000-00004E000000}"/>
    <hyperlink ref="B24" location="'Tab 13'!A1" display="2.10 Comercialização de energia " xr:uid="{00000000-0004-0000-0000-00005A000000}"/>
    <hyperlink ref="B24:F24" location="'Tab 14-1P'!A1" display="2.11 Transmissão" xr:uid="{00000000-0004-0000-0000-00005B000000}"/>
    <hyperlink ref="B51" location="'Tab 34'!A1" display="7.1 Desempenho das ações  " xr:uid="{00000000-0004-0000-0000-00005C000000}"/>
    <hyperlink ref="B51:F51" location="'Tab 47-1P'!A1" display="8.1 Reajuste tarifário" xr:uid="{00000000-0004-0000-0000-00005D000000}"/>
    <hyperlink ref="B44" location="'Tab 30'!A1" display="4.2 Caixa e endividamento" xr:uid="{00000000-0004-0000-0000-000062000000}"/>
    <hyperlink ref="B44:F44" location="'Tab 30P-1'!A1" display="4.2 Caixa e endividamento (Debêntures privadas das distribuidoras com a controladora ESA)" xr:uid="{00000000-0004-0000-0000-000063000000}"/>
    <hyperlink ref="B40:F40" location="'Tab 25P-1'!A1" display="3.6.1 Comparativo DRE Regulatório e DRE IFRS– Segmento de Transmissão " xr:uid="{7CF0ED27-56DE-4B4B-98A0-6559C5049071}"/>
    <hyperlink ref="B10:F10" location="'Tab 2P'!A1" display="2.0 Energisa consolidada" xr:uid="{A0443F59-CB16-4F83-9684-A88A3B3A71A0}"/>
    <hyperlink ref="B21:F21" location="'Tab 12P'!A1" display="3.0 Distribuição" xr:uid="{D9B93938-F15C-4F33-856C-B0589F04086A}"/>
    <hyperlink ref="B37:F37" location="'Tab 27P'!A1" display="4.0 Transmissão" xr:uid="{D51259C8-0D7F-4F6E-A8A6-F7BAA797A958}"/>
    <hyperlink ref="B41:F41" location="'Tab 29P'!tab_dest" display="5.0 (re) energisa" xr:uid="{19FDFA4A-D254-435A-A132-74270D86AC59}"/>
    <hyperlink ref="B46:F46" location="'Tab 31P - 3'!tab_dest" display="7.0 _x0009_Following up on the Company’s projections" xr:uid="{D62B87FD-AA4E-48F5-95C5-42394454A68B}"/>
    <hyperlink ref="B47:F47" location="'Tab 31P - 2'!tab_dest" display="8.0 Subsequent events" xr:uid="{0A861046-FA13-4D4F-AB20-80BDE6123C34}"/>
    <hyperlink ref="B52:F52" location="'Tab 47-2P'!tab_dest" display="Statement of cash flows (Appendix ll - 5)" xr:uid="{30979CBE-1B06-4B40-9869-85AC98108582}"/>
    <hyperlink ref="B53:F53" location="'Tab 47-3P'!tab_dest" display="Statement of Added Value - DVA (Appendix ll - 6)" xr:uid="{3F270B0F-AB6F-4040-9C2F-279AF7611E4C}"/>
    <hyperlink ref="B54:F54" location="'Tab 47-4P'!tab_dest" display="Statements of changes in equity (Appendix ll - 7)" xr:uid="{FCA6BA98-BB22-4D8D-A14D-EF943A73B128}"/>
    <hyperlink ref="B55:F55" location="'Tab 47-5P'!tab_dest" display="Social Balance Sheet (Appendix ll - 8)" xr:uid="{529FF29A-820B-4F98-9B3C-6C4CFD7D7315}"/>
  </hyperlinks>
  <pageMargins left="0.51181102362204722" right="0.51181102362204722" top="0.78740157480314965" bottom="0.78740157480314965" header="0.31496062992125984" footer="0.31496062992125984"/>
  <pageSetup paperSize="9" scale="6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0"/>
  <dimension ref="A1:AC118"/>
  <sheetViews>
    <sheetView showGridLines="0" showRowColHeaders="0" zoomScaleNormal="100" workbookViewId="0">
      <selection activeCell="C19" sqref="C19:N19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13" width="8.7109375" style="29" customWidth="1"/>
    <col min="14" max="14" width="9.5703125" style="28" customWidth="1"/>
    <col min="15" max="15" width="5.7109375" style="28" customWidth="1"/>
    <col min="16" max="16" width="9.5703125" style="29" hidden="1" customWidth="1"/>
    <col min="17" max="17" width="10.7109375" style="29" hidden="1" customWidth="1"/>
    <col min="18" max="18" width="10" style="46" hidden="1" customWidth="1"/>
    <col min="19" max="19" width="10.7109375" style="3" hidden="1" customWidth="1"/>
    <col min="20" max="20" width="10.140625" style="4" hidden="1" customWidth="1"/>
    <col min="21" max="21" width="7.7109375" style="5" hidden="1" customWidth="1"/>
    <col min="22" max="22" width="7.7109375" style="6" hidden="1" customWidth="1"/>
    <col min="23" max="23" width="7.7109375" style="7" hidden="1" customWidth="1"/>
    <col min="24" max="24" width="7.7109375" style="4" hidden="1" customWidth="1"/>
    <col min="25" max="29" width="0" hidden="1" customWidth="1"/>
    <col min="30" max="16384" width="9.140625" hidden="1"/>
  </cols>
  <sheetData>
    <row r="1" spans="2:24" ht="29.25" customHeight="1">
      <c r="B1" s="24" t="s">
        <v>238</v>
      </c>
      <c r="H1" s="30"/>
      <c r="M1" s="30"/>
      <c r="N1" s="83"/>
    </row>
    <row r="2" spans="2:24" ht="8.25" customHeight="1">
      <c r="B2" s="2"/>
      <c r="H2" s="30"/>
      <c r="M2" s="30"/>
      <c r="N2" s="83"/>
    </row>
    <row r="3" spans="2:24" ht="15.75">
      <c r="B3" s="81" t="s">
        <v>468</v>
      </c>
      <c r="H3" s="30"/>
      <c r="M3" s="30"/>
      <c r="N3" s="64"/>
    </row>
    <row r="4" spans="2:24" ht="15.75">
      <c r="B4" s="81"/>
      <c r="C4" s="415"/>
      <c r="D4" s="415"/>
      <c r="E4" s="415"/>
      <c r="F4" s="415"/>
      <c r="G4" s="415"/>
      <c r="H4" s="439"/>
      <c r="M4" s="30"/>
      <c r="N4" s="64"/>
    </row>
    <row r="5" spans="2:24" ht="13.5" customHeight="1" thickBot="1">
      <c r="B5" s="611" t="s">
        <v>469</v>
      </c>
      <c r="C5" s="1149" t="s">
        <v>77</v>
      </c>
      <c r="D5" s="1150"/>
      <c r="E5" s="1151"/>
      <c r="F5" s="1139" t="s">
        <v>237</v>
      </c>
      <c r="G5" s="1140"/>
      <c r="H5" s="1141"/>
      <c r="M5" s="30"/>
      <c r="N5" s="64"/>
    </row>
    <row r="6" spans="2:24" ht="14.1" customHeight="1" thickTop="1">
      <c r="B6" s="611" t="s">
        <v>249</v>
      </c>
      <c r="C6" s="1147" t="s">
        <v>835</v>
      </c>
      <c r="D6" s="723" t="s">
        <v>836</v>
      </c>
      <c r="E6" s="1145" t="s">
        <v>236</v>
      </c>
      <c r="F6" s="1145">
        <v>2022</v>
      </c>
      <c r="G6" s="721">
        <v>2021</v>
      </c>
      <c r="H6" s="1160" t="s">
        <v>236</v>
      </c>
      <c r="I6" s="1"/>
      <c r="J6" s="1"/>
      <c r="K6" s="1"/>
      <c r="L6" s="1"/>
      <c r="M6" s="64"/>
      <c r="N6" s="64"/>
    </row>
    <row r="7" spans="2:24" ht="14.1" customHeight="1">
      <c r="B7" s="716"/>
      <c r="C7" s="1148"/>
      <c r="D7" s="771" t="s">
        <v>839</v>
      </c>
      <c r="E7" s="1146"/>
      <c r="F7" s="1146"/>
      <c r="G7" s="721" t="s">
        <v>839</v>
      </c>
      <c r="H7" s="1161"/>
      <c r="I7" s="1"/>
      <c r="J7" s="1"/>
      <c r="K7" s="1"/>
      <c r="L7" s="1"/>
      <c r="M7" s="64"/>
      <c r="N7" s="64"/>
    </row>
    <row r="8" spans="2:24" ht="14.1" customHeight="1">
      <c r="B8" s="827" t="s">
        <v>966</v>
      </c>
      <c r="C8" s="221">
        <v>1157</v>
      </c>
      <c r="D8" s="220">
        <v>919.5</v>
      </c>
      <c r="E8" s="212">
        <v>25.8</v>
      </c>
      <c r="F8" s="830">
        <v>4702.6000000000004</v>
      </c>
      <c r="G8" s="830">
        <v>3079.3</v>
      </c>
      <c r="H8" s="212">
        <v>52.7</v>
      </c>
      <c r="S8" s="8"/>
      <c r="U8" s="9"/>
      <c r="V8" s="10"/>
      <c r="W8" s="11"/>
    </row>
    <row r="9" spans="2:24" s="1" customFormat="1" ht="14.1" customHeight="1">
      <c r="B9" s="827" t="s">
        <v>967</v>
      </c>
      <c r="C9" s="220">
        <v>111.6</v>
      </c>
      <c r="D9" s="220">
        <v>125.3</v>
      </c>
      <c r="E9" s="212">
        <v>-10.9</v>
      </c>
      <c r="F9" s="360">
        <v>592</v>
      </c>
      <c r="G9" s="360">
        <v>823</v>
      </c>
      <c r="H9" s="212">
        <v>-28.1</v>
      </c>
      <c r="I9" s="29"/>
      <c r="J9" s="29"/>
      <c r="K9" s="29"/>
      <c r="L9" s="29"/>
      <c r="M9" s="29"/>
      <c r="N9" s="28"/>
      <c r="O9" s="28"/>
      <c r="P9" s="29"/>
      <c r="Q9" s="29"/>
      <c r="R9" s="46"/>
      <c r="S9" s="3"/>
      <c r="T9" s="4"/>
      <c r="U9" s="5"/>
      <c r="V9" s="6"/>
      <c r="W9" s="7"/>
    </row>
    <row r="10" spans="2:24" s="1" customFormat="1" ht="14.1" customHeight="1">
      <c r="B10" s="827" t="s">
        <v>968</v>
      </c>
      <c r="C10" s="828"/>
      <c r="D10" s="828"/>
      <c r="E10" s="829"/>
      <c r="F10" s="828"/>
      <c r="G10" s="828"/>
      <c r="H10" s="829"/>
      <c r="I10" s="29"/>
      <c r="J10" s="29"/>
      <c r="K10" s="29"/>
      <c r="L10" s="29"/>
      <c r="M10" s="29"/>
      <c r="N10" s="28"/>
      <c r="O10" s="28"/>
      <c r="P10" s="29"/>
      <c r="Q10" s="29"/>
      <c r="R10" s="46"/>
      <c r="S10" s="3"/>
      <c r="T10" s="4"/>
      <c r="U10" s="5"/>
      <c r="V10" s="6"/>
      <c r="W10" s="7"/>
    </row>
    <row r="11" spans="2:24" s="1" customFormat="1" ht="14.1" customHeight="1">
      <c r="B11" s="438" t="s">
        <v>969</v>
      </c>
      <c r="C11" s="161">
        <v>386.8</v>
      </c>
      <c r="D11" s="161">
        <v>54.1</v>
      </c>
      <c r="E11" s="212">
        <v>614.6</v>
      </c>
      <c r="F11" s="212">
        <v>842.8</v>
      </c>
      <c r="G11" s="212">
        <v>190.7</v>
      </c>
      <c r="H11" s="212">
        <v>342</v>
      </c>
      <c r="I11" s="29"/>
      <c r="J11" s="29"/>
      <c r="K11" s="29"/>
      <c r="L11" s="29"/>
      <c r="M11" s="29"/>
      <c r="N11" s="28"/>
      <c r="O11" s="28"/>
      <c r="P11" s="29"/>
      <c r="Q11" s="29"/>
      <c r="R11" s="46"/>
      <c r="S11" s="3"/>
      <c r="T11" s="4"/>
      <c r="U11" s="5"/>
      <c r="V11" s="6"/>
      <c r="W11" s="7"/>
    </row>
    <row r="12" spans="2:24" s="1" customFormat="1" ht="14.1" customHeight="1">
      <c r="B12" s="438" t="s">
        <v>970</v>
      </c>
      <c r="C12" s="161">
        <v>0.1</v>
      </c>
      <c r="D12" s="161">
        <v>0.1</v>
      </c>
      <c r="E12" s="212">
        <v>-21.9</v>
      </c>
      <c r="F12" s="212">
        <v>0.3</v>
      </c>
      <c r="G12" s="212">
        <v>0.2</v>
      </c>
      <c r="H12" s="212">
        <v>40.6</v>
      </c>
      <c r="I12" s="29"/>
      <c r="J12" s="29"/>
      <c r="K12" s="29"/>
      <c r="L12" s="29"/>
      <c r="M12" s="29"/>
      <c r="N12" s="28"/>
      <c r="O12" s="28"/>
      <c r="P12" s="29"/>
      <c r="Q12" s="29"/>
      <c r="R12" s="46"/>
      <c r="S12" s="3"/>
      <c r="T12" s="4"/>
      <c r="U12" s="5"/>
      <c r="V12" s="6"/>
      <c r="W12" s="7"/>
    </row>
    <row r="13" spans="2:24" s="1" customFormat="1" ht="14.1" customHeight="1">
      <c r="B13" s="438" t="s">
        <v>971</v>
      </c>
      <c r="C13" s="161">
        <v>5</v>
      </c>
      <c r="D13" s="161">
        <v>10.9</v>
      </c>
      <c r="E13" s="212">
        <v>-53.8</v>
      </c>
      <c r="F13" s="212">
        <v>26.9</v>
      </c>
      <c r="G13" s="212">
        <v>29.8</v>
      </c>
      <c r="H13" s="212">
        <v>-9.6999999999999993</v>
      </c>
      <c r="I13" s="29"/>
      <c r="J13" s="29"/>
      <c r="K13" s="29"/>
      <c r="L13" s="29"/>
      <c r="M13" s="29"/>
      <c r="N13" s="28"/>
      <c r="O13" s="28"/>
      <c r="P13" s="29"/>
      <c r="Q13" s="29"/>
      <c r="R13" s="67"/>
      <c r="S13" s="68"/>
      <c r="T13" s="4"/>
      <c r="U13" s="69"/>
      <c r="V13" s="70"/>
      <c r="W13" s="71"/>
      <c r="X13" s="66"/>
    </row>
    <row r="14" spans="2:24" s="1" customFormat="1" ht="14.1" customHeight="1" thickBot="1">
      <c r="B14" s="827" t="s">
        <v>972</v>
      </c>
      <c r="C14" s="220">
        <v>32.9</v>
      </c>
      <c r="D14" s="220">
        <v>50.4</v>
      </c>
      <c r="E14" s="212">
        <v>-34.700000000000003</v>
      </c>
      <c r="F14" s="360">
        <v>365</v>
      </c>
      <c r="G14" s="360">
        <v>77.599999999999994</v>
      </c>
      <c r="H14" s="212">
        <v>370.2</v>
      </c>
      <c r="I14" s="29"/>
      <c r="J14" s="29"/>
      <c r="K14" s="29"/>
      <c r="L14" s="29"/>
      <c r="M14" s="29"/>
      <c r="N14" s="28"/>
      <c r="O14" s="28"/>
      <c r="P14" s="29"/>
      <c r="Q14" s="29"/>
      <c r="R14" s="67"/>
      <c r="S14" s="68"/>
      <c r="T14" s="4"/>
      <c r="U14" s="69"/>
      <c r="V14" s="70"/>
      <c r="W14" s="71"/>
      <c r="X14" s="66"/>
    </row>
    <row r="15" spans="2:24" s="1" customFormat="1" ht="14.1" customHeight="1" thickTop="1" thickBot="1">
      <c r="B15" s="257" t="s">
        <v>129</v>
      </c>
      <c r="C15" s="219">
        <v>1693.5</v>
      </c>
      <c r="D15" s="219">
        <v>1160.3</v>
      </c>
      <c r="E15" s="251">
        <v>46</v>
      </c>
      <c r="F15" s="219">
        <v>6529.7</v>
      </c>
      <c r="G15" s="219">
        <v>4200.7</v>
      </c>
      <c r="H15" s="318">
        <v>55.4</v>
      </c>
      <c r="I15" s="29"/>
      <c r="J15" s="29"/>
      <c r="K15" s="29"/>
      <c r="L15" s="29"/>
      <c r="M15" s="29"/>
      <c r="N15" s="28"/>
      <c r="O15" s="28"/>
      <c r="P15" s="29"/>
      <c r="Q15" s="29"/>
      <c r="R15" s="67"/>
      <c r="S15" s="68"/>
      <c r="T15" s="4"/>
      <c r="U15" s="69"/>
      <c r="V15" s="70"/>
      <c r="W15" s="71"/>
      <c r="X15" s="66"/>
    </row>
    <row r="16" spans="2:24" s="1" customFormat="1" ht="14.1" customHeight="1" thickTop="1"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8"/>
      <c r="O16" s="28"/>
      <c r="P16" s="29"/>
      <c r="Q16" s="29"/>
      <c r="R16" s="67"/>
      <c r="S16" s="68"/>
      <c r="T16" s="4"/>
      <c r="U16" s="69"/>
      <c r="V16" s="70"/>
      <c r="W16" s="71"/>
      <c r="X16" s="66"/>
    </row>
    <row r="17" spans="2:24" s="1" customFormat="1" ht="14.1" customHeight="1" thickBot="1"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8"/>
      <c r="O17" s="28"/>
      <c r="P17" s="29"/>
      <c r="Q17" s="29"/>
      <c r="R17" s="67"/>
      <c r="S17" s="68"/>
      <c r="T17" s="4"/>
      <c r="U17" s="69"/>
      <c r="V17" s="70"/>
      <c r="W17" s="71"/>
      <c r="X17" s="66"/>
    </row>
    <row r="18" spans="2:24" s="1" customFormat="1" ht="14.1" customHeight="1" thickTop="1" thickBot="1">
      <c r="B18" s="613" t="s">
        <v>470</v>
      </c>
      <c r="C18" s="1221" t="s">
        <v>471</v>
      </c>
      <c r="D18" s="1222"/>
      <c r="E18" s="1223"/>
      <c r="F18" s="1221" t="s">
        <v>472</v>
      </c>
      <c r="G18" s="1222"/>
      <c r="H18" s="1223"/>
      <c r="I18" s="1221" t="s">
        <v>473</v>
      </c>
      <c r="J18" s="1222"/>
      <c r="K18" s="1223"/>
      <c r="L18" s="1221" t="s">
        <v>474</v>
      </c>
      <c r="M18" s="1222"/>
      <c r="N18" s="1223"/>
      <c r="O18" s="28"/>
      <c r="P18" s="29"/>
      <c r="Q18" s="29"/>
      <c r="R18" s="67"/>
      <c r="S18" s="68"/>
      <c r="T18" s="4"/>
      <c r="U18" s="69"/>
      <c r="V18" s="70"/>
      <c r="W18" s="71"/>
      <c r="X18" s="66"/>
    </row>
    <row r="19" spans="2:24" s="1" customFormat="1" ht="14.1" customHeight="1" thickTop="1" thickBot="1">
      <c r="B19" s="614" t="s">
        <v>249</v>
      </c>
      <c r="C19" s="615" t="s">
        <v>835</v>
      </c>
      <c r="D19" s="615" t="s">
        <v>836</v>
      </c>
      <c r="E19" s="837" t="s">
        <v>236</v>
      </c>
      <c r="F19" s="615" t="s">
        <v>835</v>
      </c>
      <c r="G19" s="615" t="s">
        <v>836</v>
      </c>
      <c r="H19" s="615" t="s">
        <v>236</v>
      </c>
      <c r="I19" s="615" t="s">
        <v>835</v>
      </c>
      <c r="J19" s="615" t="s">
        <v>836</v>
      </c>
      <c r="K19" s="615" t="s">
        <v>236</v>
      </c>
      <c r="L19" s="615" t="s">
        <v>835</v>
      </c>
      <c r="M19" s="615" t="s">
        <v>836</v>
      </c>
      <c r="N19" s="615" t="s">
        <v>236</v>
      </c>
      <c r="O19" s="28"/>
      <c r="P19" s="29"/>
      <c r="Q19" s="29"/>
      <c r="R19" s="67"/>
      <c r="S19" s="68"/>
      <c r="T19" s="4"/>
      <c r="U19" s="69"/>
      <c r="V19" s="70"/>
      <c r="W19" s="71"/>
      <c r="X19" s="66"/>
    </row>
    <row r="20" spans="2:24" s="1" customFormat="1" ht="2.1" customHeight="1" thickTop="1">
      <c r="B20" s="616"/>
      <c r="C20" s="617"/>
      <c r="D20" s="617"/>
      <c r="E20" s="617"/>
      <c r="F20" s="618"/>
      <c r="G20" s="618"/>
      <c r="H20" s="618"/>
      <c r="I20" s="618"/>
      <c r="J20" s="618"/>
      <c r="K20" s="618"/>
      <c r="L20" s="618"/>
      <c r="M20" s="618"/>
      <c r="N20" s="618"/>
      <c r="O20" s="28"/>
      <c r="P20" s="29"/>
      <c r="Q20" s="29"/>
      <c r="R20" s="67"/>
      <c r="S20" s="68"/>
      <c r="T20" s="4"/>
      <c r="U20" s="69"/>
      <c r="V20" s="70"/>
      <c r="W20" s="71"/>
      <c r="X20" s="66"/>
    </row>
    <row r="21" spans="2:24" s="1" customFormat="1" ht="2.1" customHeight="1">
      <c r="B21" s="619"/>
      <c r="C21" s="620"/>
      <c r="D21" s="620"/>
      <c r="E21" s="620"/>
      <c r="F21" s="621"/>
      <c r="G21" s="621"/>
      <c r="H21" s="621"/>
      <c r="I21" s="621"/>
      <c r="J21" s="621"/>
      <c r="K21" s="621"/>
      <c r="L21" s="621"/>
      <c r="M21" s="621"/>
      <c r="N21" s="621"/>
      <c r="O21" s="28"/>
      <c r="P21" s="29"/>
      <c r="Q21" s="29"/>
      <c r="R21" s="67"/>
      <c r="S21" s="68"/>
      <c r="T21" s="4"/>
      <c r="U21" s="69"/>
      <c r="V21" s="70"/>
      <c r="W21" s="71"/>
      <c r="X21" s="66"/>
    </row>
    <row r="22" spans="2:24" s="1" customFormat="1" ht="2.1" customHeight="1">
      <c r="B22" s="616"/>
      <c r="C22" s="617"/>
      <c r="D22" s="617"/>
      <c r="E22" s="617"/>
      <c r="F22" s="622"/>
      <c r="G22" s="622"/>
      <c r="H22" s="622"/>
      <c r="I22" s="622"/>
      <c r="J22" s="622"/>
      <c r="K22" s="622"/>
      <c r="L22" s="622"/>
      <c r="M22" s="622"/>
      <c r="N22" s="622"/>
      <c r="O22" s="28"/>
      <c r="P22" s="29"/>
      <c r="Q22" s="29"/>
      <c r="R22" s="67"/>
      <c r="S22" s="68"/>
      <c r="T22" s="4"/>
      <c r="U22" s="69"/>
      <c r="V22" s="70"/>
      <c r="W22" s="71"/>
      <c r="X22" s="66"/>
    </row>
    <row r="23" spans="2:24" s="1" customFormat="1" ht="14.1" customHeight="1">
      <c r="B23" s="831" t="s">
        <v>974</v>
      </c>
      <c r="C23" s="832">
        <v>36.700000000000003</v>
      </c>
      <c r="D23" s="832">
        <v>16.5</v>
      </c>
      <c r="E23" s="833">
        <v>122.8</v>
      </c>
      <c r="F23" s="832">
        <v>1.3</v>
      </c>
      <c r="G23" s="832">
        <v>4.5</v>
      </c>
      <c r="H23" s="833">
        <v>-70.900000000000006</v>
      </c>
      <c r="I23" s="832">
        <v>4</v>
      </c>
      <c r="J23" s="832">
        <v>1.3</v>
      </c>
      <c r="K23" s="833">
        <v>206.6</v>
      </c>
      <c r="L23" s="832">
        <v>42.1</v>
      </c>
      <c r="M23" s="832">
        <v>22.3</v>
      </c>
      <c r="N23" s="833">
        <v>88.8</v>
      </c>
      <c r="O23" s="28"/>
      <c r="P23" s="29"/>
      <c r="Q23" s="29"/>
      <c r="R23" s="67"/>
      <c r="S23" s="68"/>
      <c r="T23" s="4"/>
      <c r="U23" s="69"/>
      <c r="V23" s="70"/>
      <c r="W23" s="71"/>
      <c r="X23" s="66"/>
    </row>
    <row r="24" spans="2:24" s="1" customFormat="1" ht="14.1" customHeight="1">
      <c r="B24" s="831" t="s">
        <v>5</v>
      </c>
      <c r="C24" s="832">
        <v>2.8</v>
      </c>
      <c r="D24" s="832">
        <v>2.7</v>
      </c>
      <c r="E24" s="833">
        <v>3.8</v>
      </c>
      <c r="F24" s="832">
        <v>-0.1</v>
      </c>
      <c r="G24" s="832">
        <v>0</v>
      </c>
      <c r="H24" s="833" t="s">
        <v>36</v>
      </c>
      <c r="I24" s="832">
        <v>0.6</v>
      </c>
      <c r="J24" s="832">
        <v>0.3</v>
      </c>
      <c r="K24" s="833">
        <v>108.2</v>
      </c>
      <c r="L24" s="832">
        <v>3.2</v>
      </c>
      <c r="M24" s="832">
        <v>3</v>
      </c>
      <c r="N24" s="833">
        <v>8.6999999999999993</v>
      </c>
      <c r="O24" s="28"/>
      <c r="P24" s="29"/>
      <c r="Q24" s="29"/>
      <c r="R24" s="67"/>
      <c r="S24" s="68"/>
      <c r="T24" s="4"/>
      <c r="U24" s="69"/>
      <c r="V24" s="70"/>
      <c r="W24" s="71"/>
      <c r="X24" s="66"/>
    </row>
    <row r="25" spans="2:24" s="1" customFormat="1" ht="14.1" customHeight="1">
      <c r="B25" s="623" t="s">
        <v>978</v>
      </c>
      <c r="C25" s="624">
        <v>39.5</v>
      </c>
      <c r="D25" s="625">
        <v>19.2</v>
      </c>
      <c r="E25" s="626">
        <v>106.1</v>
      </c>
      <c r="F25" s="624">
        <v>1.2</v>
      </c>
      <c r="G25" s="625">
        <v>4.5</v>
      </c>
      <c r="H25" s="626">
        <v>-73.7</v>
      </c>
      <c r="I25" s="624">
        <v>4.5999999999999996</v>
      </c>
      <c r="J25" s="625">
        <v>1.6</v>
      </c>
      <c r="K25" s="626">
        <v>190</v>
      </c>
      <c r="L25" s="624">
        <v>45.3</v>
      </c>
      <c r="M25" s="625">
        <v>25.2</v>
      </c>
      <c r="N25" s="626">
        <v>79.400000000000006</v>
      </c>
      <c r="O25" s="28"/>
      <c r="P25" s="29"/>
      <c r="Q25" s="29"/>
      <c r="R25" s="67"/>
      <c r="S25" s="68"/>
      <c r="T25" s="4"/>
      <c r="U25" s="69"/>
      <c r="V25" s="70"/>
      <c r="W25" s="71"/>
      <c r="X25" s="66"/>
    </row>
    <row r="26" spans="2:24" s="1" customFormat="1" ht="14.1" customHeight="1">
      <c r="B26" s="623" t="s">
        <v>6</v>
      </c>
      <c r="C26" s="624">
        <v>30.1</v>
      </c>
      <c r="D26" s="625">
        <v>54.2</v>
      </c>
      <c r="E26" s="626">
        <v>-44.5</v>
      </c>
      <c r="F26" s="624">
        <v>3.4</v>
      </c>
      <c r="G26" s="625">
        <v>1.4</v>
      </c>
      <c r="H26" s="626">
        <v>141.30000000000001</v>
      </c>
      <c r="I26" s="624">
        <v>3.5</v>
      </c>
      <c r="J26" s="625">
        <v>1.7</v>
      </c>
      <c r="K26" s="626">
        <v>99</v>
      </c>
      <c r="L26" s="624">
        <v>37</v>
      </c>
      <c r="M26" s="625">
        <v>57.4</v>
      </c>
      <c r="N26" s="626">
        <v>-35.6</v>
      </c>
      <c r="O26" s="28"/>
      <c r="P26" s="29"/>
      <c r="Q26" s="29"/>
      <c r="R26" s="67"/>
      <c r="S26" s="68"/>
      <c r="T26" s="4"/>
      <c r="U26" s="69"/>
      <c r="V26" s="70"/>
      <c r="W26" s="71"/>
      <c r="X26" s="66"/>
    </row>
    <row r="27" spans="2:24" s="1" customFormat="1" ht="14.1" customHeight="1">
      <c r="B27" s="623" t="s">
        <v>7</v>
      </c>
      <c r="C27" s="624">
        <v>4</v>
      </c>
      <c r="D27" s="625">
        <v>4.5</v>
      </c>
      <c r="E27" s="626">
        <v>-12.3</v>
      </c>
      <c r="F27" s="624">
        <v>1.9</v>
      </c>
      <c r="G27" s="625">
        <v>0.2</v>
      </c>
      <c r="H27" s="626">
        <v>834.7</v>
      </c>
      <c r="I27" s="624">
        <v>1.2</v>
      </c>
      <c r="J27" s="625">
        <v>0.3</v>
      </c>
      <c r="K27" s="626">
        <v>232.7</v>
      </c>
      <c r="L27" s="624">
        <v>7</v>
      </c>
      <c r="M27" s="625">
        <v>5.0999999999999996</v>
      </c>
      <c r="N27" s="626">
        <v>37.799999999999997</v>
      </c>
      <c r="O27" s="28"/>
      <c r="P27" s="29"/>
      <c r="Q27" s="29"/>
      <c r="R27" s="67"/>
      <c r="S27" s="68"/>
      <c r="T27" s="4"/>
      <c r="U27" s="69"/>
      <c r="V27" s="70"/>
      <c r="W27" s="71"/>
      <c r="X27" s="66"/>
    </row>
    <row r="28" spans="2:24" s="1" customFormat="1" ht="14.1" customHeight="1">
      <c r="B28" s="623" t="s">
        <v>8</v>
      </c>
      <c r="C28" s="624">
        <v>54.3</v>
      </c>
      <c r="D28" s="625">
        <v>45.2</v>
      </c>
      <c r="E28" s="626">
        <v>20</v>
      </c>
      <c r="F28" s="624">
        <v>5.3</v>
      </c>
      <c r="G28" s="625">
        <v>2.1</v>
      </c>
      <c r="H28" s="626">
        <v>150.80000000000001</v>
      </c>
      <c r="I28" s="624">
        <v>9.9</v>
      </c>
      <c r="J28" s="625">
        <v>3.4</v>
      </c>
      <c r="K28" s="626">
        <v>193.7</v>
      </c>
      <c r="L28" s="624">
        <v>69.5</v>
      </c>
      <c r="M28" s="625">
        <v>50.7</v>
      </c>
      <c r="N28" s="626">
        <v>37</v>
      </c>
      <c r="O28" s="28"/>
      <c r="P28" s="29"/>
      <c r="Q28" s="29"/>
      <c r="R28" s="67"/>
      <c r="S28" s="68"/>
      <c r="T28" s="4"/>
      <c r="U28" s="69"/>
      <c r="V28" s="70"/>
      <c r="W28" s="71"/>
      <c r="X28" s="66"/>
    </row>
    <row r="29" spans="2:24" s="1" customFormat="1" ht="14.1" customHeight="1">
      <c r="B29" s="623" t="s">
        <v>9</v>
      </c>
      <c r="C29" s="624">
        <v>156.69999999999999</v>
      </c>
      <c r="D29" s="625">
        <v>165.8</v>
      </c>
      <c r="E29" s="626">
        <v>-5.5</v>
      </c>
      <c r="F29" s="624">
        <v>140.69999999999999</v>
      </c>
      <c r="G29" s="625">
        <v>5.9</v>
      </c>
      <c r="H29" s="627">
        <v>2286.8000000000002</v>
      </c>
      <c r="I29" s="624">
        <v>13</v>
      </c>
      <c r="J29" s="625">
        <v>4.5999999999999996</v>
      </c>
      <c r="K29" s="626">
        <v>180.7</v>
      </c>
      <c r="L29" s="624">
        <v>310.3</v>
      </c>
      <c r="M29" s="625">
        <v>176.4</v>
      </c>
      <c r="N29" s="626">
        <v>76</v>
      </c>
      <c r="O29" s="28"/>
      <c r="P29" s="29"/>
      <c r="Q29" s="29"/>
      <c r="R29" s="67"/>
      <c r="S29" s="68"/>
      <c r="T29" s="4"/>
      <c r="U29" s="69"/>
      <c r="V29" s="70"/>
      <c r="W29" s="71"/>
      <c r="X29" s="66"/>
    </row>
    <row r="30" spans="2:24" s="1" customFormat="1" ht="14.1" customHeight="1">
      <c r="B30" s="623" t="s">
        <v>10</v>
      </c>
      <c r="C30" s="624">
        <v>112.1</v>
      </c>
      <c r="D30" s="625">
        <v>150.69999999999999</v>
      </c>
      <c r="E30" s="626">
        <v>-25.6</v>
      </c>
      <c r="F30" s="624">
        <v>16.3</v>
      </c>
      <c r="G30" s="625">
        <v>9</v>
      </c>
      <c r="H30" s="626">
        <v>81.400000000000006</v>
      </c>
      <c r="I30" s="624">
        <v>6.5</v>
      </c>
      <c r="J30" s="625">
        <v>1.7</v>
      </c>
      <c r="K30" s="626">
        <v>280.7</v>
      </c>
      <c r="L30" s="624">
        <v>135</v>
      </c>
      <c r="M30" s="625">
        <v>161.4</v>
      </c>
      <c r="N30" s="626">
        <v>-16.399999999999999</v>
      </c>
      <c r="O30" s="28"/>
      <c r="P30" s="29"/>
      <c r="Q30" s="29"/>
      <c r="R30" s="67"/>
      <c r="S30" s="68"/>
      <c r="T30" s="4"/>
      <c r="U30" s="69"/>
      <c r="V30" s="70"/>
      <c r="W30" s="71"/>
      <c r="X30" s="66"/>
    </row>
    <row r="31" spans="2:24" s="1" customFormat="1" ht="14.1" customHeight="1">
      <c r="B31" s="623" t="s">
        <v>11</v>
      </c>
      <c r="C31" s="624">
        <v>81.8</v>
      </c>
      <c r="D31" s="625">
        <v>72.900000000000006</v>
      </c>
      <c r="E31" s="626">
        <v>12.2</v>
      </c>
      <c r="F31" s="624">
        <v>5</v>
      </c>
      <c r="G31" s="625">
        <v>5.8</v>
      </c>
      <c r="H31" s="626">
        <v>-13.3</v>
      </c>
      <c r="I31" s="624">
        <v>5.6</v>
      </c>
      <c r="J31" s="625">
        <v>-0.6</v>
      </c>
      <c r="K31" s="626" t="s">
        <v>36</v>
      </c>
      <c r="L31" s="624">
        <v>92.5</v>
      </c>
      <c r="M31" s="625">
        <v>78.099999999999994</v>
      </c>
      <c r="N31" s="626">
        <v>18.399999999999999</v>
      </c>
      <c r="O31" s="28"/>
      <c r="P31" s="29"/>
      <c r="Q31" s="29"/>
      <c r="R31" s="67"/>
      <c r="S31" s="68"/>
      <c r="T31" s="4"/>
      <c r="U31" s="69"/>
      <c r="V31" s="70"/>
      <c r="W31" s="71"/>
      <c r="X31" s="66"/>
    </row>
    <row r="32" spans="2:24" s="1" customFormat="1" ht="14.1" customHeight="1">
      <c r="B32" s="623" t="s">
        <v>12</v>
      </c>
      <c r="C32" s="624">
        <v>40.200000000000003</v>
      </c>
      <c r="D32" s="625">
        <v>37.700000000000003</v>
      </c>
      <c r="E32" s="626">
        <v>6.6</v>
      </c>
      <c r="F32" s="624">
        <v>7</v>
      </c>
      <c r="G32" s="625">
        <v>3.4</v>
      </c>
      <c r="H32" s="626">
        <v>105.1</v>
      </c>
      <c r="I32" s="624">
        <v>5.2</v>
      </c>
      <c r="J32" s="625">
        <v>-1.5</v>
      </c>
      <c r="K32" s="626" t="s">
        <v>36</v>
      </c>
      <c r="L32" s="624">
        <v>52.4</v>
      </c>
      <c r="M32" s="625">
        <v>39.6</v>
      </c>
      <c r="N32" s="626">
        <v>32.4</v>
      </c>
      <c r="O32" s="28"/>
      <c r="P32" s="29"/>
      <c r="Q32" s="29"/>
      <c r="R32" s="67"/>
      <c r="S32" s="68"/>
      <c r="T32" s="4"/>
      <c r="U32" s="69"/>
      <c r="V32" s="70"/>
      <c r="W32" s="71"/>
      <c r="X32" s="66"/>
    </row>
    <row r="33" spans="2:24" s="1" customFormat="1" ht="14.1" customHeight="1">
      <c r="B33" s="623" t="s">
        <v>75</v>
      </c>
      <c r="C33" s="624">
        <v>234.7</v>
      </c>
      <c r="D33" s="625">
        <v>-238.5</v>
      </c>
      <c r="E33" s="626" t="s">
        <v>36</v>
      </c>
      <c r="F33" s="624">
        <v>53.9</v>
      </c>
      <c r="G33" s="625">
        <v>477.6</v>
      </c>
      <c r="H33" s="626">
        <v>-88.7</v>
      </c>
      <c r="I33" s="624">
        <v>10.5</v>
      </c>
      <c r="J33" s="625">
        <v>1</v>
      </c>
      <c r="K33" s="626">
        <v>982.6</v>
      </c>
      <c r="L33" s="624">
        <v>299.10000000000002</v>
      </c>
      <c r="M33" s="625">
        <v>240</v>
      </c>
      <c r="N33" s="626">
        <v>24.6</v>
      </c>
      <c r="O33" s="28"/>
      <c r="P33" s="29"/>
      <c r="Q33" s="29"/>
      <c r="R33" s="67"/>
      <c r="S33" s="68"/>
      <c r="T33" s="4"/>
      <c r="U33" s="69"/>
      <c r="V33" s="70"/>
      <c r="W33" s="71"/>
      <c r="X33" s="66"/>
    </row>
    <row r="34" spans="2:24" s="1" customFormat="1" ht="14.1" customHeight="1" thickBot="1">
      <c r="B34" s="623" t="s">
        <v>76</v>
      </c>
      <c r="C34" s="624">
        <v>70.2</v>
      </c>
      <c r="D34" s="625">
        <v>83.3</v>
      </c>
      <c r="E34" s="626">
        <v>-15.7</v>
      </c>
      <c r="F34" s="624">
        <v>35.5</v>
      </c>
      <c r="G34" s="625">
        <v>0.7</v>
      </c>
      <c r="H34" s="627">
        <v>4726.6000000000004</v>
      </c>
      <c r="I34" s="624">
        <v>3.3</v>
      </c>
      <c r="J34" s="625">
        <v>1.5</v>
      </c>
      <c r="K34" s="626">
        <v>118.5</v>
      </c>
      <c r="L34" s="624">
        <v>109</v>
      </c>
      <c r="M34" s="625">
        <v>85.5</v>
      </c>
      <c r="N34" s="626">
        <v>27.4</v>
      </c>
      <c r="O34" s="28"/>
      <c r="P34" s="29"/>
      <c r="Q34" s="29"/>
      <c r="R34" s="67"/>
      <c r="S34" s="68"/>
      <c r="T34" s="4"/>
      <c r="U34" s="69"/>
      <c r="V34" s="70"/>
      <c r="W34" s="71"/>
      <c r="X34" s="66"/>
    </row>
    <row r="35" spans="2:24" s="1" customFormat="1" ht="14.1" customHeight="1" thickTop="1" thickBot="1">
      <c r="B35" s="628" t="s">
        <v>475</v>
      </c>
      <c r="C35" s="630">
        <v>823.7</v>
      </c>
      <c r="D35" s="630">
        <v>395.1</v>
      </c>
      <c r="E35" s="630">
        <v>108.5</v>
      </c>
      <c r="F35" s="630">
        <v>270.2</v>
      </c>
      <c r="G35" s="630">
        <v>510.7</v>
      </c>
      <c r="H35" s="630">
        <v>-47.1</v>
      </c>
      <c r="I35" s="630">
        <v>63.1</v>
      </c>
      <c r="J35" s="630">
        <v>13.7</v>
      </c>
      <c r="K35" s="630">
        <v>361.8</v>
      </c>
      <c r="L35" s="629">
        <v>1157</v>
      </c>
      <c r="M35" s="630">
        <v>919.5</v>
      </c>
      <c r="N35" s="630">
        <v>25.8</v>
      </c>
      <c r="O35" s="28"/>
      <c r="P35" s="29"/>
      <c r="Q35" s="29"/>
      <c r="R35" s="67"/>
      <c r="S35" s="68"/>
      <c r="T35" s="4"/>
      <c r="U35" s="69"/>
      <c r="V35" s="70"/>
      <c r="W35" s="71"/>
      <c r="X35" s="66"/>
    </row>
    <row r="36" spans="2:24" s="1" customFormat="1" ht="14.1" customHeight="1" thickTop="1">
      <c r="B36" s="623" t="s">
        <v>52</v>
      </c>
      <c r="C36" s="624" t="s">
        <v>36</v>
      </c>
      <c r="D36" s="625" t="s">
        <v>36</v>
      </c>
      <c r="E36" s="626" t="s">
        <v>36</v>
      </c>
      <c r="F36" s="624" t="s">
        <v>36</v>
      </c>
      <c r="G36" s="625" t="s">
        <v>36</v>
      </c>
      <c r="H36" s="626" t="s">
        <v>36</v>
      </c>
      <c r="I36" s="624" t="s">
        <v>36</v>
      </c>
      <c r="J36" s="625" t="s">
        <v>36</v>
      </c>
      <c r="K36" s="626" t="s">
        <v>36</v>
      </c>
      <c r="L36" s="624" t="s">
        <v>36</v>
      </c>
      <c r="M36" s="625" t="s">
        <v>36</v>
      </c>
      <c r="N36" s="626" t="s">
        <v>36</v>
      </c>
      <c r="O36" s="28"/>
      <c r="P36" s="29"/>
      <c r="Q36" s="29"/>
      <c r="R36" s="67"/>
      <c r="S36" s="68"/>
      <c r="T36" s="4"/>
      <c r="U36" s="69"/>
      <c r="V36" s="70"/>
      <c r="W36" s="71"/>
      <c r="X36" s="66"/>
    </row>
    <row r="37" spans="2:24" s="1" customFormat="1" ht="14.1" customHeight="1">
      <c r="B37" s="623" t="s">
        <v>74</v>
      </c>
      <c r="C37" s="624">
        <v>9.1999999999999993</v>
      </c>
      <c r="D37" s="625">
        <v>28.3</v>
      </c>
      <c r="E37" s="626">
        <v>-67.599999999999994</v>
      </c>
      <c r="F37" s="624" t="s">
        <v>36</v>
      </c>
      <c r="G37" s="625" t="s">
        <v>36</v>
      </c>
      <c r="H37" s="626" t="s">
        <v>36</v>
      </c>
      <c r="I37" s="624">
        <v>0</v>
      </c>
      <c r="J37" s="625">
        <v>0</v>
      </c>
      <c r="K37" s="626">
        <v>100</v>
      </c>
      <c r="L37" s="624">
        <v>9.1999999999999993</v>
      </c>
      <c r="M37" s="625">
        <v>28.3</v>
      </c>
      <c r="N37" s="626">
        <v>-67.599999999999994</v>
      </c>
      <c r="O37" s="28"/>
      <c r="P37" s="29"/>
      <c r="Q37" s="29"/>
      <c r="R37" s="67"/>
      <c r="S37" s="68"/>
      <c r="T37" s="4"/>
      <c r="U37" s="69"/>
      <c r="V37" s="70"/>
      <c r="W37" s="71"/>
      <c r="X37" s="66"/>
    </row>
    <row r="38" spans="2:24" s="1" customFormat="1" ht="14.1" customHeight="1">
      <c r="B38" s="623" t="s">
        <v>51</v>
      </c>
      <c r="C38" s="624" t="s">
        <v>36</v>
      </c>
      <c r="D38" s="625" t="s">
        <v>36</v>
      </c>
      <c r="E38" s="626" t="s">
        <v>36</v>
      </c>
      <c r="F38" s="624" t="s">
        <v>36</v>
      </c>
      <c r="G38" s="625" t="s">
        <v>36</v>
      </c>
      <c r="H38" s="626" t="s">
        <v>36</v>
      </c>
      <c r="I38" s="624" t="s">
        <v>36</v>
      </c>
      <c r="J38" s="625" t="s">
        <v>36</v>
      </c>
      <c r="K38" s="626" t="s">
        <v>36</v>
      </c>
      <c r="L38" s="624" t="s">
        <v>36</v>
      </c>
      <c r="M38" s="625" t="s">
        <v>36</v>
      </c>
      <c r="N38" s="626" t="s">
        <v>36</v>
      </c>
      <c r="O38" s="28"/>
      <c r="P38" s="29"/>
      <c r="Q38" s="29"/>
      <c r="R38" s="67"/>
      <c r="S38" s="68"/>
      <c r="T38" s="4"/>
      <c r="U38" s="69"/>
      <c r="V38" s="70"/>
      <c r="W38" s="71"/>
      <c r="X38" s="66"/>
    </row>
    <row r="39" spans="2:24" s="1" customFormat="1" ht="14.1" customHeight="1">
      <c r="B39" s="623" t="s">
        <v>84</v>
      </c>
      <c r="C39" s="624">
        <v>65.400000000000006</v>
      </c>
      <c r="D39" s="625">
        <v>88.5</v>
      </c>
      <c r="E39" s="626">
        <v>-26.1</v>
      </c>
      <c r="F39" s="624" t="s">
        <v>36</v>
      </c>
      <c r="G39" s="625" t="s">
        <v>36</v>
      </c>
      <c r="H39" s="626" t="s">
        <v>36</v>
      </c>
      <c r="I39" s="624">
        <v>1.1000000000000001</v>
      </c>
      <c r="J39" s="625" t="s">
        <v>36</v>
      </c>
      <c r="K39" s="626" t="s">
        <v>36</v>
      </c>
      <c r="L39" s="624">
        <v>66.400000000000006</v>
      </c>
      <c r="M39" s="625">
        <v>88.5</v>
      </c>
      <c r="N39" s="626">
        <v>-24.9</v>
      </c>
      <c r="O39" s="28"/>
      <c r="P39" s="29"/>
      <c r="Q39" s="29"/>
      <c r="R39" s="67"/>
      <c r="S39" s="68"/>
      <c r="T39" s="4"/>
      <c r="U39" s="69"/>
      <c r="V39" s="70"/>
      <c r="W39" s="71"/>
      <c r="X39" s="66"/>
    </row>
    <row r="40" spans="2:24" s="1" customFormat="1" ht="14.1" customHeight="1">
      <c r="B40" s="623" t="s">
        <v>105</v>
      </c>
      <c r="C40" s="624">
        <v>3.1</v>
      </c>
      <c r="D40" s="625">
        <v>2</v>
      </c>
      <c r="E40" s="626">
        <v>53.5</v>
      </c>
      <c r="F40" s="624" t="s">
        <v>36</v>
      </c>
      <c r="G40" s="625" t="s">
        <v>36</v>
      </c>
      <c r="H40" s="626" t="s">
        <v>36</v>
      </c>
      <c r="I40" s="624" t="s">
        <v>36</v>
      </c>
      <c r="J40" s="625" t="s">
        <v>36</v>
      </c>
      <c r="K40" s="626" t="s">
        <v>36</v>
      </c>
      <c r="L40" s="624">
        <v>3.1</v>
      </c>
      <c r="M40" s="625">
        <v>2</v>
      </c>
      <c r="N40" s="626">
        <v>53.5</v>
      </c>
      <c r="O40" s="28"/>
      <c r="P40" s="29"/>
      <c r="Q40" s="29"/>
      <c r="R40" s="67"/>
      <c r="S40" s="68"/>
      <c r="T40" s="4"/>
      <c r="U40" s="69"/>
      <c r="V40" s="70"/>
      <c r="W40" s="71"/>
      <c r="X40" s="66"/>
    </row>
    <row r="41" spans="2:24" s="1" customFormat="1" ht="14.1" customHeight="1">
      <c r="B41" s="623" t="s">
        <v>102</v>
      </c>
      <c r="C41" s="624">
        <v>24.6</v>
      </c>
      <c r="D41" s="625">
        <v>6.5</v>
      </c>
      <c r="E41" s="626">
        <v>278.60000000000002</v>
      </c>
      <c r="F41" s="624" t="s">
        <v>36</v>
      </c>
      <c r="G41" s="625">
        <v>0</v>
      </c>
      <c r="H41" s="626" t="s">
        <v>36</v>
      </c>
      <c r="I41" s="624">
        <v>0.2</v>
      </c>
      <c r="J41" s="625">
        <v>0</v>
      </c>
      <c r="K41" s="627">
        <v>1261.5</v>
      </c>
      <c r="L41" s="624">
        <v>24.8</v>
      </c>
      <c r="M41" s="625">
        <v>6.5</v>
      </c>
      <c r="N41" s="626">
        <v>281.3</v>
      </c>
      <c r="O41" s="28"/>
      <c r="P41" s="29"/>
      <c r="Q41" s="29"/>
      <c r="R41" s="67"/>
      <c r="S41" s="68"/>
      <c r="T41" s="4"/>
      <c r="U41" s="69"/>
      <c r="V41" s="70"/>
      <c r="W41" s="71"/>
      <c r="X41" s="66"/>
    </row>
    <row r="42" spans="2:24" s="1" customFormat="1" ht="14.1" customHeight="1">
      <c r="B42" s="623" t="s">
        <v>106</v>
      </c>
      <c r="C42" s="624">
        <v>2.8</v>
      </c>
      <c r="D42" s="625" t="s">
        <v>36</v>
      </c>
      <c r="E42" s="626" t="s">
        <v>36</v>
      </c>
      <c r="F42" s="624" t="s">
        <v>36</v>
      </c>
      <c r="G42" s="625" t="s">
        <v>36</v>
      </c>
      <c r="H42" s="626" t="s">
        <v>36</v>
      </c>
      <c r="I42" s="624" t="s">
        <v>36</v>
      </c>
      <c r="J42" s="625" t="s">
        <v>36</v>
      </c>
      <c r="K42" s="626" t="s">
        <v>36</v>
      </c>
      <c r="L42" s="624">
        <v>2.8</v>
      </c>
      <c r="M42" s="625" t="s">
        <v>36</v>
      </c>
      <c r="N42" s="626" t="s">
        <v>36</v>
      </c>
      <c r="O42" s="28"/>
      <c r="P42" s="29"/>
      <c r="Q42" s="29"/>
      <c r="R42" s="67"/>
      <c r="S42" s="68"/>
      <c r="T42" s="4"/>
      <c r="U42" s="69"/>
      <c r="V42" s="70"/>
      <c r="W42" s="71"/>
      <c r="X42" s="66"/>
    </row>
    <row r="43" spans="2:24" s="1" customFormat="1" ht="14.1" customHeight="1" thickBot="1">
      <c r="B43" s="834" t="s">
        <v>983</v>
      </c>
      <c r="C43" s="835">
        <v>4.7</v>
      </c>
      <c r="D43" s="625" t="s">
        <v>36</v>
      </c>
      <c r="E43" s="626" t="s">
        <v>36</v>
      </c>
      <c r="F43" s="624" t="s">
        <v>36</v>
      </c>
      <c r="G43" s="625" t="s">
        <v>36</v>
      </c>
      <c r="H43" s="626" t="s">
        <v>36</v>
      </c>
      <c r="I43" s="624">
        <v>0.6</v>
      </c>
      <c r="J43" s="625" t="s">
        <v>36</v>
      </c>
      <c r="K43" s="626" t="s">
        <v>36</v>
      </c>
      <c r="L43" s="624">
        <v>5.3</v>
      </c>
      <c r="M43" s="625" t="s">
        <v>36</v>
      </c>
      <c r="N43" s="626" t="s">
        <v>36</v>
      </c>
      <c r="O43" s="28"/>
      <c r="P43" s="29"/>
      <c r="Q43" s="29"/>
      <c r="R43" s="67"/>
      <c r="S43" s="68"/>
      <c r="T43" s="4"/>
      <c r="U43" s="69"/>
      <c r="V43" s="70"/>
      <c r="W43" s="71"/>
      <c r="X43" s="66"/>
    </row>
    <row r="44" spans="2:24" s="1" customFormat="1" ht="14.1" customHeight="1" thickTop="1" thickBot="1">
      <c r="B44" s="628" t="s">
        <v>476</v>
      </c>
      <c r="C44" s="630">
        <v>109.7</v>
      </c>
      <c r="D44" s="630">
        <v>125.3</v>
      </c>
      <c r="E44" s="630">
        <v>-12.4</v>
      </c>
      <c r="F44" s="630" t="s">
        <v>36</v>
      </c>
      <c r="G44" s="630">
        <v>0</v>
      </c>
      <c r="H44" s="630" t="s">
        <v>36</v>
      </c>
      <c r="I44" s="630">
        <v>1.8</v>
      </c>
      <c r="J44" s="630">
        <v>0</v>
      </c>
      <c r="K44" s="629">
        <v>10688.2</v>
      </c>
      <c r="L44" s="630">
        <v>111.6</v>
      </c>
      <c r="M44" s="630">
        <v>125.3</v>
      </c>
      <c r="N44" s="630">
        <v>-10.9</v>
      </c>
      <c r="O44" s="28"/>
      <c r="P44" s="29"/>
      <c r="Q44" s="29"/>
      <c r="R44" s="67"/>
      <c r="S44" s="68"/>
      <c r="T44" s="4"/>
      <c r="U44" s="69"/>
      <c r="V44" s="70"/>
      <c r="W44" s="71"/>
      <c r="X44" s="66"/>
    </row>
    <row r="45" spans="2:24" s="1" customFormat="1" ht="14.1" customHeight="1" thickTop="1" thickBot="1">
      <c r="B45" s="623" t="s">
        <v>477</v>
      </c>
      <c r="C45" s="624" t="s">
        <v>36</v>
      </c>
      <c r="D45" s="625" t="s">
        <v>36</v>
      </c>
      <c r="E45" s="626" t="s">
        <v>36</v>
      </c>
      <c r="F45" s="624" t="s">
        <v>36</v>
      </c>
      <c r="G45" s="625" t="s">
        <v>36</v>
      </c>
      <c r="H45" s="626" t="s">
        <v>36</v>
      </c>
      <c r="I45" s="624">
        <v>386.8</v>
      </c>
      <c r="J45" s="625">
        <v>54.1</v>
      </c>
      <c r="K45" s="626">
        <v>614.6</v>
      </c>
      <c r="L45" s="624">
        <v>386.8</v>
      </c>
      <c r="M45" s="625">
        <v>54.1</v>
      </c>
      <c r="N45" s="626">
        <v>614.6</v>
      </c>
      <c r="O45" s="28"/>
      <c r="P45" s="29"/>
      <c r="Q45" s="29"/>
      <c r="R45" s="67"/>
      <c r="S45" s="68"/>
      <c r="T45" s="4"/>
      <c r="U45" s="69"/>
      <c r="V45" s="70"/>
      <c r="W45" s="71"/>
      <c r="X45" s="66"/>
    </row>
    <row r="46" spans="2:24" s="1" customFormat="1" ht="14.1" customHeight="1" thickTop="1" thickBot="1">
      <c r="B46" s="628" t="s">
        <v>478</v>
      </c>
      <c r="C46" s="630" t="s">
        <v>36</v>
      </c>
      <c r="D46" s="630" t="s">
        <v>36</v>
      </c>
      <c r="E46" s="630" t="s">
        <v>36</v>
      </c>
      <c r="F46" s="630" t="s">
        <v>36</v>
      </c>
      <c r="G46" s="630" t="s">
        <v>36</v>
      </c>
      <c r="H46" s="630" t="s">
        <v>36</v>
      </c>
      <c r="I46" s="630">
        <v>386.8</v>
      </c>
      <c r="J46" s="630">
        <v>54.1</v>
      </c>
      <c r="K46" s="630">
        <v>614.6</v>
      </c>
      <c r="L46" s="630">
        <v>386.8</v>
      </c>
      <c r="M46" s="630">
        <v>54.1</v>
      </c>
      <c r="N46" s="630">
        <v>614.6</v>
      </c>
      <c r="O46" s="28"/>
      <c r="P46" s="29"/>
      <c r="Q46" s="29"/>
      <c r="R46" s="67"/>
      <c r="S46" s="68"/>
      <c r="T46" s="4"/>
      <c r="U46" s="69"/>
      <c r="V46" s="70"/>
      <c r="W46" s="71"/>
      <c r="X46" s="66"/>
    </row>
    <row r="47" spans="2:24" s="1" customFormat="1" ht="14.1" customHeight="1" thickTop="1" thickBot="1">
      <c r="B47" s="631" t="s">
        <v>13</v>
      </c>
      <c r="C47" s="632" t="s">
        <v>36</v>
      </c>
      <c r="D47" s="632" t="s">
        <v>36</v>
      </c>
      <c r="E47" s="632" t="s">
        <v>36</v>
      </c>
      <c r="F47" s="632" t="s">
        <v>36</v>
      </c>
      <c r="G47" s="632" t="s">
        <v>36</v>
      </c>
      <c r="H47" s="632" t="s">
        <v>36</v>
      </c>
      <c r="I47" s="632">
        <v>0.1</v>
      </c>
      <c r="J47" s="632">
        <v>0.1</v>
      </c>
      <c r="K47" s="632">
        <v>-21.9</v>
      </c>
      <c r="L47" s="632">
        <v>0.1</v>
      </c>
      <c r="M47" s="632">
        <v>0.1</v>
      </c>
      <c r="N47" s="632">
        <v>-21.9</v>
      </c>
      <c r="O47" s="28"/>
      <c r="P47" s="29"/>
      <c r="Q47" s="29"/>
      <c r="R47" s="67"/>
      <c r="S47" s="68"/>
      <c r="T47" s="4"/>
      <c r="U47" s="69"/>
      <c r="V47" s="70"/>
      <c r="W47" s="71"/>
      <c r="X47" s="66"/>
    </row>
    <row r="48" spans="2:24" s="1" customFormat="1" ht="14.1" customHeight="1" thickTop="1">
      <c r="B48" s="623" t="s">
        <v>179</v>
      </c>
      <c r="C48" s="624" t="s">
        <v>36</v>
      </c>
      <c r="D48" s="625" t="s">
        <v>36</v>
      </c>
      <c r="E48" s="626" t="s">
        <v>36</v>
      </c>
      <c r="F48" s="624" t="s">
        <v>36</v>
      </c>
      <c r="G48" s="625" t="s">
        <v>36</v>
      </c>
      <c r="H48" s="626" t="s">
        <v>36</v>
      </c>
      <c r="I48" s="624">
        <v>2.6</v>
      </c>
      <c r="J48" s="625">
        <v>9.1</v>
      </c>
      <c r="K48" s="626">
        <v>-71.400000000000006</v>
      </c>
      <c r="L48" s="624">
        <v>2.6</v>
      </c>
      <c r="M48" s="625">
        <v>9.1</v>
      </c>
      <c r="N48" s="626">
        <v>-71.400000000000006</v>
      </c>
      <c r="O48" s="28"/>
      <c r="P48" s="29"/>
      <c r="Q48" s="29"/>
      <c r="R48" s="67"/>
      <c r="S48" s="68"/>
      <c r="T48" s="4"/>
      <c r="U48" s="69"/>
      <c r="V48" s="70"/>
      <c r="W48" s="71"/>
      <c r="X48" s="66"/>
    </row>
    <row r="49" spans="2:24" s="1" customFormat="1" ht="14.1" customHeight="1" thickBot="1">
      <c r="B49" s="623" t="s">
        <v>180</v>
      </c>
      <c r="C49" s="624" t="s">
        <v>36</v>
      </c>
      <c r="D49" s="625" t="s">
        <v>36</v>
      </c>
      <c r="E49" s="626" t="s">
        <v>36</v>
      </c>
      <c r="F49" s="624" t="s">
        <v>36</v>
      </c>
      <c r="G49" s="625" t="s">
        <v>36</v>
      </c>
      <c r="H49" s="626" t="s">
        <v>36</v>
      </c>
      <c r="I49" s="624">
        <v>2.4</v>
      </c>
      <c r="J49" s="625">
        <v>1.8</v>
      </c>
      <c r="K49" s="626">
        <v>34</v>
      </c>
      <c r="L49" s="624">
        <v>2.4</v>
      </c>
      <c r="M49" s="625">
        <v>1.8</v>
      </c>
      <c r="N49" s="626">
        <v>34</v>
      </c>
      <c r="O49" s="28"/>
      <c r="P49" s="29"/>
      <c r="Q49" s="29"/>
      <c r="R49" s="67"/>
      <c r="S49" s="68"/>
      <c r="T49" s="4"/>
      <c r="U49" s="69"/>
      <c r="V49" s="70"/>
      <c r="W49" s="71"/>
      <c r="X49" s="66"/>
    </row>
    <row r="50" spans="2:24" s="1" customFormat="1" ht="14.1" customHeight="1" thickTop="1" thickBot="1">
      <c r="B50" s="628" t="s">
        <v>479</v>
      </c>
      <c r="C50" s="630" t="s">
        <v>36</v>
      </c>
      <c r="D50" s="630" t="s">
        <v>36</v>
      </c>
      <c r="E50" s="630" t="s">
        <v>36</v>
      </c>
      <c r="F50" s="630" t="s">
        <v>36</v>
      </c>
      <c r="G50" s="630" t="s">
        <v>36</v>
      </c>
      <c r="H50" s="630" t="s">
        <v>36</v>
      </c>
      <c r="I50" s="630">
        <v>5</v>
      </c>
      <c r="J50" s="630">
        <v>10.9</v>
      </c>
      <c r="K50" s="630">
        <v>-53.8</v>
      </c>
      <c r="L50" s="630">
        <v>5</v>
      </c>
      <c r="M50" s="630">
        <v>10.9</v>
      </c>
      <c r="N50" s="630">
        <v>-53.8</v>
      </c>
      <c r="O50" s="28"/>
      <c r="P50" s="29"/>
      <c r="Q50" s="29"/>
      <c r="R50" s="67"/>
      <c r="S50" s="68"/>
      <c r="T50" s="4"/>
      <c r="U50" s="69"/>
      <c r="V50" s="70"/>
      <c r="W50" s="71"/>
      <c r="X50" s="66"/>
    </row>
    <row r="51" spans="2:24" s="1" customFormat="1" ht="14.1" customHeight="1" thickTop="1">
      <c r="B51" s="623" t="s">
        <v>107</v>
      </c>
      <c r="C51" s="624" t="s">
        <v>36</v>
      </c>
      <c r="D51" s="625">
        <v>16</v>
      </c>
      <c r="E51" s="626" t="s">
        <v>36</v>
      </c>
      <c r="F51" s="624" t="s">
        <v>36</v>
      </c>
      <c r="G51" s="625" t="s">
        <v>36</v>
      </c>
      <c r="H51" s="626" t="s">
        <v>36</v>
      </c>
      <c r="I51" s="624">
        <v>13</v>
      </c>
      <c r="J51" s="625" t="s">
        <v>36</v>
      </c>
      <c r="K51" s="626" t="s">
        <v>36</v>
      </c>
      <c r="L51" s="624">
        <v>13</v>
      </c>
      <c r="M51" s="625">
        <v>16</v>
      </c>
      <c r="N51" s="626">
        <v>-18.600000000000001</v>
      </c>
      <c r="O51" s="28"/>
      <c r="P51" s="29"/>
      <c r="Q51" s="29"/>
      <c r="R51" s="67"/>
      <c r="S51" s="68"/>
      <c r="T51" s="4"/>
      <c r="U51" s="69"/>
      <c r="V51" s="70"/>
      <c r="W51" s="71"/>
      <c r="X51" s="66"/>
    </row>
    <row r="52" spans="2:24" s="1" customFormat="1" ht="14.1" customHeight="1">
      <c r="B52" s="623" t="s">
        <v>984</v>
      </c>
      <c r="C52" s="624" t="s">
        <v>36</v>
      </c>
      <c r="D52" s="625">
        <v>14.9</v>
      </c>
      <c r="E52" s="626" t="s">
        <v>36</v>
      </c>
      <c r="F52" s="624" t="s">
        <v>36</v>
      </c>
      <c r="G52" s="625" t="s">
        <v>36</v>
      </c>
      <c r="H52" s="626" t="s">
        <v>36</v>
      </c>
      <c r="I52" s="624">
        <v>3.9</v>
      </c>
      <c r="J52" s="625" t="s">
        <v>36</v>
      </c>
      <c r="K52" s="626" t="s">
        <v>36</v>
      </c>
      <c r="L52" s="624">
        <v>3.9</v>
      </c>
      <c r="M52" s="625">
        <v>14.9</v>
      </c>
      <c r="N52" s="626">
        <v>-74</v>
      </c>
      <c r="O52" s="28"/>
      <c r="P52" s="29"/>
      <c r="Q52" s="29"/>
      <c r="R52" s="67"/>
      <c r="S52" s="68"/>
      <c r="T52" s="4"/>
      <c r="U52" s="69"/>
      <c r="V52" s="70"/>
      <c r="W52" s="71"/>
      <c r="X52" s="66"/>
    </row>
    <row r="53" spans="2:24" s="1" customFormat="1" ht="14.1" customHeight="1">
      <c r="B53" s="623" t="s">
        <v>43</v>
      </c>
      <c r="C53" s="624" t="s">
        <v>36</v>
      </c>
      <c r="D53" s="625" t="s">
        <v>36</v>
      </c>
      <c r="E53" s="626" t="s">
        <v>36</v>
      </c>
      <c r="F53" s="624" t="s">
        <v>36</v>
      </c>
      <c r="G53" s="625" t="s">
        <v>36</v>
      </c>
      <c r="H53" s="626" t="s">
        <v>36</v>
      </c>
      <c r="I53" s="624">
        <v>13.2</v>
      </c>
      <c r="J53" s="625">
        <v>17.600000000000001</v>
      </c>
      <c r="K53" s="626">
        <v>-24.7</v>
      </c>
      <c r="L53" s="624">
        <v>13.2</v>
      </c>
      <c r="M53" s="625">
        <v>17.600000000000001</v>
      </c>
      <c r="N53" s="626">
        <v>-24.7</v>
      </c>
      <c r="O53" s="28"/>
      <c r="P53" s="29"/>
      <c r="Q53" s="29"/>
      <c r="R53" s="67"/>
      <c r="S53" s="68"/>
      <c r="T53" s="4"/>
      <c r="U53" s="69"/>
      <c r="V53" s="70"/>
      <c r="W53" s="71"/>
      <c r="X53" s="66"/>
    </row>
    <row r="54" spans="2:24" s="1" customFormat="1" ht="14.1" customHeight="1" thickBot="1">
      <c r="B54" s="623" t="s">
        <v>480</v>
      </c>
      <c r="C54" s="624" t="s">
        <v>36</v>
      </c>
      <c r="D54" s="625" t="s">
        <v>36</v>
      </c>
      <c r="E54" s="626" t="s">
        <v>36</v>
      </c>
      <c r="F54" s="624" t="s">
        <v>36</v>
      </c>
      <c r="G54" s="625" t="s">
        <v>36</v>
      </c>
      <c r="H54" s="626" t="s">
        <v>36</v>
      </c>
      <c r="I54" s="624">
        <v>2.8</v>
      </c>
      <c r="J54" s="625">
        <v>1.9</v>
      </c>
      <c r="K54" s="626">
        <v>43.8</v>
      </c>
      <c r="L54" s="624">
        <v>2.8</v>
      </c>
      <c r="M54" s="625">
        <v>1.9</v>
      </c>
      <c r="N54" s="626">
        <v>43.8</v>
      </c>
      <c r="O54" s="28"/>
      <c r="P54" s="29"/>
      <c r="Q54" s="29"/>
      <c r="R54" s="67"/>
      <c r="S54" s="68"/>
      <c r="T54" s="4"/>
      <c r="U54" s="69"/>
      <c r="V54" s="70"/>
      <c r="W54" s="71"/>
      <c r="X54" s="66"/>
    </row>
    <row r="55" spans="2:24" s="1" customFormat="1" ht="14.1" customHeight="1" thickTop="1" thickBot="1">
      <c r="B55" s="628" t="s">
        <v>481</v>
      </c>
      <c r="C55" s="630" t="s">
        <v>36</v>
      </c>
      <c r="D55" s="630">
        <v>30.9</v>
      </c>
      <c r="E55" s="630" t="s">
        <v>36</v>
      </c>
      <c r="F55" s="630" t="s">
        <v>36</v>
      </c>
      <c r="G55" s="630" t="s">
        <v>36</v>
      </c>
      <c r="H55" s="630" t="s">
        <v>36</v>
      </c>
      <c r="I55" s="630">
        <v>32.9</v>
      </c>
      <c r="J55" s="630">
        <v>19.5</v>
      </c>
      <c r="K55" s="630">
        <v>68.8</v>
      </c>
      <c r="L55" s="630">
        <v>32.9</v>
      </c>
      <c r="M55" s="630">
        <v>50.4</v>
      </c>
      <c r="N55" s="630">
        <v>-34.700000000000003</v>
      </c>
      <c r="O55" s="28"/>
      <c r="P55" s="29"/>
      <c r="Q55" s="29"/>
      <c r="R55" s="67"/>
      <c r="S55" s="68"/>
      <c r="T55" s="4"/>
      <c r="U55" s="69"/>
      <c r="V55" s="70"/>
      <c r="W55" s="71"/>
      <c r="X55" s="66"/>
    </row>
    <row r="56" spans="2:24" s="1" customFormat="1" ht="14.1" customHeight="1" thickTop="1" thickBot="1">
      <c r="B56" s="631" t="s">
        <v>482</v>
      </c>
      <c r="C56" s="632">
        <v>933.4</v>
      </c>
      <c r="D56" s="632">
        <v>551.29999999999995</v>
      </c>
      <c r="E56" s="632">
        <v>69.3</v>
      </c>
      <c r="F56" s="632">
        <v>270.2</v>
      </c>
      <c r="G56" s="632">
        <v>510.6</v>
      </c>
      <c r="H56" s="632">
        <v>-47.1</v>
      </c>
      <c r="I56" s="632">
        <v>489.9</v>
      </c>
      <c r="J56" s="632">
        <v>98.4</v>
      </c>
      <c r="K56" s="632">
        <v>398</v>
      </c>
      <c r="L56" s="633">
        <v>1693.5</v>
      </c>
      <c r="M56" s="633">
        <v>1160.3</v>
      </c>
      <c r="N56" s="632">
        <v>46</v>
      </c>
      <c r="O56" s="28"/>
      <c r="P56" s="29"/>
      <c r="Q56" s="29"/>
      <c r="R56" s="67"/>
      <c r="S56" s="68"/>
      <c r="T56" s="4"/>
      <c r="U56" s="69"/>
      <c r="V56" s="70"/>
      <c r="W56" s="71"/>
      <c r="X56" s="66"/>
    </row>
    <row r="57" spans="2:24" s="1" customFormat="1" ht="14.1" customHeight="1" thickTop="1" thickBot="1"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8"/>
      <c r="O57" s="28"/>
      <c r="P57" s="29"/>
      <c r="Q57" s="29"/>
      <c r="R57" s="67"/>
      <c r="S57" s="68"/>
      <c r="T57" s="4"/>
      <c r="U57" s="69"/>
      <c r="V57" s="70"/>
      <c r="W57" s="71"/>
      <c r="X57" s="66"/>
    </row>
    <row r="58" spans="2:24" s="1" customFormat="1" ht="14.1" customHeight="1" thickTop="1" thickBot="1">
      <c r="B58" s="634" t="s">
        <v>470</v>
      </c>
      <c r="C58" s="1221" t="s">
        <v>471</v>
      </c>
      <c r="D58" s="1222"/>
      <c r="E58" s="1223"/>
      <c r="F58" s="1221" t="s">
        <v>472</v>
      </c>
      <c r="G58" s="1222"/>
      <c r="H58" s="1223"/>
      <c r="I58" s="1221" t="s">
        <v>473</v>
      </c>
      <c r="J58" s="1222"/>
      <c r="K58" s="1223"/>
      <c r="L58" s="1221" t="s">
        <v>474</v>
      </c>
      <c r="M58" s="1222"/>
      <c r="N58" s="1223"/>
      <c r="O58" s="28"/>
      <c r="P58" s="29"/>
      <c r="Q58" s="29"/>
      <c r="R58" s="67"/>
      <c r="S58" s="68"/>
      <c r="T58" s="4"/>
      <c r="U58" s="69"/>
      <c r="V58" s="70"/>
      <c r="W58" s="71"/>
      <c r="X58" s="66"/>
    </row>
    <row r="59" spans="2:24" s="1" customFormat="1" ht="14.1" customHeight="1" thickTop="1" thickBot="1">
      <c r="B59" s="614" t="s">
        <v>249</v>
      </c>
      <c r="C59" s="615">
        <v>2022</v>
      </c>
      <c r="D59" s="615">
        <v>2021</v>
      </c>
      <c r="E59" s="837" t="s">
        <v>236</v>
      </c>
      <c r="F59" s="615">
        <v>2022</v>
      </c>
      <c r="G59" s="615">
        <v>2021</v>
      </c>
      <c r="H59" s="837" t="s">
        <v>236</v>
      </c>
      <c r="I59" s="615">
        <v>2022</v>
      </c>
      <c r="J59" s="615">
        <v>2021</v>
      </c>
      <c r="K59" s="615" t="s">
        <v>236</v>
      </c>
      <c r="L59" s="615">
        <v>2022</v>
      </c>
      <c r="M59" s="615">
        <v>2021</v>
      </c>
      <c r="N59" s="837" t="s">
        <v>236</v>
      </c>
      <c r="O59" s="28"/>
      <c r="P59" s="29"/>
      <c r="Q59" s="29"/>
      <c r="R59" s="67"/>
      <c r="S59" s="68"/>
      <c r="T59" s="4"/>
      <c r="U59" s="69"/>
      <c r="V59" s="70"/>
      <c r="W59" s="71"/>
      <c r="X59" s="66"/>
    </row>
    <row r="60" spans="2:24" s="1" customFormat="1" ht="2.1" customHeight="1" thickTop="1">
      <c r="B60" s="616"/>
      <c r="C60" s="617"/>
      <c r="D60" s="617"/>
      <c r="E60" s="617"/>
      <c r="F60" s="618"/>
      <c r="G60" s="618"/>
      <c r="H60" s="618"/>
      <c r="I60" s="618"/>
      <c r="J60" s="618"/>
      <c r="K60" s="618"/>
      <c r="L60" s="618"/>
      <c r="M60" s="618"/>
      <c r="N60" s="618"/>
      <c r="O60" s="28"/>
      <c r="P60" s="29"/>
      <c r="Q60" s="29"/>
      <c r="R60" s="67"/>
      <c r="S60" s="68"/>
      <c r="T60" s="4"/>
      <c r="U60" s="69"/>
      <c r="V60" s="70"/>
      <c r="W60" s="71"/>
      <c r="X60" s="66"/>
    </row>
    <row r="61" spans="2:24" s="1" customFormat="1" ht="2.1" customHeight="1">
      <c r="B61" s="619"/>
      <c r="C61" s="620"/>
      <c r="D61" s="620"/>
      <c r="E61" s="620"/>
      <c r="F61" s="621"/>
      <c r="G61" s="621"/>
      <c r="H61" s="621"/>
      <c r="I61" s="621"/>
      <c r="J61" s="621"/>
      <c r="K61" s="621"/>
      <c r="L61" s="621"/>
      <c r="M61" s="621"/>
      <c r="N61" s="621"/>
      <c r="O61" s="28"/>
      <c r="P61" s="29"/>
      <c r="Q61" s="29"/>
      <c r="R61" s="67"/>
      <c r="S61" s="68"/>
      <c r="T61" s="4"/>
      <c r="U61" s="69"/>
      <c r="V61" s="70"/>
      <c r="W61" s="71"/>
      <c r="X61" s="66"/>
    </row>
    <row r="62" spans="2:24" s="1" customFormat="1" ht="2.1" customHeight="1">
      <c r="B62" s="616"/>
      <c r="C62" s="617"/>
      <c r="D62" s="617"/>
      <c r="E62" s="617"/>
      <c r="F62" s="622"/>
      <c r="G62" s="622"/>
      <c r="H62" s="622"/>
      <c r="I62" s="622"/>
      <c r="J62" s="622"/>
      <c r="K62" s="622"/>
      <c r="L62" s="622"/>
      <c r="M62" s="622"/>
      <c r="N62" s="622"/>
      <c r="O62" s="28"/>
      <c r="P62" s="29"/>
      <c r="Q62" s="29"/>
      <c r="R62" s="67"/>
      <c r="S62" s="68"/>
      <c r="T62" s="4"/>
      <c r="U62" s="69"/>
      <c r="V62" s="70"/>
      <c r="W62" s="71"/>
      <c r="X62" s="66"/>
    </row>
    <row r="63" spans="2:24" s="1" customFormat="1" ht="14.1" customHeight="1">
      <c r="B63" s="831" t="s">
        <v>4</v>
      </c>
      <c r="C63" s="832">
        <v>115.4</v>
      </c>
      <c r="D63" s="832">
        <v>66.8</v>
      </c>
      <c r="E63" s="833">
        <v>72.7</v>
      </c>
      <c r="F63" s="832">
        <v>5.4</v>
      </c>
      <c r="G63" s="832">
        <v>8.5</v>
      </c>
      <c r="H63" s="833">
        <v>-36.299999999999997</v>
      </c>
      <c r="I63" s="832">
        <v>12.4</v>
      </c>
      <c r="J63" s="832">
        <v>2.8</v>
      </c>
      <c r="K63" s="833">
        <v>342.3</v>
      </c>
      <c r="L63" s="832">
        <v>133.1</v>
      </c>
      <c r="M63" s="832">
        <v>78.099999999999994</v>
      </c>
      <c r="N63" s="833">
        <v>70.400000000000006</v>
      </c>
      <c r="O63" s="28"/>
      <c r="P63" s="29"/>
      <c r="Q63" s="29"/>
      <c r="R63" s="67"/>
      <c r="S63" s="68"/>
      <c r="T63" s="4"/>
      <c r="U63" s="69"/>
      <c r="V63" s="70"/>
      <c r="W63" s="71"/>
      <c r="X63" s="66"/>
    </row>
    <row r="64" spans="2:24" s="1" customFormat="1" ht="14.1" customHeight="1">
      <c r="B64" s="831" t="s">
        <v>5</v>
      </c>
      <c r="C64" s="832">
        <v>20.3</v>
      </c>
      <c r="D64" s="832">
        <v>9.1</v>
      </c>
      <c r="E64" s="833">
        <v>123.4</v>
      </c>
      <c r="F64" s="832">
        <v>0.2</v>
      </c>
      <c r="G64" s="832">
        <v>0.3</v>
      </c>
      <c r="H64" s="833">
        <v>-40.299999999999997</v>
      </c>
      <c r="I64" s="832">
        <v>1.9</v>
      </c>
      <c r="J64" s="832">
        <v>0.3</v>
      </c>
      <c r="K64" s="833">
        <v>487.6</v>
      </c>
      <c r="L64" s="832">
        <v>22.4</v>
      </c>
      <c r="M64" s="832">
        <v>9.6999999999999993</v>
      </c>
      <c r="N64" s="833">
        <v>129.6</v>
      </c>
      <c r="O64" s="28"/>
      <c r="P64" s="29"/>
      <c r="Q64" s="29"/>
      <c r="R64" s="67"/>
      <c r="S64" s="68"/>
      <c r="T64" s="4"/>
      <c r="U64" s="69"/>
      <c r="V64" s="70"/>
      <c r="W64" s="71"/>
      <c r="X64" s="66"/>
    </row>
    <row r="65" spans="2:24" s="1" customFormat="1" ht="14.1" customHeight="1">
      <c r="B65" s="623" t="s">
        <v>978</v>
      </c>
      <c r="C65" s="624">
        <v>135.6</v>
      </c>
      <c r="D65" s="625">
        <v>75.900000000000006</v>
      </c>
      <c r="E65" s="626">
        <v>78.7</v>
      </c>
      <c r="F65" s="624">
        <v>5.6</v>
      </c>
      <c r="G65" s="625">
        <v>8.9</v>
      </c>
      <c r="H65" s="626">
        <v>-36.4</v>
      </c>
      <c r="I65" s="624">
        <v>14.3</v>
      </c>
      <c r="J65" s="625">
        <v>3.1</v>
      </c>
      <c r="K65" s="626">
        <v>357.3</v>
      </c>
      <c r="L65" s="624">
        <v>155.5</v>
      </c>
      <c r="M65" s="625">
        <v>87.9</v>
      </c>
      <c r="N65" s="626">
        <v>77</v>
      </c>
      <c r="O65" s="28"/>
      <c r="P65" s="29"/>
      <c r="Q65" s="29"/>
      <c r="R65" s="67"/>
      <c r="S65" s="68"/>
      <c r="T65" s="4"/>
      <c r="U65" s="69"/>
      <c r="V65" s="70"/>
      <c r="W65" s="71"/>
      <c r="X65" s="66"/>
    </row>
    <row r="66" spans="2:24" s="1" customFormat="1" ht="14.1" customHeight="1">
      <c r="B66" s="623" t="s">
        <v>6</v>
      </c>
      <c r="C66" s="624">
        <v>242.1</v>
      </c>
      <c r="D66" s="625">
        <v>147.4</v>
      </c>
      <c r="E66" s="626">
        <v>64.2</v>
      </c>
      <c r="F66" s="624">
        <v>10</v>
      </c>
      <c r="G66" s="625">
        <v>6.1</v>
      </c>
      <c r="H66" s="626">
        <v>63.4</v>
      </c>
      <c r="I66" s="624">
        <v>10.199999999999999</v>
      </c>
      <c r="J66" s="625">
        <v>2.8</v>
      </c>
      <c r="K66" s="626">
        <v>267.60000000000002</v>
      </c>
      <c r="L66" s="624">
        <v>262.3</v>
      </c>
      <c r="M66" s="625">
        <v>156.30000000000001</v>
      </c>
      <c r="N66" s="626">
        <v>67.8</v>
      </c>
      <c r="O66" s="28"/>
      <c r="P66" s="29"/>
      <c r="Q66" s="29"/>
      <c r="R66" s="67"/>
      <c r="S66" s="68"/>
      <c r="T66" s="4"/>
      <c r="U66" s="69"/>
      <c r="V66" s="70"/>
      <c r="W66" s="71"/>
      <c r="X66" s="66"/>
    </row>
    <row r="67" spans="2:24" s="1" customFormat="1" ht="14.1" customHeight="1">
      <c r="B67" s="623" t="s">
        <v>7</v>
      </c>
      <c r="C67" s="624">
        <v>22.1</v>
      </c>
      <c r="D67" s="625">
        <v>15.7</v>
      </c>
      <c r="E67" s="626">
        <v>40.6</v>
      </c>
      <c r="F67" s="624">
        <v>2.9</v>
      </c>
      <c r="G67" s="625">
        <v>1.7</v>
      </c>
      <c r="H67" s="626">
        <v>67.8</v>
      </c>
      <c r="I67" s="624">
        <v>2.8</v>
      </c>
      <c r="J67" s="625">
        <v>0.5</v>
      </c>
      <c r="K67" s="626">
        <v>529.29999999999995</v>
      </c>
      <c r="L67" s="624">
        <v>27.8</v>
      </c>
      <c r="M67" s="625">
        <v>17.899999999999999</v>
      </c>
      <c r="N67" s="626">
        <v>55.5</v>
      </c>
      <c r="O67" s="28"/>
      <c r="P67" s="29"/>
      <c r="Q67" s="29"/>
      <c r="R67" s="67"/>
      <c r="S67" s="68"/>
      <c r="T67" s="4"/>
      <c r="U67" s="69"/>
      <c r="V67" s="70"/>
      <c r="W67" s="71"/>
      <c r="X67" s="66"/>
    </row>
    <row r="68" spans="2:24" s="1" customFormat="1" ht="14.1" customHeight="1">
      <c r="B68" s="623" t="s">
        <v>8</v>
      </c>
      <c r="C68" s="624">
        <v>287.8</v>
      </c>
      <c r="D68" s="625">
        <v>171.4</v>
      </c>
      <c r="E68" s="626">
        <v>67.900000000000006</v>
      </c>
      <c r="F68" s="624">
        <v>16.8</v>
      </c>
      <c r="G68" s="625">
        <v>13.6</v>
      </c>
      <c r="H68" s="626">
        <v>22.9</v>
      </c>
      <c r="I68" s="624">
        <v>25</v>
      </c>
      <c r="J68" s="625">
        <v>5</v>
      </c>
      <c r="K68" s="626">
        <v>398.5</v>
      </c>
      <c r="L68" s="624">
        <v>329.6</v>
      </c>
      <c r="M68" s="625">
        <v>190.1</v>
      </c>
      <c r="N68" s="626">
        <v>73.400000000000006</v>
      </c>
      <c r="O68" s="28"/>
      <c r="P68" s="29"/>
      <c r="Q68" s="29"/>
      <c r="R68" s="67"/>
      <c r="S68" s="68"/>
      <c r="T68" s="4"/>
      <c r="U68" s="69"/>
      <c r="V68" s="70"/>
      <c r="W68" s="71"/>
      <c r="X68" s="66"/>
    </row>
    <row r="69" spans="2:24" s="1" customFormat="1" ht="14.1" customHeight="1">
      <c r="B69" s="623" t="s">
        <v>9</v>
      </c>
      <c r="C69" s="624">
        <v>895.8</v>
      </c>
      <c r="D69" s="625">
        <v>579.70000000000005</v>
      </c>
      <c r="E69" s="626">
        <v>54.5</v>
      </c>
      <c r="F69" s="624">
        <v>188</v>
      </c>
      <c r="G69" s="625">
        <v>4.3</v>
      </c>
      <c r="H69" s="627">
        <v>4299</v>
      </c>
      <c r="I69" s="624">
        <v>35.799999999999997</v>
      </c>
      <c r="J69" s="625">
        <v>12</v>
      </c>
      <c r="K69" s="626">
        <v>199.1</v>
      </c>
      <c r="L69" s="836">
        <v>1119.5999999999999</v>
      </c>
      <c r="M69" s="625">
        <v>595.9</v>
      </c>
      <c r="N69" s="626">
        <v>87.9</v>
      </c>
      <c r="O69" s="28"/>
      <c r="P69" s="29"/>
      <c r="Q69" s="29"/>
      <c r="R69" s="67"/>
      <c r="S69" s="68"/>
      <c r="T69" s="4"/>
      <c r="U69" s="69"/>
      <c r="V69" s="70"/>
      <c r="W69" s="71"/>
      <c r="X69" s="66"/>
    </row>
    <row r="70" spans="2:24" s="1" customFormat="1" ht="14.1" customHeight="1">
      <c r="B70" s="623" t="s">
        <v>10</v>
      </c>
      <c r="C70" s="624">
        <v>701.5</v>
      </c>
      <c r="D70" s="625">
        <v>466.4</v>
      </c>
      <c r="E70" s="626">
        <v>50.4</v>
      </c>
      <c r="F70" s="624">
        <v>106.4</v>
      </c>
      <c r="G70" s="625">
        <v>43.8</v>
      </c>
      <c r="H70" s="626">
        <v>143.19999999999999</v>
      </c>
      <c r="I70" s="624">
        <v>25</v>
      </c>
      <c r="J70" s="625">
        <v>5.4</v>
      </c>
      <c r="K70" s="626">
        <v>363.9</v>
      </c>
      <c r="L70" s="624">
        <v>832.9</v>
      </c>
      <c r="M70" s="625">
        <v>515.5</v>
      </c>
      <c r="N70" s="626">
        <v>61.6</v>
      </c>
      <c r="O70" s="28"/>
      <c r="P70" s="29"/>
      <c r="Q70" s="29"/>
      <c r="R70" s="67"/>
      <c r="S70" s="68"/>
      <c r="T70" s="4"/>
      <c r="U70" s="69"/>
      <c r="V70" s="70"/>
      <c r="W70" s="71"/>
      <c r="X70" s="66"/>
    </row>
    <row r="71" spans="2:24" s="1" customFormat="1" ht="14.1" customHeight="1">
      <c r="B71" s="623" t="s">
        <v>11</v>
      </c>
      <c r="C71" s="624">
        <v>341.7</v>
      </c>
      <c r="D71" s="625">
        <v>253</v>
      </c>
      <c r="E71" s="626">
        <v>35.1</v>
      </c>
      <c r="F71" s="624">
        <v>36.6</v>
      </c>
      <c r="G71" s="625">
        <v>30.1</v>
      </c>
      <c r="H71" s="626">
        <v>21.5</v>
      </c>
      <c r="I71" s="624">
        <v>17.5</v>
      </c>
      <c r="J71" s="625">
        <v>2.2999999999999998</v>
      </c>
      <c r="K71" s="626">
        <v>664.7</v>
      </c>
      <c r="L71" s="624">
        <v>395.9</v>
      </c>
      <c r="M71" s="625">
        <v>285.39999999999998</v>
      </c>
      <c r="N71" s="626">
        <v>38.700000000000003</v>
      </c>
      <c r="O71" s="28"/>
      <c r="P71" s="29"/>
      <c r="Q71" s="29"/>
      <c r="R71" s="67"/>
      <c r="S71" s="68"/>
      <c r="T71" s="4"/>
      <c r="U71" s="69"/>
      <c r="V71" s="70"/>
      <c r="W71" s="71"/>
      <c r="X71" s="66"/>
    </row>
    <row r="72" spans="2:24" s="1" customFormat="1" ht="14.1" customHeight="1">
      <c r="B72" s="623" t="s">
        <v>12</v>
      </c>
      <c r="C72" s="624">
        <v>202.1</v>
      </c>
      <c r="D72" s="625">
        <v>118.9</v>
      </c>
      <c r="E72" s="626">
        <v>69.900000000000006</v>
      </c>
      <c r="F72" s="624">
        <v>29.2</v>
      </c>
      <c r="G72" s="625">
        <v>22.1</v>
      </c>
      <c r="H72" s="626">
        <v>32</v>
      </c>
      <c r="I72" s="624">
        <v>15.9</v>
      </c>
      <c r="J72" s="625">
        <v>5.3</v>
      </c>
      <c r="K72" s="626">
        <v>203.7</v>
      </c>
      <c r="L72" s="624">
        <v>247.3</v>
      </c>
      <c r="M72" s="625">
        <v>146.30000000000001</v>
      </c>
      <c r="N72" s="626">
        <v>69</v>
      </c>
      <c r="O72" s="28"/>
      <c r="P72" s="29"/>
      <c r="Q72" s="29"/>
      <c r="R72" s="67"/>
      <c r="S72" s="68"/>
      <c r="T72" s="4"/>
      <c r="U72" s="69"/>
      <c r="V72" s="70"/>
      <c r="W72" s="71"/>
      <c r="X72" s="66"/>
    </row>
    <row r="73" spans="2:24" s="1" customFormat="1" ht="14.1" customHeight="1">
      <c r="B73" s="623" t="s">
        <v>75</v>
      </c>
      <c r="C73" s="624">
        <v>688.4</v>
      </c>
      <c r="D73" s="625">
        <v>299.2</v>
      </c>
      <c r="E73" s="626">
        <v>130.1</v>
      </c>
      <c r="F73" s="624">
        <v>160.6</v>
      </c>
      <c r="G73" s="625">
        <v>523.70000000000005</v>
      </c>
      <c r="H73" s="626">
        <v>-69.3</v>
      </c>
      <c r="I73" s="624">
        <v>26.4</v>
      </c>
      <c r="J73" s="625">
        <v>14.8</v>
      </c>
      <c r="K73" s="626">
        <v>78.099999999999994</v>
      </c>
      <c r="L73" s="624">
        <v>875.3</v>
      </c>
      <c r="M73" s="625">
        <v>837.7</v>
      </c>
      <c r="N73" s="626">
        <v>4.5</v>
      </c>
      <c r="O73" s="28"/>
      <c r="P73" s="29"/>
      <c r="Q73" s="29"/>
      <c r="R73" s="67"/>
      <c r="S73" s="68"/>
      <c r="T73" s="4"/>
      <c r="U73" s="69"/>
      <c r="V73" s="70"/>
      <c r="W73" s="71"/>
      <c r="X73" s="66"/>
    </row>
    <row r="74" spans="2:24" s="1" customFormat="1" ht="14.1" customHeight="1">
      <c r="B74" s="623" t="s">
        <v>76</v>
      </c>
      <c r="C74" s="624">
        <v>381.2</v>
      </c>
      <c r="D74" s="625">
        <v>237</v>
      </c>
      <c r="E74" s="626">
        <v>60.9</v>
      </c>
      <c r="F74" s="624">
        <v>65.7</v>
      </c>
      <c r="G74" s="625">
        <v>3.2</v>
      </c>
      <c r="H74" s="627">
        <v>1976.2</v>
      </c>
      <c r="I74" s="624">
        <v>9.6</v>
      </c>
      <c r="J74" s="625">
        <v>6.2</v>
      </c>
      <c r="K74" s="626">
        <v>54.5</v>
      </c>
      <c r="L74" s="624">
        <v>456.5</v>
      </c>
      <c r="M74" s="625">
        <v>246.3</v>
      </c>
      <c r="N74" s="626">
        <v>85.3</v>
      </c>
      <c r="O74" s="28"/>
      <c r="P74" s="29"/>
      <c r="Q74" s="29"/>
      <c r="R74" s="67"/>
      <c r="S74" s="68"/>
      <c r="T74" s="4"/>
      <c r="U74" s="69"/>
      <c r="V74" s="70"/>
      <c r="W74" s="71"/>
      <c r="X74" s="66"/>
    </row>
    <row r="75" spans="2:24" s="1" customFormat="1" ht="14.1" customHeight="1">
      <c r="B75" s="635" t="s">
        <v>475</v>
      </c>
      <c r="C75" s="636">
        <v>3898.4</v>
      </c>
      <c r="D75" s="636">
        <v>2364.6</v>
      </c>
      <c r="E75" s="637">
        <v>64.900000000000006</v>
      </c>
      <c r="F75" s="637">
        <v>621.79999999999995</v>
      </c>
      <c r="G75" s="637">
        <v>657.5</v>
      </c>
      <c r="H75" s="637">
        <v>-5.4</v>
      </c>
      <c r="I75" s="637">
        <v>182.5</v>
      </c>
      <c r="J75" s="637">
        <v>57.3</v>
      </c>
      <c r="K75" s="637">
        <v>218.6</v>
      </c>
      <c r="L75" s="636">
        <v>4702.6000000000004</v>
      </c>
      <c r="M75" s="636">
        <v>3079.3</v>
      </c>
      <c r="N75" s="637">
        <v>52.7</v>
      </c>
      <c r="O75" s="28"/>
      <c r="P75" s="29"/>
      <c r="Q75" s="29"/>
      <c r="R75" s="67"/>
      <c r="S75" s="68"/>
      <c r="T75" s="4"/>
      <c r="U75" s="69"/>
      <c r="V75" s="70"/>
      <c r="W75" s="71"/>
      <c r="X75" s="66"/>
    </row>
    <row r="76" spans="2:24" s="1" customFormat="1" ht="14.1" customHeight="1">
      <c r="B76" s="623" t="s">
        <v>52</v>
      </c>
      <c r="C76" s="624" t="s">
        <v>36</v>
      </c>
      <c r="D76" s="625" t="s">
        <v>36</v>
      </c>
      <c r="E76" s="626" t="s">
        <v>36</v>
      </c>
      <c r="F76" s="624" t="s">
        <v>36</v>
      </c>
      <c r="G76" s="625" t="s">
        <v>36</v>
      </c>
      <c r="H76" s="626" t="s">
        <v>36</v>
      </c>
      <c r="I76" s="624" t="s">
        <v>36</v>
      </c>
      <c r="J76" s="625" t="s">
        <v>36</v>
      </c>
      <c r="K76" s="626" t="s">
        <v>36</v>
      </c>
      <c r="L76" s="624" t="s">
        <v>36</v>
      </c>
      <c r="M76" s="625" t="s">
        <v>36</v>
      </c>
      <c r="N76" s="626" t="s">
        <v>36</v>
      </c>
      <c r="O76" s="28"/>
      <c r="P76" s="29"/>
      <c r="Q76" s="29"/>
      <c r="R76" s="67"/>
      <c r="S76" s="68"/>
      <c r="T76" s="4"/>
      <c r="U76" s="69"/>
      <c r="V76" s="70"/>
      <c r="W76" s="71"/>
      <c r="X76" s="66"/>
    </row>
    <row r="77" spans="2:24" s="1" customFormat="1" ht="14.1" customHeight="1">
      <c r="B77" s="623" t="s">
        <v>74</v>
      </c>
      <c r="C77" s="624">
        <v>52.4</v>
      </c>
      <c r="D77" s="625">
        <v>186.8</v>
      </c>
      <c r="E77" s="626">
        <v>-71.900000000000006</v>
      </c>
      <c r="F77" s="624" t="s">
        <v>36</v>
      </c>
      <c r="G77" s="625" t="s">
        <v>36</v>
      </c>
      <c r="H77" s="626" t="s">
        <v>36</v>
      </c>
      <c r="I77" s="624">
        <v>0.1</v>
      </c>
      <c r="J77" s="625">
        <v>0.3</v>
      </c>
      <c r="K77" s="626">
        <v>-58.5</v>
      </c>
      <c r="L77" s="624">
        <v>52.5</v>
      </c>
      <c r="M77" s="625">
        <v>187.1</v>
      </c>
      <c r="N77" s="626">
        <v>-71.900000000000006</v>
      </c>
      <c r="O77" s="28"/>
      <c r="P77" s="29"/>
      <c r="Q77" s="29"/>
      <c r="R77" s="67"/>
      <c r="S77" s="68"/>
      <c r="T77" s="4"/>
      <c r="U77" s="69"/>
      <c r="V77" s="70"/>
      <c r="W77" s="71"/>
      <c r="X77" s="66"/>
    </row>
    <row r="78" spans="2:24" s="1" customFormat="1" ht="14.1" customHeight="1">
      <c r="B78" s="623" t="s">
        <v>51</v>
      </c>
      <c r="C78" s="624" t="s">
        <v>36</v>
      </c>
      <c r="D78" s="625" t="s">
        <v>36</v>
      </c>
      <c r="E78" s="626" t="s">
        <v>36</v>
      </c>
      <c r="F78" s="624" t="s">
        <v>36</v>
      </c>
      <c r="G78" s="625" t="s">
        <v>36</v>
      </c>
      <c r="H78" s="626" t="s">
        <v>36</v>
      </c>
      <c r="I78" s="624" t="s">
        <v>36</v>
      </c>
      <c r="J78" s="625" t="s">
        <v>36</v>
      </c>
      <c r="K78" s="626" t="s">
        <v>36</v>
      </c>
      <c r="L78" s="624" t="s">
        <v>36</v>
      </c>
      <c r="M78" s="625" t="s">
        <v>36</v>
      </c>
      <c r="N78" s="626" t="s">
        <v>36</v>
      </c>
      <c r="O78" s="28"/>
      <c r="P78" s="29"/>
      <c r="Q78" s="29"/>
      <c r="R78" s="67"/>
      <c r="S78" s="68"/>
      <c r="T78" s="4"/>
      <c r="U78" s="69"/>
      <c r="V78" s="70"/>
      <c r="W78" s="71"/>
      <c r="X78" s="66"/>
    </row>
    <row r="79" spans="2:24" s="1" customFormat="1" ht="14.1" customHeight="1">
      <c r="B79" s="623" t="s">
        <v>84</v>
      </c>
      <c r="C79" s="624">
        <v>413.1</v>
      </c>
      <c r="D79" s="625">
        <v>376.6</v>
      </c>
      <c r="E79" s="626">
        <v>9.6999999999999993</v>
      </c>
      <c r="F79" s="624" t="s">
        <v>36</v>
      </c>
      <c r="G79" s="625" t="s">
        <v>36</v>
      </c>
      <c r="H79" s="626" t="s">
        <v>36</v>
      </c>
      <c r="I79" s="624">
        <v>1.6</v>
      </c>
      <c r="J79" s="625">
        <v>0</v>
      </c>
      <c r="K79" s="627">
        <v>164400</v>
      </c>
      <c r="L79" s="624">
        <v>414.7</v>
      </c>
      <c r="M79" s="625">
        <v>376.6</v>
      </c>
      <c r="N79" s="626">
        <v>10.1</v>
      </c>
      <c r="O79" s="28"/>
      <c r="P79" s="29"/>
      <c r="Q79" s="29"/>
      <c r="R79" s="67"/>
      <c r="S79" s="68"/>
      <c r="T79" s="4"/>
      <c r="U79" s="69"/>
      <c r="V79" s="70"/>
      <c r="W79" s="71"/>
      <c r="X79" s="66"/>
    </row>
    <row r="80" spans="2:24" s="1" customFormat="1" ht="14.1" customHeight="1">
      <c r="B80" s="623" t="s">
        <v>105</v>
      </c>
      <c r="C80" s="624">
        <v>5.5</v>
      </c>
      <c r="D80" s="625">
        <v>2</v>
      </c>
      <c r="E80" s="626">
        <v>173</v>
      </c>
      <c r="F80" s="624" t="s">
        <v>36</v>
      </c>
      <c r="G80" s="625" t="s">
        <v>36</v>
      </c>
      <c r="H80" s="626" t="s">
        <v>36</v>
      </c>
      <c r="I80" s="624" t="s">
        <v>36</v>
      </c>
      <c r="J80" s="625" t="s">
        <v>36</v>
      </c>
      <c r="K80" s="626" t="s">
        <v>36</v>
      </c>
      <c r="L80" s="624">
        <v>5.5</v>
      </c>
      <c r="M80" s="625">
        <v>2</v>
      </c>
      <c r="N80" s="626">
        <v>173</v>
      </c>
      <c r="O80" s="28"/>
      <c r="P80" s="29"/>
      <c r="Q80" s="29"/>
      <c r="R80" s="67"/>
      <c r="S80" s="68"/>
      <c r="T80" s="4"/>
      <c r="U80" s="69"/>
      <c r="V80" s="70"/>
      <c r="W80" s="71"/>
      <c r="X80" s="66"/>
    </row>
    <row r="81" spans="2:24" s="1" customFormat="1" ht="14.1" customHeight="1">
      <c r="B81" s="623" t="s">
        <v>102</v>
      </c>
      <c r="C81" s="624">
        <v>80.7</v>
      </c>
      <c r="D81" s="625">
        <v>256</v>
      </c>
      <c r="E81" s="626">
        <v>-68.5</v>
      </c>
      <c r="F81" s="624" t="s">
        <v>36</v>
      </c>
      <c r="G81" s="625" t="s">
        <v>36</v>
      </c>
      <c r="H81" s="626" t="s">
        <v>36</v>
      </c>
      <c r="I81" s="624">
        <v>0.6</v>
      </c>
      <c r="J81" s="625">
        <v>1.3</v>
      </c>
      <c r="K81" s="626">
        <v>-58.4</v>
      </c>
      <c r="L81" s="624">
        <v>81.2</v>
      </c>
      <c r="M81" s="625">
        <v>257.3</v>
      </c>
      <c r="N81" s="626">
        <v>-68.400000000000006</v>
      </c>
      <c r="O81" s="28"/>
      <c r="P81" s="29"/>
      <c r="Q81" s="29"/>
      <c r="R81" s="67"/>
      <c r="S81" s="68"/>
      <c r="T81" s="4"/>
      <c r="U81" s="69"/>
      <c r="V81" s="70"/>
      <c r="W81" s="71"/>
      <c r="X81" s="66"/>
    </row>
    <row r="82" spans="2:24" s="1" customFormat="1" ht="14.1" customHeight="1">
      <c r="B82" s="623" t="s">
        <v>106</v>
      </c>
      <c r="C82" s="624">
        <v>8.1999999999999993</v>
      </c>
      <c r="D82" s="625" t="s">
        <v>36</v>
      </c>
      <c r="E82" s="626" t="s">
        <v>36</v>
      </c>
      <c r="F82" s="624" t="s">
        <v>36</v>
      </c>
      <c r="G82" s="625" t="s">
        <v>36</v>
      </c>
      <c r="H82" s="626" t="s">
        <v>36</v>
      </c>
      <c r="I82" s="624" t="s">
        <v>36</v>
      </c>
      <c r="J82" s="625" t="s">
        <v>36</v>
      </c>
      <c r="K82" s="626" t="s">
        <v>36</v>
      </c>
      <c r="L82" s="624">
        <v>8.1999999999999993</v>
      </c>
      <c r="M82" s="625" t="s">
        <v>36</v>
      </c>
      <c r="N82" s="626" t="s">
        <v>36</v>
      </c>
      <c r="O82" s="28"/>
      <c r="P82" s="29"/>
      <c r="Q82" s="29"/>
      <c r="R82" s="67"/>
      <c r="S82" s="68"/>
      <c r="T82" s="4"/>
      <c r="U82" s="69"/>
      <c r="V82" s="70"/>
      <c r="W82" s="71"/>
      <c r="X82" s="66"/>
    </row>
    <row r="83" spans="2:24" s="1" customFormat="1" ht="14.1" customHeight="1">
      <c r="B83" s="834" t="s">
        <v>983</v>
      </c>
      <c r="C83" s="624">
        <v>28.2</v>
      </c>
      <c r="D83" s="625" t="s">
        <v>36</v>
      </c>
      <c r="E83" s="626" t="s">
        <v>36</v>
      </c>
      <c r="F83" s="624" t="s">
        <v>36</v>
      </c>
      <c r="G83" s="625" t="s">
        <v>36</v>
      </c>
      <c r="H83" s="626" t="s">
        <v>36</v>
      </c>
      <c r="I83" s="624">
        <v>1.6</v>
      </c>
      <c r="J83" s="625" t="s">
        <v>36</v>
      </c>
      <c r="K83" s="626" t="s">
        <v>36</v>
      </c>
      <c r="L83" s="624">
        <v>29.8</v>
      </c>
      <c r="M83" s="625" t="s">
        <v>36</v>
      </c>
      <c r="N83" s="626" t="s">
        <v>36</v>
      </c>
      <c r="O83" s="28"/>
      <c r="P83" s="29"/>
      <c r="Q83" s="29"/>
      <c r="R83" s="67"/>
      <c r="S83" s="68"/>
      <c r="T83" s="4"/>
      <c r="U83" s="69"/>
      <c r="V83" s="70"/>
      <c r="W83" s="71"/>
      <c r="X83" s="66"/>
    </row>
    <row r="84" spans="2:24" s="1" customFormat="1" ht="14.1" customHeight="1">
      <c r="B84" s="635" t="s">
        <v>476</v>
      </c>
      <c r="C84" s="637">
        <v>588.1</v>
      </c>
      <c r="D84" s="637">
        <v>821.3</v>
      </c>
      <c r="E84" s="637">
        <v>-28.4</v>
      </c>
      <c r="F84" s="637" t="s">
        <v>36</v>
      </c>
      <c r="G84" s="637" t="s">
        <v>36</v>
      </c>
      <c r="H84" s="637" t="s">
        <v>36</v>
      </c>
      <c r="I84" s="637">
        <v>3.9</v>
      </c>
      <c r="J84" s="637">
        <v>1.6</v>
      </c>
      <c r="K84" s="637">
        <v>137.19999999999999</v>
      </c>
      <c r="L84" s="637">
        <v>592</v>
      </c>
      <c r="M84" s="637">
        <v>823</v>
      </c>
      <c r="N84" s="637">
        <v>-28.1</v>
      </c>
      <c r="O84" s="28"/>
      <c r="P84" s="29"/>
      <c r="Q84" s="29"/>
      <c r="R84" s="67"/>
      <c r="S84" s="68"/>
      <c r="T84" s="4"/>
      <c r="U84" s="69"/>
      <c r="V84" s="70"/>
      <c r="W84" s="71"/>
      <c r="X84" s="66"/>
    </row>
    <row r="85" spans="2:24" s="1" customFormat="1" ht="14.1" customHeight="1">
      <c r="B85" s="623" t="s">
        <v>477</v>
      </c>
      <c r="C85" s="624" t="s">
        <v>36</v>
      </c>
      <c r="D85" s="625" t="s">
        <v>36</v>
      </c>
      <c r="E85" s="626" t="s">
        <v>36</v>
      </c>
      <c r="F85" s="624" t="s">
        <v>36</v>
      </c>
      <c r="G85" s="625" t="s">
        <v>36</v>
      </c>
      <c r="H85" s="626" t="s">
        <v>36</v>
      </c>
      <c r="I85" s="624">
        <v>842.8</v>
      </c>
      <c r="J85" s="625">
        <v>190.7</v>
      </c>
      <c r="K85" s="626">
        <v>342</v>
      </c>
      <c r="L85" s="624">
        <v>842.8</v>
      </c>
      <c r="M85" s="625">
        <v>190.7</v>
      </c>
      <c r="N85" s="626">
        <v>342</v>
      </c>
      <c r="O85" s="28"/>
      <c r="P85" s="29"/>
      <c r="Q85" s="29"/>
      <c r="R85" s="67"/>
      <c r="S85" s="68"/>
      <c r="T85" s="4"/>
      <c r="U85" s="69"/>
      <c r="V85" s="70"/>
      <c r="W85" s="71"/>
      <c r="X85" s="66"/>
    </row>
    <row r="86" spans="2:24" s="1" customFormat="1" ht="14.1" customHeight="1">
      <c r="B86" s="635" t="s">
        <v>478</v>
      </c>
      <c r="C86" s="637" t="s">
        <v>36</v>
      </c>
      <c r="D86" s="637" t="s">
        <v>36</v>
      </c>
      <c r="E86" s="637" t="s">
        <v>36</v>
      </c>
      <c r="F86" s="637" t="s">
        <v>36</v>
      </c>
      <c r="G86" s="637" t="s">
        <v>36</v>
      </c>
      <c r="H86" s="637" t="s">
        <v>36</v>
      </c>
      <c r="I86" s="637">
        <v>842.8</v>
      </c>
      <c r="J86" s="637">
        <v>190.7</v>
      </c>
      <c r="K86" s="637">
        <v>342</v>
      </c>
      <c r="L86" s="637">
        <v>842.8</v>
      </c>
      <c r="M86" s="637">
        <v>190.7</v>
      </c>
      <c r="N86" s="637">
        <v>342</v>
      </c>
      <c r="O86" s="28"/>
      <c r="P86" s="29"/>
      <c r="Q86" s="29"/>
      <c r="R86" s="67"/>
      <c r="S86" s="68"/>
      <c r="T86" s="4"/>
      <c r="U86" s="69"/>
      <c r="V86" s="70"/>
      <c r="W86" s="71"/>
      <c r="X86" s="66"/>
    </row>
    <row r="87" spans="2:24" s="1" customFormat="1" ht="14.1" customHeight="1">
      <c r="B87" s="635" t="s">
        <v>13</v>
      </c>
      <c r="C87" s="637" t="s">
        <v>36</v>
      </c>
      <c r="D87" s="637" t="s">
        <v>36</v>
      </c>
      <c r="E87" s="637" t="s">
        <v>36</v>
      </c>
      <c r="F87" s="637" t="s">
        <v>36</v>
      </c>
      <c r="G87" s="637" t="s">
        <v>36</v>
      </c>
      <c r="H87" s="637" t="s">
        <v>36</v>
      </c>
      <c r="I87" s="637">
        <v>0.3</v>
      </c>
      <c r="J87" s="637">
        <v>0.2</v>
      </c>
      <c r="K87" s="637">
        <v>40.6</v>
      </c>
      <c r="L87" s="637">
        <v>0.3</v>
      </c>
      <c r="M87" s="637">
        <v>0.2</v>
      </c>
      <c r="N87" s="637">
        <v>40.6</v>
      </c>
      <c r="O87" s="28"/>
      <c r="P87" s="29"/>
      <c r="Q87" s="29"/>
      <c r="R87" s="67"/>
      <c r="S87" s="68"/>
      <c r="T87" s="4"/>
      <c r="U87" s="69"/>
      <c r="V87" s="70"/>
      <c r="W87" s="71"/>
      <c r="X87" s="66"/>
    </row>
    <row r="88" spans="2:24" s="1" customFormat="1" ht="14.1" customHeight="1">
      <c r="B88" s="623" t="s">
        <v>179</v>
      </c>
      <c r="C88" s="624" t="s">
        <v>36</v>
      </c>
      <c r="D88" s="625" t="s">
        <v>36</v>
      </c>
      <c r="E88" s="626" t="s">
        <v>36</v>
      </c>
      <c r="F88" s="624" t="s">
        <v>36</v>
      </c>
      <c r="G88" s="625" t="s">
        <v>36</v>
      </c>
      <c r="H88" s="626" t="s">
        <v>36</v>
      </c>
      <c r="I88" s="624">
        <v>18.600000000000001</v>
      </c>
      <c r="J88" s="625">
        <v>20.399999999999999</v>
      </c>
      <c r="K88" s="626">
        <v>-8.8000000000000007</v>
      </c>
      <c r="L88" s="624">
        <v>18.600000000000001</v>
      </c>
      <c r="M88" s="625">
        <v>20.399999999999999</v>
      </c>
      <c r="N88" s="626">
        <v>-8.8000000000000007</v>
      </c>
      <c r="O88" s="28"/>
      <c r="P88" s="29"/>
      <c r="Q88" s="29"/>
      <c r="R88" s="67"/>
      <c r="S88" s="68"/>
      <c r="T88" s="4"/>
      <c r="U88" s="69"/>
      <c r="V88" s="70"/>
      <c r="W88" s="71"/>
      <c r="X88" s="66"/>
    </row>
    <row r="89" spans="2:24" s="1" customFormat="1" ht="14.1" customHeight="1">
      <c r="B89" s="623" t="s">
        <v>180</v>
      </c>
      <c r="C89" s="624" t="s">
        <v>36</v>
      </c>
      <c r="D89" s="625" t="s">
        <v>36</v>
      </c>
      <c r="E89" s="626" t="s">
        <v>36</v>
      </c>
      <c r="F89" s="624" t="s">
        <v>36</v>
      </c>
      <c r="G89" s="625" t="s">
        <v>36</v>
      </c>
      <c r="H89" s="626" t="s">
        <v>36</v>
      </c>
      <c r="I89" s="624">
        <v>8.3000000000000007</v>
      </c>
      <c r="J89" s="625">
        <v>9.4</v>
      </c>
      <c r="K89" s="626">
        <v>-11.5</v>
      </c>
      <c r="L89" s="624">
        <v>8.3000000000000007</v>
      </c>
      <c r="M89" s="625">
        <v>9.4</v>
      </c>
      <c r="N89" s="626">
        <v>-11.5</v>
      </c>
      <c r="O89" s="28"/>
      <c r="P89" s="29"/>
      <c r="Q89" s="29"/>
      <c r="R89" s="67"/>
      <c r="S89" s="68"/>
      <c r="T89" s="4"/>
      <c r="U89" s="69"/>
      <c r="V89" s="70"/>
      <c r="W89" s="71"/>
      <c r="X89" s="66"/>
    </row>
    <row r="90" spans="2:24" s="1" customFormat="1" ht="14.1" customHeight="1">
      <c r="B90" s="635" t="s">
        <v>479</v>
      </c>
      <c r="C90" s="637" t="s">
        <v>36</v>
      </c>
      <c r="D90" s="637" t="s">
        <v>36</v>
      </c>
      <c r="E90" s="637" t="s">
        <v>36</v>
      </c>
      <c r="F90" s="637" t="s">
        <v>36</v>
      </c>
      <c r="G90" s="637" t="s">
        <v>36</v>
      </c>
      <c r="H90" s="637" t="s">
        <v>36</v>
      </c>
      <c r="I90" s="637">
        <v>26.9</v>
      </c>
      <c r="J90" s="637">
        <v>29.8</v>
      </c>
      <c r="K90" s="637">
        <v>-9.6999999999999993</v>
      </c>
      <c r="L90" s="637">
        <v>26.9</v>
      </c>
      <c r="M90" s="637">
        <v>29.8</v>
      </c>
      <c r="N90" s="637">
        <v>-9.6999999999999993</v>
      </c>
      <c r="O90" s="28"/>
      <c r="P90" s="29"/>
      <c r="Q90" s="29"/>
      <c r="R90" s="67"/>
      <c r="S90" s="68"/>
      <c r="T90" s="4"/>
      <c r="U90" s="69"/>
      <c r="V90" s="70"/>
      <c r="W90" s="71"/>
      <c r="X90" s="66"/>
    </row>
    <row r="91" spans="2:24" s="1" customFormat="1" ht="14.1" customHeight="1">
      <c r="B91" s="623" t="s">
        <v>107</v>
      </c>
      <c r="C91" s="624" t="s">
        <v>36</v>
      </c>
      <c r="D91" s="625">
        <v>16</v>
      </c>
      <c r="E91" s="626" t="s">
        <v>36</v>
      </c>
      <c r="F91" s="624" t="s">
        <v>36</v>
      </c>
      <c r="G91" s="625" t="s">
        <v>36</v>
      </c>
      <c r="H91" s="626" t="s">
        <v>36</v>
      </c>
      <c r="I91" s="624">
        <v>176.3</v>
      </c>
      <c r="J91" s="625" t="s">
        <v>36</v>
      </c>
      <c r="K91" s="626" t="s">
        <v>36</v>
      </c>
      <c r="L91" s="624">
        <v>176.3</v>
      </c>
      <c r="M91" s="625">
        <v>16</v>
      </c>
      <c r="N91" s="626">
        <v>999.2</v>
      </c>
      <c r="O91" s="28"/>
      <c r="P91" s="29"/>
      <c r="Q91" s="29"/>
      <c r="R91" s="67"/>
      <c r="S91" s="68"/>
      <c r="T91" s="4"/>
      <c r="U91" s="69"/>
      <c r="V91" s="70"/>
      <c r="W91" s="71"/>
      <c r="X91" s="66"/>
    </row>
    <row r="92" spans="2:24" s="1" customFormat="1" ht="14.1" customHeight="1">
      <c r="B92" s="623" t="s">
        <v>984</v>
      </c>
      <c r="C92" s="624" t="s">
        <v>36</v>
      </c>
      <c r="D92" s="625">
        <v>14.9</v>
      </c>
      <c r="E92" s="626" t="s">
        <v>36</v>
      </c>
      <c r="F92" s="624" t="s">
        <v>36</v>
      </c>
      <c r="G92" s="625" t="s">
        <v>36</v>
      </c>
      <c r="H92" s="626" t="s">
        <v>36</v>
      </c>
      <c r="I92" s="624">
        <v>148</v>
      </c>
      <c r="J92" s="625" t="s">
        <v>36</v>
      </c>
      <c r="K92" s="626" t="s">
        <v>36</v>
      </c>
      <c r="L92" s="624">
        <v>148</v>
      </c>
      <c r="M92" s="625">
        <v>14.9</v>
      </c>
      <c r="N92" s="626">
        <v>891.3</v>
      </c>
      <c r="O92" s="28"/>
      <c r="P92" s="29"/>
      <c r="Q92" s="29"/>
      <c r="R92" s="67"/>
      <c r="S92" s="68"/>
      <c r="T92" s="4"/>
      <c r="U92" s="69"/>
      <c r="V92" s="70"/>
      <c r="W92" s="71"/>
      <c r="X92" s="66"/>
    </row>
    <row r="93" spans="2:24" s="1" customFormat="1" ht="14.1" customHeight="1" thickBot="1">
      <c r="B93" s="623" t="s">
        <v>480</v>
      </c>
      <c r="C93" s="624" t="s">
        <v>36</v>
      </c>
      <c r="D93" s="625">
        <v>-5.0999999999999996</v>
      </c>
      <c r="E93" s="626" t="s">
        <v>36</v>
      </c>
      <c r="F93" s="624" t="s">
        <v>36</v>
      </c>
      <c r="G93" s="625">
        <v>5.3</v>
      </c>
      <c r="H93" s="626" t="s">
        <v>36</v>
      </c>
      <c r="I93" s="624">
        <v>40.700000000000003</v>
      </c>
      <c r="J93" s="625">
        <v>46.5</v>
      </c>
      <c r="K93" s="626">
        <v>-12.3</v>
      </c>
      <c r="L93" s="624">
        <v>40.700000000000003</v>
      </c>
      <c r="M93" s="625">
        <v>46.7</v>
      </c>
      <c r="N93" s="626">
        <v>-12.7</v>
      </c>
      <c r="O93" s="28"/>
      <c r="P93" s="29"/>
      <c r="Q93" s="29"/>
      <c r="R93" s="67"/>
      <c r="S93" s="68"/>
      <c r="T93" s="4"/>
      <c r="U93" s="69"/>
      <c r="V93" s="70"/>
      <c r="W93" s="71"/>
      <c r="X93" s="66"/>
    </row>
    <row r="94" spans="2:24" s="1" customFormat="1" ht="14.1" customHeight="1" thickTop="1" thickBot="1">
      <c r="B94" s="628" t="s">
        <v>481</v>
      </c>
      <c r="C94" s="637" t="s">
        <v>36</v>
      </c>
      <c r="D94" s="637">
        <v>25.9</v>
      </c>
      <c r="E94" s="637" t="s">
        <v>36</v>
      </c>
      <c r="F94" s="637" t="s">
        <v>36</v>
      </c>
      <c r="G94" s="637">
        <v>5.3</v>
      </c>
      <c r="H94" s="637" t="s">
        <v>36</v>
      </c>
      <c r="I94" s="637">
        <v>365</v>
      </c>
      <c r="J94" s="637">
        <v>46.5</v>
      </c>
      <c r="K94" s="637">
        <v>685.5</v>
      </c>
      <c r="L94" s="637">
        <v>365</v>
      </c>
      <c r="M94" s="637">
        <v>77.599999999999994</v>
      </c>
      <c r="N94" s="637">
        <v>370.2</v>
      </c>
      <c r="O94" s="28"/>
      <c r="P94" s="29"/>
      <c r="Q94" s="29"/>
      <c r="R94" s="67"/>
      <c r="S94" s="68"/>
      <c r="T94" s="4"/>
      <c r="U94" s="69"/>
      <c r="V94" s="70"/>
      <c r="W94" s="71"/>
      <c r="X94" s="66"/>
    </row>
    <row r="95" spans="2:24" s="1" customFormat="1" ht="14.1" customHeight="1" thickTop="1">
      <c r="B95" s="635" t="s">
        <v>482</v>
      </c>
      <c r="C95" s="638">
        <v>4486.3999999999996</v>
      </c>
      <c r="D95" s="638">
        <v>3211.8</v>
      </c>
      <c r="E95" s="639">
        <v>39.700000000000003</v>
      </c>
      <c r="F95" s="639">
        <v>621.79999999999995</v>
      </c>
      <c r="G95" s="639">
        <v>662.8</v>
      </c>
      <c r="H95" s="639">
        <v>-6.2</v>
      </c>
      <c r="I95" s="638">
        <v>1421.5</v>
      </c>
      <c r="J95" s="639">
        <v>326.10000000000002</v>
      </c>
      <c r="K95" s="639">
        <v>335.9</v>
      </c>
      <c r="L95" s="638">
        <v>6529.7</v>
      </c>
      <c r="M95" s="638">
        <v>4200.7</v>
      </c>
      <c r="N95" s="639">
        <v>55.4</v>
      </c>
      <c r="O95" s="28"/>
      <c r="P95" s="29"/>
      <c r="Q95" s="29"/>
      <c r="R95" s="67"/>
      <c r="S95" s="68"/>
      <c r="T95" s="4"/>
      <c r="U95" s="69"/>
      <c r="V95" s="70"/>
      <c r="W95" s="71"/>
      <c r="X95" s="66"/>
    </row>
    <row r="96" spans="2:24" s="1" customFormat="1" ht="14.1" hidden="1" customHeight="1"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8"/>
      <c r="O96" s="28"/>
      <c r="P96" s="29"/>
      <c r="Q96" s="29"/>
      <c r="R96" s="67"/>
      <c r="S96" s="68"/>
      <c r="T96" s="4"/>
      <c r="U96" s="69"/>
      <c r="V96" s="70"/>
      <c r="W96" s="71"/>
      <c r="X96" s="66"/>
    </row>
    <row r="97" spans="1:27" s="1" customFormat="1" ht="14.1" hidden="1" customHeight="1"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8"/>
      <c r="O97" s="28"/>
      <c r="P97" s="29"/>
      <c r="Q97" s="29"/>
      <c r="R97" s="67"/>
      <c r="S97" s="68"/>
      <c r="T97" s="4"/>
      <c r="U97" s="69"/>
      <c r="V97" s="70"/>
      <c r="W97" s="71"/>
      <c r="X97" s="66"/>
    </row>
    <row r="98" spans="1:27" s="1" customFormat="1" ht="14.1" hidden="1" customHeight="1"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8"/>
      <c r="O98" s="28"/>
      <c r="P98" s="29"/>
      <c r="Q98" s="29"/>
      <c r="R98" s="67"/>
      <c r="S98" s="68"/>
      <c r="T98" s="4"/>
      <c r="U98" s="69"/>
      <c r="V98" s="70"/>
      <c r="W98" s="71"/>
      <c r="X98" s="66"/>
    </row>
    <row r="99" spans="1:27" s="1" customFormat="1" ht="14.1" hidden="1" customHeight="1"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8"/>
      <c r="O99" s="28"/>
      <c r="P99" s="29"/>
      <c r="Q99" s="29"/>
      <c r="R99" s="67"/>
      <c r="S99" s="68"/>
      <c r="T99" s="4"/>
      <c r="U99" s="69"/>
      <c r="V99" s="70"/>
      <c r="W99" s="71"/>
      <c r="X99" s="66"/>
    </row>
    <row r="100" spans="1:27" s="1" customFormat="1" ht="14.1" hidden="1" customHeight="1"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8"/>
      <c r="O100" s="28"/>
      <c r="P100" s="29"/>
      <c r="Q100" s="29"/>
      <c r="R100" s="67"/>
      <c r="S100" s="68"/>
      <c r="T100" s="4"/>
      <c r="U100" s="69"/>
      <c r="V100" s="70"/>
      <c r="W100" s="71"/>
      <c r="X100" s="66"/>
    </row>
    <row r="101" spans="1:27" s="1" customFormat="1" ht="14.1" hidden="1" customHeight="1"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8"/>
      <c r="O101" s="28"/>
      <c r="P101" s="29"/>
      <c r="Q101" s="29"/>
      <c r="R101" s="67"/>
      <c r="S101" s="68"/>
      <c r="T101" s="4"/>
      <c r="U101" s="69"/>
      <c r="V101" s="70"/>
      <c r="W101" s="71"/>
      <c r="X101" s="66"/>
    </row>
    <row r="102" spans="1:27" s="1" customFormat="1" ht="14.1" hidden="1" customHeight="1"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8"/>
      <c r="O102" s="28"/>
      <c r="P102" s="29"/>
      <c r="Q102" s="29"/>
      <c r="R102" s="67"/>
      <c r="S102" s="68"/>
      <c r="T102" s="4"/>
      <c r="U102" s="69"/>
      <c r="V102" s="70"/>
      <c r="W102" s="71"/>
      <c r="X102" s="66"/>
    </row>
    <row r="103" spans="1:27" s="1" customFormat="1" ht="14.1" hidden="1" customHeight="1"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8"/>
      <c r="O103" s="28"/>
      <c r="P103" s="29"/>
      <c r="Q103" s="29"/>
      <c r="R103" s="67"/>
      <c r="S103" s="68"/>
      <c r="T103" s="4"/>
      <c r="U103" s="69"/>
      <c r="V103" s="70"/>
      <c r="W103" s="71"/>
      <c r="X103" s="66"/>
    </row>
    <row r="104" spans="1:27" s="98" customFormat="1" ht="14.1" hidden="1" customHeight="1">
      <c r="A104" s="4"/>
      <c r="B104" s="1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8"/>
      <c r="O104" s="157"/>
      <c r="P104" s="85"/>
      <c r="Q104" s="85"/>
      <c r="R104" s="46"/>
      <c r="S104" s="3"/>
      <c r="T104" s="4"/>
      <c r="U104" s="5"/>
      <c r="V104" s="6"/>
      <c r="W104" s="7"/>
      <c r="X104" s="4"/>
      <c r="Y104" s="4"/>
    </row>
    <row r="105" spans="1:27" s="29" customFormat="1" ht="14.1" hidden="1" customHeight="1">
      <c r="A105" s="1"/>
      <c r="B105" s="1"/>
      <c r="N105" s="28"/>
      <c r="O105" s="28"/>
      <c r="R105" s="46"/>
      <c r="S105" s="3"/>
      <c r="T105" s="4"/>
      <c r="U105" s="5"/>
      <c r="V105" s="6"/>
      <c r="W105" s="7"/>
      <c r="X105" s="4"/>
      <c r="Y105"/>
      <c r="Z105"/>
    </row>
    <row r="106" spans="1:27" s="28" customFormat="1" ht="14.1" hidden="1" customHeight="1">
      <c r="A106" s="1"/>
      <c r="B106" s="1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P106" s="29"/>
      <c r="Q106" s="29"/>
      <c r="R106" s="46"/>
      <c r="S106" s="3"/>
      <c r="T106" s="4"/>
      <c r="U106" s="5"/>
      <c r="V106" s="6"/>
      <c r="W106" s="7"/>
      <c r="X106" s="4"/>
      <c r="Y106"/>
      <c r="Z106"/>
      <c r="AA106"/>
    </row>
    <row r="107" spans="1:27" s="28" customFormat="1" ht="14.1" hidden="1" customHeight="1">
      <c r="A107" s="1"/>
      <c r="B107" s="1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P107" s="29"/>
      <c r="Q107" s="29"/>
      <c r="R107" s="46"/>
      <c r="S107" s="3"/>
      <c r="T107" s="4"/>
      <c r="U107" s="5"/>
      <c r="V107" s="6"/>
      <c r="W107" s="7"/>
      <c r="X107" s="4"/>
      <c r="Y107"/>
      <c r="Z107"/>
      <c r="AA107"/>
    </row>
    <row r="108" spans="1:27" s="28" customFormat="1" ht="15.75" hidden="1" customHeight="1">
      <c r="A108" s="1"/>
      <c r="B108" s="1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P108" s="29"/>
      <c r="Q108" s="29"/>
      <c r="R108" s="46"/>
      <c r="S108" s="3"/>
      <c r="T108" s="4"/>
      <c r="U108" s="5"/>
      <c r="V108" s="6"/>
      <c r="W108" s="7"/>
      <c r="X108" s="4"/>
      <c r="Y108"/>
      <c r="Z108"/>
      <c r="AA108"/>
    </row>
    <row r="109" spans="1:27" s="28" customFormat="1" ht="15.75" hidden="1" customHeight="1">
      <c r="A109" s="1"/>
      <c r="B109" s="1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P109" s="29"/>
      <c r="Q109" s="29"/>
      <c r="R109" s="46"/>
      <c r="S109" s="3"/>
      <c r="T109" s="4"/>
      <c r="U109" s="5"/>
      <c r="V109" s="6"/>
      <c r="W109" s="7"/>
      <c r="X109" s="4"/>
      <c r="Y109"/>
      <c r="Z109"/>
      <c r="AA109"/>
    </row>
    <row r="110" spans="1:27" s="28" customFormat="1" ht="15.75" hidden="1" customHeight="1">
      <c r="A110" s="1"/>
      <c r="B110" s="1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P110" s="29"/>
      <c r="Q110" s="29"/>
      <c r="R110" s="46"/>
      <c r="S110" s="3"/>
      <c r="T110" s="4"/>
      <c r="U110" s="5"/>
      <c r="V110" s="6"/>
      <c r="W110" s="7"/>
      <c r="X110" s="4"/>
      <c r="Y110"/>
      <c r="Z110"/>
      <c r="AA110"/>
    </row>
    <row r="111" spans="1:27" s="28" customFormat="1" ht="15.75" hidden="1" customHeight="1">
      <c r="A111" s="1"/>
      <c r="B111" s="1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P111" s="29"/>
      <c r="Q111" s="29"/>
      <c r="R111" s="46"/>
      <c r="S111" s="3"/>
      <c r="T111" s="4"/>
      <c r="U111" s="5"/>
      <c r="V111" s="6"/>
      <c r="W111" s="7"/>
      <c r="X111" s="4"/>
      <c r="Y111"/>
      <c r="Z111"/>
      <c r="AA111"/>
    </row>
    <row r="112" spans="1:27" s="28" customFormat="1" ht="15.75" hidden="1" customHeight="1">
      <c r="A112" s="1"/>
      <c r="B112" s="1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P112" s="29"/>
      <c r="Q112" s="29"/>
      <c r="R112" s="46"/>
      <c r="S112" s="3"/>
      <c r="T112" s="4"/>
      <c r="U112" s="5"/>
      <c r="V112" s="6"/>
      <c r="W112" s="7"/>
      <c r="X112" s="4"/>
      <c r="Y112"/>
      <c r="Z112"/>
      <c r="AA112"/>
    </row>
    <row r="113" spans="1:27" s="28" customFormat="1" ht="15.75" hidden="1" customHeight="1">
      <c r="A113" s="1"/>
      <c r="B113" s="1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P113" s="29"/>
      <c r="Q113" s="29"/>
      <c r="R113" s="46"/>
      <c r="S113" s="3"/>
      <c r="T113" s="4"/>
      <c r="U113" s="5"/>
      <c r="V113" s="6"/>
      <c r="W113" s="7"/>
      <c r="X113" s="4"/>
      <c r="Y113"/>
      <c r="Z113"/>
      <c r="AA113"/>
    </row>
    <row r="114" spans="1:27" s="28" customFormat="1" ht="15.75" hidden="1" customHeight="1">
      <c r="A114" s="1"/>
      <c r="B114" s="1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P114" s="29"/>
      <c r="Q114" s="29"/>
      <c r="R114" s="46"/>
      <c r="S114" s="3"/>
      <c r="T114" s="4"/>
      <c r="U114" s="5"/>
      <c r="V114" s="6"/>
      <c r="W114" s="7"/>
      <c r="X114" s="4"/>
      <c r="Y114"/>
      <c r="Z114"/>
      <c r="AA114"/>
    </row>
    <row r="115" spans="1:27" s="28" customFormat="1" ht="15.75" hidden="1" customHeight="1">
      <c r="A115" s="1"/>
      <c r="B115" s="1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P115" s="29"/>
      <c r="Q115" s="29"/>
      <c r="R115" s="46"/>
      <c r="S115" s="3"/>
      <c r="T115" s="4"/>
      <c r="U115" s="5"/>
      <c r="V115" s="6"/>
      <c r="W115" s="7"/>
      <c r="X115" s="4"/>
      <c r="Y115"/>
      <c r="Z115"/>
      <c r="AA115"/>
    </row>
    <row r="116" spans="1:27" s="28" customFormat="1" ht="15.75" hidden="1" customHeight="1">
      <c r="A116" s="1"/>
      <c r="B116" s="1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P116" s="29"/>
      <c r="Q116" s="29"/>
      <c r="R116" s="46"/>
      <c r="S116" s="3"/>
      <c r="T116" s="4"/>
      <c r="U116" s="5"/>
      <c r="V116" s="6"/>
      <c r="W116" s="7"/>
      <c r="X116" s="4"/>
      <c r="Y116"/>
      <c r="Z116"/>
      <c r="AA116"/>
    </row>
    <row r="117" spans="1:27" s="28" customFormat="1" ht="15.75" hidden="1" customHeight="1">
      <c r="A117" s="1"/>
      <c r="B117" s="1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P117" s="29"/>
      <c r="Q117" s="29"/>
      <c r="R117" s="46"/>
      <c r="S117" s="3"/>
      <c r="T117" s="4"/>
      <c r="U117" s="5"/>
      <c r="V117" s="6"/>
      <c r="W117" s="7"/>
      <c r="X117" s="4"/>
      <c r="Y117"/>
      <c r="Z117"/>
      <c r="AA117"/>
    </row>
    <row r="118" spans="1:27" s="28" customFormat="1" ht="15.75" hidden="1" customHeight="1">
      <c r="A118" s="1"/>
      <c r="B118" s="1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P118" s="29"/>
      <c r="Q118" s="29"/>
      <c r="R118" s="46"/>
      <c r="S118" s="3"/>
      <c r="T118" s="4"/>
      <c r="U118" s="5"/>
      <c r="V118" s="6"/>
      <c r="W118" s="7"/>
      <c r="X118" s="4"/>
      <c r="Y118"/>
      <c r="Z118"/>
      <c r="AA118"/>
    </row>
  </sheetData>
  <mergeCells count="14">
    <mergeCell ref="C5:E5"/>
    <mergeCell ref="F5:H5"/>
    <mergeCell ref="C58:E58"/>
    <mergeCell ref="F58:H58"/>
    <mergeCell ref="I58:K58"/>
    <mergeCell ref="C6:C7"/>
    <mergeCell ref="E6:E7"/>
    <mergeCell ref="F6:F7"/>
    <mergeCell ref="H6:H7"/>
    <mergeCell ref="L58:N58"/>
    <mergeCell ref="L18:N18"/>
    <mergeCell ref="C18:E18"/>
    <mergeCell ref="F18:H18"/>
    <mergeCell ref="I18:K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11"/>
  <dimension ref="A1:AG58"/>
  <sheetViews>
    <sheetView showGridLines="0" showRowColHeaders="0" zoomScaleNormal="100" workbookViewId="0">
      <selection activeCell="D7" sqref="D7"/>
    </sheetView>
  </sheetViews>
  <sheetFormatPr defaultColWidth="0" defaultRowHeight="0" customHeight="1" zeroHeight="1"/>
  <cols>
    <col min="1" max="1" width="5.7109375" style="1" customWidth="1"/>
    <col min="2" max="2" width="51.140625" style="1" bestFit="1" customWidth="1"/>
    <col min="3" max="7" width="11.7109375" style="29" customWidth="1"/>
    <col min="8" max="8" width="13" style="29" customWidth="1"/>
    <col min="9" max="9" width="12.42578125" style="29" hidden="1" customWidth="1"/>
    <col min="10" max="10" width="12.42578125" style="28" hidden="1" customWidth="1"/>
    <col min="11" max="11" width="5.7109375" style="28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23" width="0" hidden="1" customWidth="1"/>
    <col min="24" max="27" width="7.7109375" hidden="1" customWidth="1"/>
    <col min="28" max="33" width="0" hidden="1" customWidth="1"/>
    <col min="34" max="16384" width="9.140625" hidden="1"/>
  </cols>
  <sheetData>
    <row r="1" spans="2:20" ht="29.25" customHeight="1">
      <c r="B1" s="24" t="s">
        <v>238</v>
      </c>
    </row>
    <row r="2" spans="2:20" ht="8.25" customHeight="1">
      <c r="B2" s="2"/>
    </row>
    <row r="3" spans="2:20" ht="15.75">
      <c r="B3" s="81" t="s">
        <v>483</v>
      </c>
    </row>
    <row r="4" spans="2:20" ht="14.1" customHeight="1" thickBot="1">
      <c r="B4" s="82"/>
    </row>
    <row r="5" spans="2:20" ht="13.5" customHeight="1" thickTop="1" thickBot="1">
      <c r="B5" s="440" t="s">
        <v>494</v>
      </c>
      <c r="C5" s="1224" t="s">
        <v>77</v>
      </c>
      <c r="D5" s="1225"/>
      <c r="E5" s="1224" t="s">
        <v>237</v>
      </c>
      <c r="F5" s="1225"/>
      <c r="G5" s="1"/>
      <c r="H5" s="1"/>
      <c r="I5" s="1"/>
    </row>
    <row r="6" spans="2:20" ht="14.1" customHeight="1" thickTop="1">
      <c r="B6" s="441" t="s">
        <v>249</v>
      </c>
      <c r="C6" s="1226" t="s">
        <v>835</v>
      </c>
      <c r="D6" s="442" t="s">
        <v>836</v>
      </c>
      <c r="E6" s="1226">
        <v>2022</v>
      </c>
      <c r="F6" s="442">
        <v>2021</v>
      </c>
      <c r="H6" s="28"/>
      <c r="I6" s="28"/>
      <c r="J6" s="29"/>
      <c r="K6" s="29"/>
      <c r="L6" s="46"/>
      <c r="M6" s="8"/>
      <c r="N6" s="4"/>
      <c r="O6" s="9"/>
      <c r="P6" s="10"/>
      <c r="Q6" s="11"/>
      <c r="R6" s="4"/>
      <c r="S6"/>
      <c r="T6"/>
    </row>
    <row r="7" spans="2:20" s="1" customFormat="1" ht="2.1" customHeight="1">
      <c r="B7" s="441"/>
      <c r="C7" s="1227"/>
      <c r="D7" s="732" t="s">
        <v>839</v>
      </c>
      <c r="E7" s="1227"/>
      <c r="F7" s="841"/>
      <c r="G7" s="29"/>
      <c r="H7" s="28"/>
      <c r="I7" s="28"/>
      <c r="J7" s="29"/>
      <c r="K7" s="29"/>
      <c r="L7" s="46"/>
      <c r="M7" s="3"/>
      <c r="N7" s="4"/>
      <c r="O7" s="5"/>
      <c r="P7" s="6"/>
      <c r="Q7" s="7"/>
    </row>
    <row r="8" spans="2:20" s="1" customFormat="1" ht="2.1" customHeight="1">
      <c r="B8" s="441"/>
      <c r="C8" s="1227"/>
      <c r="D8" s="840"/>
      <c r="E8" s="1227"/>
      <c r="F8" s="732" t="s">
        <v>839</v>
      </c>
      <c r="G8" s="29"/>
      <c r="H8" s="28"/>
      <c r="I8" s="28"/>
      <c r="J8" s="29"/>
      <c r="K8" s="29"/>
      <c r="L8" s="46"/>
      <c r="M8" s="3"/>
      <c r="N8" s="4"/>
      <c r="O8" s="5"/>
      <c r="P8" s="6"/>
      <c r="Q8" s="7"/>
    </row>
    <row r="9" spans="2:20" s="1" customFormat="1" ht="2.1" customHeight="1">
      <c r="B9" s="344"/>
      <c r="C9" s="362"/>
      <c r="D9" s="362"/>
      <c r="E9" s="362"/>
      <c r="F9" s="362"/>
      <c r="G9" s="29"/>
      <c r="H9" s="28"/>
      <c r="I9" s="28"/>
      <c r="J9" s="29"/>
      <c r="K9" s="29"/>
      <c r="L9" s="46"/>
      <c r="M9" s="3"/>
      <c r="N9" s="4"/>
      <c r="O9" s="5"/>
      <c r="P9" s="6"/>
      <c r="Q9" s="7"/>
    </row>
    <row r="10" spans="2:20" s="1" customFormat="1" ht="2.1" customHeight="1">
      <c r="B10" s="443"/>
      <c r="C10" s="444"/>
      <c r="D10" s="444"/>
      <c r="E10" s="444"/>
      <c r="F10" s="444"/>
      <c r="G10" s="29"/>
      <c r="H10" s="28"/>
      <c r="I10" s="28"/>
      <c r="J10" s="29"/>
      <c r="K10" s="29"/>
      <c r="L10" s="46"/>
      <c r="M10" s="3"/>
      <c r="N10" s="4"/>
      <c r="O10" s="5"/>
      <c r="P10" s="6"/>
      <c r="Q10" s="7"/>
    </row>
    <row r="11" spans="2:20" s="1" customFormat="1" ht="2.1" customHeight="1">
      <c r="B11" s="344"/>
      <c r="C11" s="362"/>
      <c r="D11" s="362"/>
      <c r="E11" s="362"/>
      <c r="F11" s="362"/>
      <c r="G11" s="29"/>
      <c r="H11" s="28"/>
      <c r="I11" s="28"/>
      <c r="J11" s="29"/>
      <c r="K11" s="29"/>
      <c r="L11" s="46"/>
      <c r="M11" s="3"/>
      <c r="N11" s="4"/>
      <c r="O11" s="5"/>
      <c r="P11" s="6"/>
      <c r="Q11" s="7"/>
    </row>
    <row r="12" spans="2:20" s="1" customFormat="1" ht="14.1" customHeight="1">
      <c r="B12" s="165" t="s">
        <v>484</v>
      </c>
      <c r="C12" s="747">
        <v>2998.5</v>
      </c>
      <c r="D12" s="251">
        <v>-537.4</v>
      </c>
      <c r="E12" s="242">
        <v>5685.8</v>
      </c>
      <c r="F12" s="251">
        <v>881.7</v>
      </c>
      <c r="G12" s="29"/>
      <c r="H12" s="28"/>
      <c r="I12" s="28"/>
      <c r="J12" s="29"/>
      <c r="K12" s="29"/>
      <c r="L12" s="46"/>
      <c r="M12" s="3"/>
      <c r="N12" s="4"/>
      <c r="O12" s="5"/>
      <c r="P12" s="6"/>
      <c r="Q12" s="7"/>
    </row>
    <row r="13" spans="2:20" s="1" customFormat="1" ht="14.1" customHeight="1">
      <c r="B13" s="313" t="s">
        <v>485</v>
      </c>
      <c r="C13" s="742">
        <v>2777.4</v>
      </c>
      <c r="D13" s="252">
        <v>2608.1</v>
      </c>
      <c r="E13" s="237">
        <v>5936.2</v>
      </c>
      <c r="F13" s="252">
        <v>5184.2</v>
      </c>
      <c r="G13" s="29"/>
      <c r="H13" s="28"/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20" s="1" customFormat="1" ht="14.1" customHeight="1" thickBot="1">
      <c r="B14" s="445" t="s">
        <v>486</v>
      </c>
      <c r="C14" s="842">
        <v>221.1</v>
      </c>
      <c r="D14" s="446">
        <v>-3145.5</v>
      </c>
      <c r="E14" s="335">
        <v>-250.4</v>
      </c>
      <c r="F14" s="446">
        <v>-4302.5</v>
      </c>
      <c r="G14" s="29"/>
      <c r="H14" s="28"/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20" s="1" customFormat="1" ht="14.1" customHeight="1" thickTop="1" thickBot="1">
      <c r="B15" s="447" t="s">
        <v>487</v>
      </c>
      <c r="C15" s="843">
        <v>-2308.5</v>
      </c>
      <c r="D15" s="449">
        <v>-2987.8</v>
      </c>
      <c r="E15" s="448">
        <v>-5094.1000000000004</v>
      </c>
      <c r="F15" s="449">
        <v>-2793.6</v>
      </c>
      <c r="G15" s="29"/>
      <c r="H15" s="28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20" s="1" customFormat="1" ht="14.1" customHeight="1" thickTop="1" thickBot="1">
      <c r="B16" s="447" t="s">
        <v>488</v>
      </c>
      <c r="C16" s="844">
        <v>-598.9</v>
      </c>
      <c r="D16" s="449">
        <v>3105.3</v>
      </c>
      <c r="E16" s="334">
        <v>-449</v>
      </c>
      <c r="F16" s="449">
        <v>1623.3</v>
      </c>
      <c r="G16" s="29"/>
      <c r="H16" s="28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0" s="1" customFormat="1" ht="14.1" customHeight="1" thickTop="1" thickBot="1">
      <c r="B17" s="838" t="s">
        <v>489</v>
      </c>
      <c r="C17" s="842">
        <v>91.2</v>
      </c>
      <c r="D17" s="839">
        <v>-420</v>
      </c>
      <c r="E17" s="335">
        <v>142.69999999999999</v>
      </c>
      <c r="F17" s="839">
        <v>-288.60000000000002</v>
      </c>
      <c r="G17" s="29"/>
      <c r="H17" s="28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0" s="1" customFormat="1" ht="14.1" customHeight="1" thickTop="1" thickBot="1">
      <c r="B18" s="838" t="s">
        <v>490</v>
      </c>
      <c r="C18" s="844">
        <v>825</v>
      </c>
      <c r="D18" s="450">
        <v>1193.5</v>
      </c>
      <c r="E18" s="334">
        <v>773.5</v>
      </c>
      <c r="F18" s="450">
        <v>1062.0999999999999</v>
      </c>
      <c r="G18" s="29"/>
      <c r="H18" s="28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20" s="1" customFormat="1" ht="14.1" customHeight="1" thickTop="1">
      <c r="B19" s="451" t="s">
        <v>491</v>
      </c>
      <c r="C19" s="743">
        <v>916.2</v>
      </c>
      <c r="D19" s="236">
        <v>773.5</v>
      </c>
      <c r="E19" s="235">
        <v>916.2</v>
      </c>
      <c r="F19" s="236">
        <v>773.5</v>
      </c>
      <c r="G19" s="29"/>
      <c r="H19" s="28"/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20" s="1" customFormat="1" ht="14.1" customHeight="1">
      <c r="B20" s="158" t="s">
        <v>492</v>
      </c>
      <c r="C20" s="742">
        <v>5887.9</v>
      </c>
      <c r="D20" s="252">
        <v>5863.4</v>
      </c>
      <c r="E20" s="237">
        <v>5887.9</v>
      </c>
      <c r="F20" s="252">
        <v>5863.4</v>
      </c>
      <c r="G20" s="29"/>
      <c r="H20" s="28"/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20" s="1" customFormat="1" ht="14.1" customHeight="1">
      <c r="B21" s="363" t="s">
        <v>493</v>
      </c>
      <c r="C21" s="747">
        <v>6804.1</v>
      </c>
      <c r="D21" s="364">
        <v>6636.9</v>
      </c>
      <c r="E21" s="364">
        <v>6804.1</v>
      </c>
      <c r="F21" s="364">
        <v>6636.9</v>
      </c>
      <c r="G21" s="29"/>
      <c r="H21" s="28"/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20" s="1" customFormat="1" ht="14.1" customHeight="1">
      <c r="C22" s="29"/>
      <c r="D22" s="29"/>
      <c r="E22" s="29"/>
      <c r="F22" s="29"/>
      <c r="G22" s="29"/>
      <c r="H22" s="28"/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20" s="1" customFormat="1" ht="14.1" hidden="1" customHeight="1">
      <c r="C23" s="29"/>
      <c r="D23" s="29"/>
      <c r="E23" s="29"/>
      <c r="F23" s="29"/>
      <c r="G23" s="29"/>
      <c r="H23" s="28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20" s="146" customFormat="1" ht="14.1" hidden="1" customHeight="1" thickBot="1">
      <c r="B24" s="1"/>
      <c r="C24" s="29"/>
      <c r="D24" s="29"/>
      <c r="E24" s="29"/>
      <c r="F24" s="29"/>
      <c r="G24" s="29"/>
      <c r="H24" s="148"/>
      <c r="I24" s="148"/>
      <c r="J24" s="149"/>
      <c r="K24" s="150"/>
      <c r="L24" s="151"/>
      <c r="M24" s="152"/>
      <c r="N24" s="153"/>
      <c r="O24" s="154"/>
      <c r="P24" s="155"/>
    </row>
    <row r="25" spans="1:20" s="16" customFormat="1" ht="14.1" hidden="1" customHeight="1">
      <c r="A25" s="1"/>
      <c r="B25" s="1"/>
      <c r="C25" s="29"/>
      <c r="D25" s="29"/>
      <c r="E25" s="29"/>
      <c r="F25" s="29"/>
      <c r="G25" s="29"/>
      <c r="H25" s="28"/>
      <c r="I25" s="26"/>
      <c r="J25" s="29"/>
      <c r="K25" s="29"/>
      <c r="L25" s="46"/>
      <c r="M25" s="3"/>
      <c r="N25" s="4"/>
      <c r="O25" s="5"/>
      <c r="P25" s="6"/>
      <c r="Q25" s="7"/>
      <c r="R25" s="1"/>
      <c r="S25" s="1"/>
    </row>
    <row r="26" spans="1:20" ht="14.1" hidden="1" customHeight="1">
      <c r="H26" s="28"/>
      <c r="I26" s="28"/>
      <c r="J26" s="29"/>
      <c r="K26" s="29"/>
      <c r="L26" s="46"/>
      <c r="M26" s="3"/>
      <c r="N26" s="4"/>
      <c r="O26" s="5"/>
      <c r="P26" s="6"/>
      <c r="Q26" s="7"/>
      <c r="R26" s="1"/>
      <c r="S26" s="1"/>
      <c r="T26"/>
    </row>
    <row r="27" spans="1:20" s="29" customFormat="1" ht="14.1" hidden="1" customHeight="1">
      <c r="A27" s="1"/>
      <c r="B27" s="1"/>
      <c r="H27" s="28"/>
      <c r="I27" s="28"/>
      <c r="L27" s="46"/>
      <c r="M27" s="3"/>
      <c r="N27" s="4"/>
      <c r="O27" s="5"/>
      <c r="P27" s="6"/>
      <c r="Q27" s="7"/>
      <c r="R27" s="4"/>
      <c r="S27"/>
      <c r="T27"/>
    </row>
    <row r="28" spans="1:20" s="29" customFormat="1" ht="14.1" hidden="1" customHeight="1">
      <c r="A28" s="1"/>
      <c r="B28" s="1"/>
      <c r="H28" s="28"/>
      <c r="I28" s="28"/>
      <c r="L28" s="46"/>
      <c r="M28" s="3"/>
      <c r="N28" s="4"/>
      <c r="O28" s="5"/>
      <c r="P28" s="6"/>
      <c r="Q28" s="7"/>
      <c r="R28" s="4"/>
      <c r="S28"/>
      <c r="T28"/>
    </row>
    <row r="29" spans="1:20" s="29" customFormat="1" ht="14.1" hidden="1" customHeight="1">
      <c r="A29" s="1"/>
      <c r="B29" s="1"/>
      <c r="H29" s="28"/>
      <c r="I29" s="28"/>
      <c r="L29" s="46"/>
      <c r="M29" s="3"/>
      <c r="N29" s="4"/>
      <c r="O29" s="5"/>
      <c r="P29" s="6"/>
      <c r="Q29" s="7"/>
      <c r="R29" s="4"/>
      <c r="S29"/>
      <c r="T29"/>
    </row>
    <row r="30" spans="1:20" s="29" customFormat="1" ht="14.1" hidden="1" customHeight="1">
      <c r="A30" s="1"/>
      <c r="B30" s="1"/>
      <c r="H30" s="28"/>
      <c r="I30" s="28"/>
      <c r="L30" s="46"/>
      <c r="M30" s="3"/>
      <c r="N30" s="4"/>
      <c r="O30" s="5"/>
      <c r="P30" s="6"/>
      <c r="Q30" s="7"/>
      <c r="R30" s="4"/>
      <c r="S30"/>
      <c r="T30"/>
    </row>
    <row r="31" spans="1:20" ht="14.1" hidden="1" customHeight="1">
      <c r="H31" s="28"/>
      <c r="I31" s="28"/>
      <c r="J31" s="29"/>
      <c r="K31" s="29"/>
      <c r="L31" s="46"/>
      <c r="M31" s="3"/>
      <c r="N31" s="4"/>
      <c r="O31" s="5"/>
      <c r="P31" s="6"/>
      <c r="Q31" s="7"/>
      <c r="R31" s="4"/>
      <c r="S31"/>
      <c r="T31"/>
    </row>
    <row r="32" spans="1:20" ht="14.1" hidden="1" customHeight="1">
      <c r="H32" s="28"/>
      <c r="I32" s="28"/>
      <c r="J32" s="29"/>
      <c r="K32" s="29"/>
      <c r="L32" s="46"/>
      <c r="M32" s="3"/>
      <c r="N32" s="4"/>
      <c r="O32" s="5"/>
      <c r="P32" s="6"/>
      <c r="Q32" s="7"/>
      <c r="R32" s="4"/>
      <c r="S32"/>
      <c r="T32"/>
    </row>
    <row r="33" spans="1:21" ht="14.1" hidden="1" customHeight="1">
      <c r="H33" s="28"/>
      <c r="I33" s="28"/>
      <c r="J33" s="29"/>
      <c r="K33" s="29"/>
      <c r="L33" s="46"/>
      <c r="M33" s="3"/>
      <c r="N33" s="4"/>
      <c r="O33" s="5"/>
      <c r="P33" s="6"/>
      <c r="Q33" s="7"/>
      <c r="R33" s="4"/>
      <c r="S33"/>
      <c r="T33"/>
    </row>
    <row r="34" spans="1:21" ht="14.1" hidden="1" customHeight="1">
      <c r="H34" s="28"/>
      <c r="I34" s="28"/>
      <c r="J34" s="29"/>
      <c r="K34" s="29"/>
      <c r="L34" s="46"/>
      <c r="M34" s="3"/>
      <c r="N34" s="4"/>
      <c r="O34" s="5"/>
      <c r="P34" s="6"/>
      <c r="Q34" s="7"/>
      <c r="R34" s="4"/>
      <c r="S34"/>
      <c r="T34"/>
    </row>
    <row r="35" spans="1:21" ht="14.1" hidden="1" customHeight="1">
      <c r="H35" s="28"/>
      <c r="I35" s="28"/>
      <c r="J35" s="29"/>
      <c r="K35" s="29"/>
      <c r="L35" s="46"/>
      <c r="M35" s="3"/>
      <c r="N35" s="4"/>
      <c r="O35" s="5"/>
      <c r="P35" s="6"/>
      <c r="Q35" s="7"/>
      <c r="R35" s="4"/>
      <c r="S35"/>
      <c r="T35"/>
    </row>
    <row r="36" spans="1:21" ht="14.1" hidden="1" customHeight="1">
      <c r="H36" s="28"/>
      <c r="I36" s="28"/>
      <c r="J36" s="29"/>
      <c r="K36" s="29"/>
      <c r="L36" s="46"/>
      <c r="M36" s="3"/>
      <c r="N36" s="4"/>
      <c r="O36" s="5"/>
      <c r="P36" s="6"/>
      <c r="Q36" s="7"/>
      <c r="R36" s="4"/>
      <c r="S36"/>
      <c r="T36"/>
    </row>
    <row r="37" spans="1:21" ht="14.1" hidden="1" customHeight="1">
      <c r="H37" s="28"/>
      <c r="I37" s="28"/>
      <c r="J37" s="29"/>
      <c r="K37" s="29"/>
      <c r="L37" s="46"/>
      <c r="M37" s="3"/>
      <c r="N37" s="4"/>
      <c r="O37" s="5"/>
      <c r="P37" s="6"/>
      <c r="Q37" s="7"/>
      <c r="R37" s="4"/>
      <c r="S37"/>
      <c r="T37"/>
    </row>
    <row r="38" spans="1:21" ht="14.1" hidden="1" customHeight="1">
      <c r="H38" s="28"/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</row>
    <row r="39" spans="1:21" ht="14.1" hidden="1" customHeight="1">
      <c r="H39" s="28"/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</row>
    <row r="40" spans="1:21" s="28" customFormat="1" ht="14.1" hidden="1" customHeight="1">
      <c r="A40" s="1"/>
      <c r="B40" s="1"/>
      <c r="C40" s="29"/>
      <c r="D40" s="29"/>
      <c r="E40" s="29"/>
      <c r="F40" s="29"/>
      <c r="G40" s="29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</row>
    <row r="41" spans="1:21" s="28" customFormat="1" ht="14.1" hidden="1" customHeight="1">
      <c r="A41" s="1"/>
      <c r="B41" s="1"/>
      <c r="C41" s="29"/>
      <c r="D41" s="29"/>
      <c r="E41" s="29"/>
      <c r="F41" s="29"/>
      <c r="G41" s="29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</row>
    <row r="42" spans="1:21" ht="14.1" hidden="1" customHeight="1">
      <c r="H42" s="1"/>
      <c r="I42" s="28"/>
      <c r="J42" s="29"/>
      <c r="K42" s="29"/>
      <c r="L42" s="46"/>
      <c r="M42" s="3"/>
      <c r="N42" s="4"/>
      <c r="O42" s="5"/>
      <c r="P42" s="6"/>
      <c r="Q42" s="7"/>
      <c r="R42" s="1"/>
      <c r="S42" s="1"/>
      <c r="T42"/>
    </row>
    <row r="43" spans="1:21" s="29" customFormat="1" ht="14.1" hidden="1" customHeight="1">
      <c r="A43" s="1"/>
      <c r="B43" s="1"/>
      <c r="H43" s="1"/>
      <c r="I43" s="28"/>
      <c r="L43" s="46"/>
      <c r="M43" s="3"/>
      <c r="N43" s="4"/>
      <c r="O43" s="5"/>
      <c r="P43" s="6"/>
      <c r="Q43" s="7"/>
      <c r="R43" s="4"/>
      <c r="S43"/>
      <c r="T43"/>
    </row>
    <row r="44" spans="1:21" s="29" customFormat="1" ht="14.1" hidden="1" customHeight="1">
      <c r="A44" s="1"/>
      <c r="B44" s="1"/>
      <c r="H44" s="1"/>
      <c r="I44" s="28"/>
      <c r="L44" s="46"/>
      <c r="M44" s="3"/>
      <c r="N44" s="4"/>
      <c r="O44" s="5"/>
      <c r="P44" s="6"/>
      <c r="Q44" s="7"/>
      <c r="R44" s="4"/>
      <c r="S44"/>
      <c r="T44"/>
    </row>
    <row r="45" spans="1:21" s="29" customFormat="1" ht="14.1" hidden="1" customHeight="1">
      <c r="A45" s="1"/>
      <c r="B45" s="1"/>
      <c r="H45" s="1"/>
      <c r="I45" s="28"/>
      <c r="L45" s="46"/>
      <c r="M45" s="3"/>
      <c r="N45" s="4"/>
      <c r="O45" s="5"/>
      <c r="P45" s="6"/>
      <c r="Q45" s="7"/>
      <c r="R45" s="4"/>
      <c r="S45"/>
      <c r="T45"/>
    </row>
    <row r="46" spans="1:21" s="29" customFormat="1" ht="14.1" hidden="1" customHeight="1">
      <c r="A46" s="1"/>
      <c r="B46" s="1"/>
      <c r="H46" s="1"/>
      <c r="I46" s="28"/>
      <c r="L46" s="46"/>
      <c r="M46" s="3"/>
      <c r="N46" s="4"/>
      <c r="O46" s="5"/>
      <c r="P46" s="6"/>
      <c r="Q46" s="7"/>
      <c r="R46" s="4"/>
      <c r="S46"/>
      <c r="T46"/>
    </row>
    <row r="47" spans="1:21" ht="14.1" hidden="1" customHeight="1">
      <c r="H47" s="1"/>
      <c r="I47" s="28"/>
      <c r="J47" s="29"/>
      <c r="K47" s="29"/>
      <c r="L47" s="46"/>
      <c r="M47" s="3"/>
      <c r="N47" s="4"/>
      <c r="O47" s="5"/>
      <c r="P47" s="6"/>
      <c r="Q47" s="7"/>
      <c r="R47" s="4"/>
      <c r="S47"/>
      <c r="T47"/>
    </row>
    <row r="48" spans="1:21" ht="14.1" hidden="1" customHeight="1">
      <c r="H48" s="1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</row>
    <row r="49" spans="1:21" ht="14.1" hidden="1" customHeight="1">
      <c r="H49" s="1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</row>
    <row r="50" spans="1:21" ht="14.1" hidden="1" customHeight="1">
      <c r="H50" s="1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</row>
    <row r="51" spans="1:21" ht="14.1" hidden="1" customHeight="1">
      <c r="H51" s="1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</row>
    <row r="52" spans="1:21" ht="14.1" hidden="1" customHeight="1">
      <c r="H52" s="1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</row>
    <row r="53" spans="1:21" ht="14.1" hidden="1" customHeight="1">
      <c r="H53" s="1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</row>
    <row r="54" spans="1:21" ht="14.1" hidden="1" customHeight="1">
      <c r="H54" s="1"/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</row>
    <row r="55" spans="1:21" ht="14.1" hidden="1" customHeight="1">
      <c r="H55" s="1"/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</row>
    <row r="56" spans="1:21" s="28" customFormat="1" ht="14.1" hidden="1" customHeight="1">
      <c r="A56" s="1"/>
      <c r="B56" s="1"/>
      <c r="C56" s="29"/>
      <c r="D56" s="29"/>
      <c r="E56" s="29"/>
      <c r="F56" s="29"/>
      <c r="G56" s="29"/>
      <c r="H56" s="1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</row>
    <row r="57" spans="1:21" s="28" customFormat="1" ht="14.1" hidden="1" customHeight="1">
      <c r="A57" s="1"/>
      <c r="B57" s="1"/>
      <c r="C57" s="29"/>
      <c r="D57" s="29"/>
      <c r="E57" s="29"/>
      <c r="F57" s="29"/>
      <c r="G57" s="29"/>
      <c r="H57" s="1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</row>
    <row r="58" spans="1:21" s="28" customFormat="1" ht="14.1" hidden="1" customHeight="1">
      <c r="A58" s="1"/>
      <c r="B58" s="1"/>
      <c r="C58" s="29"/>
      <c r="D58" s="29"/>
      <c r="E58" s="29"/>
      <c r="F58" s="29"/>
      <c r="G58" s="29"/>
      <c r="H58" s="1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</row>
  </sheetData>
  <mergeCells count="4">
    <mergeCell ref="C5:D5"/>
    <mergeCell ref="E5:F5"/>
    <mergeCell ref="C6:C8"/>
    <mergeCell ref="E6:E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12"/>
  <dimension ref="A1:AA50"/>
  <sheetViews>
    <sheetView showGridLines="0" showRowColHeaders="0" zoomScale="115" zoomScaleNormal="115" workbookViewId="0">
      <selection activeCell="D7" sqref="D7"/>
    </sheetView>
  </sheetViews>
  <sheetFormatPr defaultColWidth="0" defaultRowHeight="0" customHeight="1" zeroHeight="1"/>
  <cols>
    <col min="1" max="1" width="5.7109375" style="1" customWidth="1"/>
    <col min="2" max="2" width="55.7109375" style="1" customWidth="1"/>
    <col min="3" max="4" width="11.7109375" style="29" customWidth="1"/>
    <col min="5" max="5" width="12.42578125" style="29" customWidth="1"/>
    <col min="6" max="6" width="5.7109375" style="28" customWidth="1"/>
    <col min="7" max="7" width="9.5703125" style="29" hidden="1" customWidth="1"/>
    <col min="8" max="8" width="10.7109375" style="29" hidden="1" customWidth="1"/>
    <col min="9" max="9" width="10" style="46" hidden="1" customWidth="1"/>
    <col min="10" max="10" width="10.7109375" style="3" hidden="1" customWidth="1"/>
    <col min="11" max="11" width="10.140625" style="4" hidden="1" customWidth="1"/>
    <col min="12" max="12" width="7.7109375" style="5" hidden="1" customWidth="1"/>
    <col min="13" max="13" width="7.7109375" style="6" hidden="1" customWidth="1"/>
    <col min="14" max="14" width="7.7109375" style="7" hidden="1" customWidth="1"/>
    <col min="15" max="15" width="7.7109375" style="4" hidden="1" customWidth="1"/>
    <col min="16" max="18" width="0" hidden="1" customWidth="1"/>
    <col min="19" max="22" width="7.7109375" hidden="1" customWidth="1"/>
    <col min="23" max="27" width="0" hidden="1" customWidth="1"/>
    <col min="28" max="16384" width="9.140625" hidden="1"/>
  </cols>
  <sheetData>
    <row r="1" spans="2:15" ht="29.25" customHeight="1">
      <c r="B1" s="24" t="s">
        <v>238</v>
      </c>
    </row>
    <row r="2" spans="2:15" ht="8.25" customHeight="1">
      <c r="B2" s="2"/>
    </row>
    <row r="3" spans="2:15" ht="15.75">
      <c r="B3" s="81" t="s">
        <v>505</v>
      </c>
    </row>
    <row r="4" spans="2:15" ht="16.5">
      <c r="B4" s="82"/>
    </row>
    <row r="5" spans="2:15" ht="6" customHeight="1">
      <c r="C5" s="1"/>
      <c r="D5" s="1"/>
      <c r="E5" s="1"/>
    </row>
    <row r="6" spans="2:15" ht="17.25" customHeight="1">
      <c r="B6" s="452"/>
      <c r="C6" s="453">
        <v>44926</v>
      </c>
      <c r="D6" s="453">
        <v>44561</v>
      </c>
      <c r="E6" s="375" t="s">
        <v>236</v>
      </c>
      <c r="J6" s="8"/>
      <c r="L6" s="9"/>
      <c r="M6" s="10"/>
      <c r="N6" s="11"/>
    </row>
    <row r="7" spans="2:15" s="1" customFormat="1" ht="2.1" customHeight="1">
      <c r="B7" s="454"/>
      <c r="C7" s="455"/>
      <c r="D7" s="455"/>
      <c r="E7" s="361"/>
      <c r="F7" s="28"/>
      <c r="G7" s="29"/>
      <c r="H7" s="29"/>
      <c r="I7" s="46"/>
      <c r="J7" s="3"/>
      <c r="K7" s="4"/>
      <c r="L7" s="5"/>
      <c r="M7" s="6"/>
      <c r="N7" s="7"/>
    </row>
    <row r="8" spans="2:15" s="1" customFormat="1" ht="3" customHeight="1">
      <c r="B8" s="346"/>
      <c r="C8" s="456"/>
      <c r="D8" s="456"/>
      <c r="E8" s="457"/>
      <c r="F8" s="28"/>
      <c r="G8" s="29"/>
      <c r="H8" s="29"/>
      <c r="I8" s="46"/>
      <c r="J8" s="3"/>
      <c r="K8" s="4"/>
      <c r="L8" s="5"/>
      <c r="M8" s="6"/>
      <c r="N8" s="7"/>
    </row>
    <row r="9" spans="2:15" s="1" customFormat="1" ht="2.1" customHeight="1">
      <c r="B9" s="1228"/>
      <c r="C9" s="1228"/>
      <c r="D9" s="1228"/>
      <c r="E9" s="1228"/>
      <c r="F9" s="28"/>
      <c r="G9" s="29"/>
      <c r="H9" s="29"/>
      <c r="I9" s="46"/>
      <c r="J9" s="3"/>
      <c r="K9" s="4"/>
      <c r="L9" s="5"/>
      <c r="M9" s="6"/>
      <c r="N9" s="7"/>
    </row>
    <row r="10" spans="2:15" s="1" customFormat="1" ht="13.5" customHeight="1">
      <c r="B10" s="1144" t="s">
        <v>990</v>
      </c>
      <c r="C10" s="1144"/>
      <c r="D10" s="1144"/>
      <c r="E10" s="1144"/>
      <c r="F10" s="28"/>
      <c r="G10" s="29"/>
      <c r="H10" s="29"/>
      <c r="I10" s="46"/>
      <c r="J10" s="3"/>
      <c r="K10" s="4"/>
      <c r="L10" s="5"/>
      <c r="M10" s="6"/>
      <c r="N10" s="7"/>
    </row>
    <row r="11" spans="2:15" s="1" customFormat="1" ht="2.1" customHeight="1">
      <c r="B11" s="145"/>
      <c r="C11" s="169"/>
      <c r="D11" s="169"/>
      <c r="E11" s="372"/>
      <c r="F11" s="28"/>
      <c r="G11" s="29"/>
      <c r="H11" s="29"/>
      <c r="I11" s="67"/>
      <c r="J11" s="99"/>
      <c r="K11" s="4"/>
      <c r="L11" s="100"/>
      <c r="M11" s="101"/>
      <c r="N11" s="102"/>
      <c r="O11" s="66"/>
    </row>
    <row r="12" spans="2:15" s="1" customFormat="1" ht="15" customHeight="1">
      <c r="B12" s="145" t="s">
        <v>495</v>
      </c>
      <c r="C12" s="237">
        <v>39964.1</v>
      </c>
      <c r="D12" s="239">
        <v>37859.089999999997</v>
      </c>
      <c r="E12" s="355">
        <v>5.6000000000000001E-2</v>
      </c>
      <c r="F12" s="28"/>
      <c r="G12" s="29"/>
      <c r="H12" s="29"/>
      <c r="I12" s="67"/>
      <c r="J12" s="68"/>
      <c r="K12" s="4"/>
      <c r="L12" s="69"/>
      <c r="M12" s="70"/>
      <c r="N12" s="71"/>
      <c r="O12" s="66"/>
    </row>
    <row r="13" spans="2:15" s="1" customFormat="1" ht="15" customHeight="1">
      <c r="B13" s="145" t="s">
        <v>496</v>
      </c>
      <c r="C13" s="237">
        <v>18029.599999999999</v>
      </c>
      <c r="D13" s="239">
        <v>16763.689999999999</v>
      </c>
      <c r="E13" s="355">
        <v>7.5999999999999998E-2</v>
      </c>
      <c r="F13" s="28"/>
      <c r="G13" s="29"/>
      <c r="H13" s="29"/>
      <c r="I13" s="67"/>
      <c r="J13" s="68"/>
      <c r="K13" s="4"/>
      <c r="L13" s="69"/>
      <c r="M13" s="70"/>
      <c r="N13" s="71"/>
      <c r="O13" s="66"/>
    </row>
    <row r="14" spans="2:15" s="1" customFormat="1" ht="15" customHeight="1">
      <c r="B14" s="145" t="s">
        <v>497</v>
      </c>
      <c r="C14" s="235">
        <v>90.98</v>
      </c>
      <c r="D14" s="212">
        <v>80.58</v>
      </c>
      <c r="E14" s="355">
        <v>0.129</v>
      </c>
      <c r="F14" s="28"/>
      <c r="G14" s="29"/>
      <c r="H14" s="29"/>
      <c r="I14" s="67"/>
      <c r="J14" s="68"/>
      <c r="K14" s="4"/>
      <c r="L14" s="69"/>
      <c r="M14" s="70"/>
      <c r="N14" s="71"/>
      <c r="O14" s="66"/>
    </row>
    <row r="15" spans="2:15" s="1" customFormat="1" ht="15" customHeight="1">
      <c r="B15" s="1144" t="s">
        <v>991</v>
      </c>
      <c r="C15" s="1144"/>
      <c r="D15" s="1144"/>
      <c r="E15" s="1144"/>
      <c r="F15" s="28"/>
      <c r="G15" s="29"/>
      <c r="H15" s="29"/>
      <c r="I15" s="67"/>
      <c r="J15" s="68"/>
      <c r="K15" s="4"/>
      <c r="L15" s="69"/>
      <c r="M15" s="70"/>
      <c r="N15" s="71"/>
      <c r="O15" s="66"/>
    </row>
    <row r="16" spans="2:15" s="1" customFormat="1" ht="15" customHeight="1">
      <c r="B16" s="145" t="s">
        <v>498</v>
      </c>
      <c r="C16" s="235">
        <v>44.21</v>
      </c>
      <c r="D16" s="212">
        <v>41.11</v>
      </c>
      <c r="E16" s="355">
        <v>7.5999999999999998E-2</v>
      </c>
      <c r="F16" s="28"/>
      <c r="G16" s="29"/>
      <c r="H16" s="29"/>
      <c r="I16" s="67"/>
      <c r="J16" s="68"/>
      <c r="K16" s="4"/>
      <c r="L16" s="69"/>
      <c r="M16" s="70"/>
      <c r="N16" s="71"/>
      <c r="O16" s="66"/>
    </row>
    <row r="17" spans="1:17" s="1" customFormat="1" ht="15" customHeight="1">
      <c r="B17" s="145" t="s">
        <v>499</v>
      </c>
      <c r="C17" s="235">
        <v>14.05</v>
      </c>
      <c r="D17" s="212">
        <v>13</v>
      </c>
      <c r="E17" s="355">
        <v>8.1000000000000003E-2</v>
      </c>
      <c r="F17" s="28"/>
      <c r="G17" s="29"/>
      <c r="H17" s="29"/>
      <c r="I17" s="67"/>
      <c r="J17" s="68"/>
      <c r="K17" s="4"/>
      <c r="L17" s="69"/>
      <c r="M17" s="70"/>
      <c r="N17" s="71"/>
      <c r="O17" s="66"/>
    </row>
    <row r="18" spans="1:17" s="1" customFormat="1" ht="15" customHeight="1">
      <c r="B18" s="145" t="s">
        <v>500</v>
      </c>
      <c r="C18" s="235">
        <v>7.45</v>
      </c>
      <c r="D18" s="212">
        <v>7.02</v>
      </c>
      <c r="E18" s="355">
        <v>6.0999999999999999E-2</v>
      </c>
      <c r="F18" s="28"/>
      <c r="G18" s="29"/>
      <c r="H18" s="29"/>
      <c r="I18" s="67"/>
      <c r="J18" s="68"/>
      <c r="K18" s="4"/>
      <c r="L18" s="69"/>
      <c r="M18" s="70"/>
      <c r="N18" s="71"/>
      <c r="O18" s="66"/>
    </row>
    <row r="19" spans="1:17" s="1" customFormat="1" ht="15" customHeight="1">
      <c r="B19" s="1144" t="s">
        <v>992</v>
      </c>
      <c r="C19" s="1144"/>
      <c r="D19" s="1144"/>
      <c r="E19" s="1144"/>
      <c r="F19" s="28"/>
      <c r="G19" s="29"/>
      <c r="H19" s="29"/>
      <c r="I19" s="67"/>
      <c r="J19" s="68"/>
      <c r="K19" s="4"/>
      <c r="L19" s="69"/>
      <c r="M19" s="70"/>
      <c r="N19" s="71"/>
      <c r="O19" s="66"/>
    </row>
    <row r="20" spans="1:17" s="1" customFormat="1" ht="15" customHeight="1">
      <c r="B20" s="145" t="s">
        <v>501</v>
      </c>
      <c r="C20" s="235">
        <v>1.1599999999999999</v>
      </c>
      <c r="D20" s="212">
        <v>2.5299999999999998</v>
      </c>
      <c r="E20" s="355">
        <v>-0.54200000000000004</v>
      </c>
      <c r="F20" s="28"/>
      <c r="G20" s="29"/>
      <c r="H20" s="29"/>
      <c r="I20" s="67"/>
      <c r="J20" s="68"/>
      <c r="K20" s="4"/>
      <c r="L20" s="69"/>
      <c r="M20" s="70"/>
      <c r="N20" s="71"/>
      <c r="O20" s="66"/>
    </row>
    <row r="21" spans="1:17" s="1" customFormat="1" ht="15" customHeight="1">
      <c r="B21" s="145" t="s">
        <v>502</v>
      </c>
      <c r="C21" s="235">
        <v>5.95</v>
      </c>
      <c r="D21" s="212">
        <v>6.9</v>
      </c>
      <c r="E21" s="355">
        <v>-0.13700000000000001</v>
      </c>
      <c r="F21" s="28"/>
      <c r="G21" s="29"/>
      <c r="H21" s="29"/>
      <c r="I21" s="67"/>
      <c r="J21" s="68"/>
      <c r="K21" s="4"/>
      <c r="L21" s="69"/>
      <c r="M21" s="70"/>
      <c r="N21" s="71"/>
      <c r="O21" s="66"/>
    </row>
    <row r="22" spans="1:17" s="1" customFormat="1" ht="14.1" customHeight="1">
      <c r="B22" s="145" t="s">
        <v>503</v>
      </c>
      <c r="C22" s="356">
        <v>0.1037</v>
      </c>
      <c r="D22" s="298">
        <v>-6.4399999999999999E-2</v>
      </c>
      <c r="E22" s="240" t="s">
        <v>139</v>
      </c>
      <c r="F22" s="172"/>
      <c r="G22" s="29"/>
      <c r="H22" s="29"/>
      <c r="I22" s="67"/>
      <c r="J22" s="68"/>
      <c r="K22" s="4"/>
      <c r="L22" s="69"/>
      <c r="M22" s="70"/>
      <c r="N22" s="71"/>
      <c r="O22" s="66"/>
    </row>
    <row r="23" spans="1:17" s="16" customFormat="1" ht="14.1" customHeight="1" thickBot="1">
      <c r="A23" s="1"/>
      <c r="B23" s="168" t="s">
        <v>504</v>
      </c>
      <c r="C23" s="235" t="s">
        <v>989</v>
      </c>
      <c r="D23" s="212">
        <v>1.99</v>
      </c>
      <c r="E23" s="355">
        <v>-0.22800000000000001</v>
      </c>
      <c r="F23" s="26"/>
      <c r="G23" s="29"/>
      <c r="H23" s="29"/>
      <c r="I23" s="46"/>
      <c r="J23" s="3"/>
      <c r="K23" s="4"/>
      <c r="L23" s="5"/>
      <c r="M23" s="6"/>
      <c r="N23" s="7"/>
      <c r="O23" s="1"/>
      <c r="P23" s="1"/>
    </row>
    <row r="24" spans="1:17" ht="2.1" customHeight="1" thickBot="1">
      <c r="B24" s="348"/>
      <c r="C24" s="349"/>
      <c r="D24" s="349"/>
      <c r="E24" s="350"/>
      <c r="O24" s="1"/>
      <c r="P24" s="1"/>
    </row>
    <row r="25" spans="1:17" s="29" customFormat="1" ht="14.1" customHeight="1">
      <c r="A25" s="1"/>
      <c r="B25" s="670" t="s">
        <v>506</v>
      </c>
      <c r="F25" s="28"/>
      <c r="I25" s="46"/>
      <c r="J25" s="3"/>
      <c r="K25" s="4"/>
      <c r="L25" s="5"/>
      <c r="M25" s="6"/>
      <c r="N25" s="7"/>
      <c r="O25" s="4"/>
      <c r="P25"/>
      <c r="Q25"/>
    </row>
    <row r="26" spans="1:17" s="29" customFormat="1" ht="14.1" hidden="1" customHeight="1">
      <c r="A26" s="1"/>
      <c r="B26" s="1"/>
      <c r="F26" s="28"/>
      <c r="I26" s="46"/>
      <c r="J26" s="3"/>
      <c r="K26" s="4"/>
      <c r="L26" s="5"/>
      <c r="M26" s="6"/>
      <c r="N26" s="7"/>
      <c r="O26" s="4"/>
      <c r="P26"/>
      <c r="Q26"/>
    </row>
    <row r="27" spans="1:17" s="29" customFormat="1" ht="14.1" hidden="1" customHeight="1">
      <c r="A27" s="1"/>
      <c r="B27" s="1"/>
      <c r="F27" s="28"/>
      <c r="I27" s="46"/>
      <c r="J27" s="3"/>
      <c r="K27" s="4"/>
      <c r="L27" s="5"/>
      <c r="M27" s="6"/>
      <c r="N27" s="7"/>
      <c r="O27" s="4"/>
      <c r="P27"/>
      <c r="Q27"/>
    </row>
    <row r="28" spans="1:17" s="29" customFormat="1" ht="14.1" hidden="1" customHeight="1">
      <c r="A28" s="1"/>
      <c r="B28" s="1"/>
      <c r="F28" s="28"/>
      <c r="I28" s="46"/>
      <c r="J28" s="3"/>
      <c r="K28" s="4"/>
      <c r="L28" s="5"/>
      <c r="M28" s="6"/>
      <c r="N28" s="7"/>
      <c r="O28" s="4"/>
      <c r="P28"/>
      <c r="Q28"/>
    </row>
    <row r="29" spans="1:17" ht="14.1" hidden="1" customHeight="1"/>
    <row r="30" spans="1:17" ht="14.1" hidden="1" customHeight="1"/>
    <row r="31" spans="1:17" ht="14.1" hidden="1" customHeight="1"/>
    <row r="32" spans="1:17" ht="14.1" hidden="1" customHeight="1"/>
    <row r="33" spans="1:18" ht="14.1" hidden="1" customHeight="1"/>
    <row r="34" spans="1:18" ht="14.1" hidden="1" customHeight="1"/>
    <row r="35" spans="1:18" ht="14.1" hidden="1" customHeight="1"/>
    <row r="36" spans="1:18" ht="14.1" hidden="1" customHeight="1"/>
    <row r="37" spans="1:18" ht="14.1" hidden="1" customHeight="1"/>
    <row r="38" spans="1:18" s="28" customFormat="1" ht="14.1" hidden="1" customHeight="1">
      <c r="A38" s="1"/>
      <c r="B38" s="1"/>
      <c r="C38" s="29"/>
      <c r="D38" s="29"/>
      <c r="E38" s="29"/>
      <c r="G38" s="29"/>
      <c r="H38" s="29"/>
      <c r="I38" s="46"/>
      <c r="J38" s="3"/>
      <c r="K38" s="4"/>
      <c r="L38" s="5"/>
      <c r="M38" s="6"/>
      <c r="N38" s="7"/>
      <c r="O38" s="4"/>
      <c r="P38"/>
      <c r="Q38"/>
      <c r="R38"/>
    </row>
    <row r="39" spans="1:18" s="28" customFormat="1" ht="14.1" hidden="1" customHeight="1">
      <c r="A39" s="1"/>
      <c r="B39" s="1"/>
      <c r="C39" s="29"/>
      <c r="D39" s="29"/>
      <c r="E39" s="29"/>
      <c r="G39" s="29"/>
      <c r="H39" s="29"/>
      <c r="I39" s="46"/>
      <c r="J39" s="3"/>
      <c r="K39" s="4"/>
      <c r="L39" s="5"/>
      <c r="M39" s="6"/>
      <c r="N39" s="7"/>
      <c r="O39" s="4"/>
      <c r="P39"/>
      <c r="Q39"/>
      <c r="R39"/>
    </row>
    <row r="40" spans="1:18" s="28" customFormat="1" ht="14.1" hidden="1" customHeight="1">
      <c r="A40" s="1"/>
      <c r="B40" s="1"/>
      <c r="C40" s="29"/>
      <c r="D40" s="29"/>
      <c r="E40" s="29"/>
      <c r="G40" s="29"/>
      <c r="H40" s="29"/>
      <c r="I40" s="46"/>
      <c r="J40" s="3"/>
      <c r="K40" s="4"/>
      <c r="L40" s="5"/>
      <c r="M40" s="6"/>
      <c r="N40" s="7"/>
      <c r="O40" s="4"/>
      <c r="P40"/>
      <c r="Q40"/>
      <c r="R40"/>
    </row>
    <row r="41" spans="1:18" s="28" customFormat="1" ht="15.75" hidden="1" customHeight="1">
      <c r="A41" s="1"/>
      <c r="B41" s="1"/>
      <c r="C41" s="29"/>
      <c r="D41" s="29"/>
      <c r="E41" s="29"/>
      <c r="G41" s="29"/>
      <c r="H41" s="29"/>
      <c r="I41" s="46"/>
      <c r="J41" s="3"/>
      <c r="K41" s="4"/>
      <c r="L41" s="5"/>
      <c r="M41" s="6"/>
      <c r="N41" s="7"/>
      <c r="O41" s="4"/>
      <c r="P41"/>
      <c r="Q41"/>
      <c r="R41"/>
    </row>
    <row r="42" spans="1:18" s="28" customFormat="1" ht="15.75" hidden="1" customHeight="1">
      <c r="A42" s="1"/>
      <c r="B42" s="1"/>
      <c r="C42" s="29"/>
      <c r="D42" s="29"/>
      <c r="E42" s="29"/>
      <c r="G42" s="29"/>
      <c r="H42" s="29"/>
      <c r="I42" s="46"/>
      <c r="J42" s="3"/>
      <c r="K42" s="4"/>
      <c r="L42" s="5"/>
      <c r="M42" s="6"/>
      <c r="N42" s="7"/>
      <c r="O42" s="4"/>
      <c r="P42"/>
      <c r="Q42"/>
      <c r="R42"/>
    </row>
    <row r="43" spans="1:18" s="28" customFormat="1" ht="15.75" hidden="1" customHeight="1">
      <c r="A43" s="1"/>
      <c r="B43" s="1"/>
      <c r="C43" s="29"/>
      <c r="D43" s="29"/>
      <c r="E43" s="29"/>
      <c r="G43" s="29"/>
      <c r="H43" s="29"/>
      <c r="I43" s="46"/>
      <c r="J43" s="3"/>
      <c r="K43" s="4"/>
      <c r="L43" s="5"/>
      <c r="M43" s="6"/>
      <c r="N43" s="7"/>
      <c r="O43" s="4"/>
      <c r="P43"/>
      <c r="Q43"/>
      <c r="R43"/>
    </row>
    <row r="44" spans="1:18" s="28" customFormat="1" ht="15.75" hidden="1" customHeight="1">
      <c r="A44" s="1"/>
      <c r="B44" s="1"/>
      <c r="C44" s="29"/>
      <c r="D44" s="29"/>
      <c r="E44" s="29"/>
      <c r="G44" s="29"/>
      <c r="H44" s="29"/>
      <c r="I44" s="46"/>
      <c r="J44" s="3"/>
      <c r="K44" s="4"/>
      <c r="L44" s="5"/>
      <c r="M44" s="6"/>
      <c r="N44" s="7"/>
      <c r="O44" s="4"/>
      <c r="P44"/>
      <c r="Q44"/>
      <c r="R44"/>
    </row>
    <row r="45" spans="1:18" s="28" customFormat="1" ht="15.75" hidden="1" customHeight="1">
      <c r="A45" s="1"/>
      <c r="B45" s="1"/>
      <c r="C45" s="29"/>
      <c r="D45" s="29"/>
      <c r="E45" s="29"/>
      <c r="G45" s="29"/>
      <c r="H45" s="29"/>
      <c r="I45" s="46"/>
      <c r="J45" s="3"/>
      <c r="K45" s="4"/>
      <c r="L45" s="5"/>
      <c r="M45" s="6"/>
      <c r="N45" s="7"/>
      <c r="O45" s="4"/>
      <c r="P45"/>
      <c r="Q45"/>
      <c r="R45"/>
    </row>
    <row r="46" spans="1:18" s="28" customFormat="1" ht="15.75" hidden="1" customHeight="1">
      <c r="A46" s="1"/>
      <c r="B46" s="1"/>
      <c r="C46" s="29"/>
      <c r="D46" s="29"/>
      <c r="E46" s="29"/>
      <c r="G46" s="29"/>
      <c r="H46" s="29"/>
      <c r="I46" s="46"/>
      <c r="J46" s="3"/>
      <c r="K46" s="4"/>
      <c r="L46" s="5"/>
      <c r="M46" s="6"/>
      <c r="N46" s="7"/>
      <c r="O46" s="4"/>
      <c r="P46"/>
      <c r="Q46"/>
      <c r="R46"/>
    </row>
    <row r="47" spans="1:18" s="28" customFormat="1" ht="15.75" hidden="1" customHeight="1">
      <c r="A47" s="1"/>
      <c r="B47" s="1"/>
      <c r="C47" s="29"/>
      <c r="D47" s="29"/>
      <c r="E47" s="29"/>
      <c r="G47" s="29"/>
      <c r="H47" s="29"/>
      <c r="I47" s="46"/>
      <c r="J47" s="3"/>
      <c r="K47" s="4"/>
      <c r="L47" s="5"/>
      <c r="M47" s="6"/>
      <c r="N47" s="7"/>
      <c r="O47" s="4"/>
      <c r="P47"/>
      <c r="Q47"/>
      <c r="R47"/>
    </row>
    <row r="48" spans="1:18" s="28" customFormat="1" ht="15.75" hidden="1" customHeight="1">
      <c r="A48" s="1"/>
      <c r="B48" s="1"/>
      <c r="C48" s="29"/>
      <c r="D48" s="29"/>
      <c r="E48" s="29"/>
      <c r="G48" s="29"/>
      <c r="H48" s="29"/>
      <c r="I48" s="46"/>
      <c r="J48" s="3"/>
      <c r="K48" s="4"/>
      <c r="L48" s="5"/>
      <c r="M48" s="6"/>
      <c r="N48" s="7"/>
      <c r="O48" s="4"/>
      <c r="P48"/>
      <c r="Q48"/>
      <c r="R48"/>
    </row>
    <row r="49" spans="1:18" s="28" customFormat="1" ht="15.75" hidden="1" customHeight="1">
      <c r="A49" s="1"/>
      <c r="B49" s="1"/>
      <c r="C49" s="29"/>
      <c r="D49" s="29"/>
      <c r="E49" s="29"/>
      <c r="G49" s="29"/>
      <c r="H49" s="29"/>
      <c r="I49" s="46"/>
      <c r="J49" s="3"/>
      <c r="K49" s="4"/>
      <c r="L49" s="5"/>
      <c r="M49" s="6"/>
      <c r="N49" s="7"/>
      <c r="O49" s="4"/>
      <c r="P49"/>
      <c r="Q49"/>
      <c r="R49"/>
    </row>
    <row r="50" spans="1:18" s="28" customFormat="1" ht="15.75" hidden="1" customHeight="1">
      <c r="A50" s="1"/>
      <c r="B50" s="1"/>
      <c r="C50" s="29"/>
      <c r="D50" s="29"/>
      <c r="E50" s="29"/>
      <c r="G50" s="29"/>
      <c r="H50" s="29"/>
      <c r="I50" s="46"/>
      <c r="J50" s="3"/>
      <c r="K50" s="4"/>
      <c r="L50" s="5"/>
      <c r="M50" s="6"/>
      <c r="N50" s="7"/>
      <c r="O50" s="4"/>
      <c r="P50"/>
      <c r="Q50"/>
      <c r="R50"/>
    </row>
  </sheetData>
  <mergeCells count="4">
    <mergeCell ref="B19:E19"/>
    <mergeCell ref="B9:E9"/>
    <mergeCell ref="B10:E10"/>
    <mergeCell ref="B15:E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13"/>
  <dimension ref="A1:AC48"/>
  <sheetViews>
    <sheetView showGridLines="0" showRowColHeaders="0" zoomScale="115" zoomScaleNormal="115" workbookViewId="0">
      <selection activeCell="C6" sqref="C6:H6"/>
    </sheetView>
  </sheetViews>
  <sheetFormatPr defaultColWidth="0" defaultRowHeight="14.1" customHeight="1" zeroHeight="1"/>
  <cols>
    <col min="1" max="1" width="5.7109375" style="1" customWidth="1"/>
    <col min="2" max="2" width="39.42578125" style="1" customWidth="1"/>
    <col min="3" max="8" width="8.7109375" style="29" customWidth="1"/>
    <col min="9" max="9" width="8.7109375" style="28" customWidth="1"/>
    <col min="10" max="10" width="3.28515625" style="29" customWidth="1"/>
    <col min="11" max="11" width="7.42578125" style="29" customWidth="1"/>
    <col min="12" max="12" width="3.28515625" style="29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29" width="0" hidden="1" customWidth="1"/>
    <col min="30" max="16384" width="9.140625" hidden="1"/>
  </cols>
  <sheetData>
    <row r="1" spans="2:22" ht="29.25" customHeight="1">
      <c r="B1" s="24" t="s">
        <v>238</v>
      </c>
      <c r="H1" s="30"/>
      <c r="M1" s="83"/>
    </row>
    <row r="2" spans="2:22" ht="8.25" customHeight="1">
      <c r="B2" s="2"/>
      <c r="H2" s="30"/>
      <c r="M2" s="83"/>
    </row>
    <row r="3" spans="2:22" ht="15.75">
      <c r="B3" s="81" t="s">
        <v>507</v>
      </c>
      <c r="H3" s="30"/>
      <c r="M3" s="64"/>
    </row>
    <row r="4" spans="2:22" ht="14.1" customHeight="1">
      <c r="B4" s="82"/>
      <c r="H4" s="30"/>
      <c r="M4" s="64"/>
    </row>
    <row r="5" spans="2:22" ht="13.5" customHeight="1" thickBot="1">
      <c r="B5" s="575" t="s">
        <v>508</v>
      </c>
      <c r="C5" s="1139" t="s">
        <v>77</v>
      </c>
      <c r="D5" s="1140"/>
      <c r="E5" s="1141"/>
      <c r="F5" s="1139" t="s">
        <v>237</v>
      </c>
      <c r="G5" s="1140"/>
      <c r="H5" s="1140"/>
      <c r="M5" s="64"/>
    </row>
    <row r="6" spans="2:22" ht="27.75" thickTop="1">
      <c r="B6" s="575" t="s">
        <v>249</v>
      </c>
      <c r="C6" s="377" t="s">
        <v>835</v>
      </c>
      <c r="D6" s="377" t="s">
        <v>994</v>
      </c>
      <c r="E6" s="377" t="s">
        <v>236</v>
      </c>
      <c r="F6" s="377">
        <v>2022</v>
      </c>
      <c r="G6" s="377" t="s">
        <v>995</v>
      </c>
      <c r="H6" s="659" t="s">
        <v>236</v>
      </c>
      <c r="M6" s="64"/>
      <c r="Q6" s="8"/>
      <c r="S6" s="9"/>
      <c r="T6" s="10"/>
      <c r="U6" s="11"/>
    </row>
    <row r="7" spans="2:22" s="1" customFormat="1" ht="2.1" customHeight="1">
      <c r="B7" s="145"/>
      <c r="C7" s="169"/>
      <c r="D7" s="169"/>
      <c r="E7" s="169"/>
      <c r="F7" s="169"/>
      <c r="G7" s="169"/>
      <c r="H7" s="372"/>
      <c r="I7" s="28"/>
      <c r="J7" s="29"/>
      <c r="K7" s="29"/>
      <c r="L7" s="29"/>
      <c r="M7" s="64"/>
      <c r="N7" s="29"/>
      <c r="O7" s="29"/>
      <c r="P7" s="46"/>
      <c r="Q7" s="3"/>
      <c r="R7" s="4"/>
      <c r="S7" s="5"/>
      <c r="T7" s="6"/>
      <c r="U7" s="7"/>
    </row>
    <row r="8" spans="2:22" s="1" customFormat="1" ht="2.1" customHeight="1">
      <c r="B8" s="458"/>
      <c r="C8" s="459"/>
      <c r="D8" s="459"/>
      <c r="E8" s="459"/>
      <c r="F8" s="459"/>
      <c r="G8" s="459"/>
      <c r="H8" s="460"/>
      <c r="I8" s="28"/>
      <c r="J8" s="29"/>
      <c r="K8" s="29"/>
      <c r="L8" s="29"/>
      <c r="M8" s="64"/>
      <c r="N8" s="29"/>
      <c r="O8" s="29"/>
      <c r="P8" s="46"/>
      <c r="Q8" s="3"/>
      <c r="R8" s="4"/>
      <c r="S8" s="5"/>
      <c r="T8" s="6"/>
      <c r="U8" s="7"/>
    </row>
    <row r="9" spans="2:22" s="1" customFormat="1" ht="2.1" customHeight="1">
      <c r="B9" s="145"/>
      <c r="C9" s="169"/>
      <c r="D9" s="169"/>
      <c r="E9" s="169"/>
      <c r="F9" s="169"/>
      <c r="G9" s="169"/>
      <c r="H9" s="372"/>
      <c r="I9" s="28"/>
      <c r="J9" s="29"/>
      <c r="K9" s="29"/>
      <c r="L9" s="29"/>
      <c r="M9" s="64"/>
      <c r="N9" s="29"/>
      <c r="O9" s="29"/>
      <c r="P9" s="46"/>
      <c r="Q9" s="3"/>
      <c r="R9" s="4"/>
      <c r="S9" s="5"/>
      <c r="T9" s="6"/>
      <c r="U9" s="7"/>
    </row>
    <row r="10" spans="2:22" s="1" customFormat="1" ht="14.1" customHeight="1">
      <c r="B10" s="674" t="s">
        <v>253</v>
      </c>
      <c r="C10" s="242">
        <v>5994.5</v>
      </c>
      <c r="D10" s="242">
        <v>7120.3</v>
      </c>
      <c r="E10" s="251">
        <v>-15.8</v>
      </c>
      <c r="F10" s="242">
        <v>24600</v>
      </c>
      <c r="G10" s="305">
        <v>24507.4</v>
      </c>
      <c r="H10" s="265">
        <v>0.4</v>
      </c>
      <c r="I10" s="28"/>
      <c r="J10" s="29"/>
      <c r="K10" s="29"/>
      <c r="L10" s="29"/>
      <c r="M10" s="64"/>
      <c r="N10" s="29"/>
      <c r="O10" s="29"/>
      <c r="P10" s="46"/>
      <c r="Q10" s="3"/>
      <c r="R10" s="4"/>
      <c r="S10" s="5"/>
      <c r="T10" s="6"/>
      <c r="U10" s="7"/>
    </row>
    <row r="11" spans="2:22" s="1" customFormat="1" ht="14.1" customHeight="1">
      <c r="B11" s="672" t="s">
        <v>509</v>
      </c>
      <c r="C11" s="238">
        <v>3055.9</v>
      </c>
      <c r="D11" s="238">
        <v>3568.9</v>
      </c>
      <c r="E11" s="236">
        <v>-14.4</v>
      </c>
      <c r="F11" s="238">
        <v>12383.3</v>
      </c>
      <c r="G11" s="227">
        <v>12336.4</v>
      </c>
      <c r="H11" s="233">
        <v>0.4</v>
      </c>
      <c r="I11" s="28"/>
      <c r="J11" s="29"/>
      <c r="K11" s="29"/>
      <c r="L11" s="29"/>
      <c r="M11" s="64"/>
      <c r="N11" s="29"/>
      <c r="O11" s="29"/>
      <c r="P11" s="67"/>
      <c r="Q11" s="68"/>
      <c r="R11" s="4"/>
      <c r="S11" s="69"/>
      <c r="T11" s="70"/>
      <c r="U11" s="71"/>
      <c r="V11" s="66"/>
    </row>
    <row r="12" spans="2:22" s="1" customFormat="1" ht="14.1" customHeight="1">
      <c r="B12" s="672" t="s">
        <v>124</v>
      </c>
      <c r="C12" s="236">
        <v>377.9</v>
      </c>
      <c r="D12" s="236">
        <v>457.2</v>
      </c>
      <c r="E12" s="236">
        <v>-17.3</v>
      </c>
      <c r="F12" s="238">
        <v>1596.6</v>
      </c>
      <c r="G12" s="227">
        <v>1624.6</v>
      </c>
      <c r="H12" s="233">
        <v>-1.7</v>
      </c>
      <c r="I12" s="28"/>
      <c r="J12" s="29"/>
      <c r="K12" s="29"/>
      <c r="L12" s="29"/>
      <c r="M12" s="64"/>
      <c r="N12" s="29"/>
      <c r="O12" s="29"/>
      <c r="P12" s="67"/>
      <c r="Q12" s="68"/>
      <c r="R12" s="4"/>
      <c r="S12" s="69"/>
      <c r="T12" s="70"/>
      <c r="U12" s="71"/>
      <c r="V12" s="66"/>
    </row>
    <row r="13" spans="2:22" s="1" customFormat="1" ht="14.1" customHeight="1">
      <c r="B13" s="672" t="s">
        <v>510</v>
      </c>
      <c r="C13" s="238">
        <v>1178.2</v>
      </c>
      <c r="D13" s="238">
        <v>1475.6</v>
      </c>
      <c r="E13" s="236">
        <v>-20.2</v>
      </c>
      <c r="F13" s="238">
        <v>5001.1000000000004</v>
      </c>
      <c r="G13" s="227">
        <v>5022.3999999999996</v>
      </c>
      <c r="H13" s="233">
        <v>-0.4</v>
      </c>
      <c r="I13" s="28"/>
      <c r="J13" s="29"/>
      <c r="K13" s="29"/>
      <c r="L13" s="29"/>
      <c r="M13" s="64"/>
      <c r="N13" s="29"/>
      <c r="O13" s="29"/>
      <c r="P13" s="67"/>
      <c r="Q13" s="68"/>
      <c r="R13" s="4"/>
      <c r="S13" s="69"/>
      <c r="T13" s="70"/>
      <c r="U13" s="71"/>
      <c r="V13" s="66"/>
    </row>
    <row r="14" spans="2:22" s="1" customFormat="1" ht="14.1" customHeight="1">
      <c r="B14" s="672" t="s">
        <v>125</v>
      </c>
      <c r="C14" s="236">
        <v>645</v>
      </c>
      <c r="D14" s="236">
        <v>755.1</v>
      </c>
      <c r="E14" s="236">
        <v>-14.6</v>
      </c>
      <c r="F14" s="238">
        <v>2643.7</v>
      </c>
      <c r="G14" s="227">
        <v>2650.2</v>
      </c>
      <c r="H14" s="233">
        <v>-0.2</v>
      </c>
      <c r="I14" s="28"/>
      <c r="J14" s="29"/>
      <c r="K14" s="29"/>
      <c r="L14" s="29"/>
      <c r="M14" s="64"/>
      <c r="N14" s="29"/>
      <c r="O14" s="29"/>
      <c r="P14" s="67"/>
      <c r="Q14" s="68"/>
      <c r="R14" s="4"/>
      <c r="S14" s="69"/>
      <c r="T14" s="70"/>
      <c r="U14" s="71"/>
      <c r="V14" s="66"/>
    </row>
    <row r="15" spans="2:22" s="1" customFormat="1" ht="14.1" customHeight="1">
      <c r="B15" s="672" t="s">
        <v>511</v>
      </c>
      <c r="C15" s="236">
        <v>737.5</v>
      </c>
      <c r="D15" s="236">
        <v>863.7</v>
      </c>
      <c r="E15" s="236">
        <v>-14.6</v>
      </c>
      <c r="F15" s="238">
        <v>2975.3</v>
      </c>
      <c r="G15" s="227">
        <v>2873.7</v>
      </c>
      <c r="H15" s="233">
        <v>3.5</v>
      </c>
      <c r="I15" s="28"/>
      <c r="J15" s="29"/>
      <c r="K15" s="29"/>
      <c r="L15" s="29"/>
      <c r="M15" s="64"/>
      <c r="N15" s="29"/>
      <c r="O15" s="29"/>
      <c r="P15" s="67"/>
      <c r="Q15" s="68"/>
      <c r="R15" s="4"/>
      <c r="S15" s="69"/>
      <c r="T15" s="70"/>
      <c r="U15" s="71"/>
      <c r="V15" s="66"/>
    </row>
    <row r="16" spans="2:22" s="1" customFormat="1" ht="14.1" customHeight="1">
      <c r="B16" s="673" t="s">
        <v>255</v>
      </c>
      <c r="C16" s="236">
        <v>100.2</v>
      </c>
      <c r="D16" s="236">
        <v>254.4</v>
      </c>
      <c r="E16" s="236">
        <v>-60.6</v>
      </c>
      <c r="F16" s="236">
        <v>390.8</v>
      </c>
      <c r="G16" s="227">
        <v>1313.7</v>
      </c>
      <c r="H16" s="233">
        <v>-70.3</v>
      </c>
      <c r="I16" s="28"/>
      <c r="J16" s="29"/>
      <c r="K16" s="29"/>
      <c r="L16" s="29"/>
      <c r="M16" s="64"/>
      <c r="N16" s="29"/>
      <c r="O16" s="29"/>
      <c r="P16" s="67"/>
      <c r="Q16" s="68"/>
      <c r="R16" s="4"/>
      <c r="S16" s="69"/>
      <c r="T16" s="70"/>
      <c r="U16" s="71"/>
      <c r="V16" s="66"/>
    </row>
    <row r="17" spans="1:24" s="1" customFormat="1" ht="14.1" customHeight="1">
      <c r="B17" s="673" t="s">
        <v>256</v>
      </c>
      <c r="C17" s="236">
        <v>-73.400000000000006</v>
      </c>
      <c r="D17" s="236">
        <v>-179.8</v>
      </c>
      <c r="E17" s="236">
        <v>-59.2</v>
      </c>
      <c r="F17" s="236">
        <v>51.5</v>
      </c>
      <c r="G17" s="233">
        <v>320.10000000000002</v>
      </c>
      <c r="H17" s="233">
        <v>-83.9</v>
      </c>
      <c r="I17" s="28"/>
      <c r="J17" s="29"/>
      <c r="K17" s="29"/>
      <c r="L17" s="29"/>
      <c r="M17" s="64"/>
      <c r="N17" s="29"/>
      <c r="O17" s="29"/>
      <c r="P17" s="67"/>
      <c r="Q17" s="68"/>
      <c r="R17" s="4"/>
      <c r="S17" s="69"/>
      <c r="T17" s="70"/>
      <c r="U17" s="71"/>
      <c r="V17" s="66"/>
    </row>
    <row r="18" spans="1:24" s="1" customFormat="1" ht="14.1" customHeight="1">
      <c r="B18" s="673" t="s">
        <v>512</v>
      </c>
      <c r="C18" s="236">
        <v>612.29999999999995</v>
      </c>
      <c r="D18" s="236">
        <v>538</v>
      </c>
      <c r="E18" s="236">
        <v>13.8</v>
      </c>
      <c r="F18" s="238">
        <v>2329</v>
      </c>
      <c r="G18" s="227">
        <v>1984.5</v>
      </c>
      <c r="H18" s="233">
        <v>17.399999999999999</v>
      </c>
      <c r="I18" s="28"/>
      <c r="J18" s="29"/>
      <c r="K18" s="29"/>
      <c r="L18" s="29"/>
      <c r="M18" s="64"/>
      <c r="N18" s="29"/>
      <c r="O18" s="29"/>
      <c r="P18" s="67"/>
      <c r="Q18" s="68"/>
      <c r="R18" s="4"/>
      <c r="S18" s="69"/>
      <c r="T18" s="70"/>
      <c r="U18" s="71"/>
      <c r="V18" s="66"/>
    </row>
    <row r="19" spans="1:24" s="1" customFormat="1" ht="14.1" customHeight="1">
      <c r="B19" s="673" t="s">
        <v>259</v>
      </c>
      <c r="C19" s="236">
        <v>920.7</v>
      </c>
      <c r="D19" s="236">
        <v>333.1</v>
      </c>
      <c r="E19" s="236">
        <v>176.4</v>
      </c>
      <c r="F19" s="238">
        <v>3767.9</v>
      </c>
      <c r="G19" s="227">
        <v>2069.1999999999998</v>
      </c>
      <c r="H19" s="233">
        <v>82.1</v>
      </c>
      <c r="I19" s="28"/>
      <c r="J19" s="29"/>
      <c r="K19" s="29"/>
      <c r="L19" s="29"/>
      <c r="M19" s="64"/>
      <c r="N19" s="29"/>
      <c r="O19" s="29"/>
      <c r="P19" s="67"/>
      <c r="Q19" s="68"/>
      <c r="R19" s="4"/>
      <c r="S19" s="69"/>
      <c r="T19" s="70"/>
      <c r="U19" s="71"/>
      <c r="V19" s="66"/>
    </row>
    <row r="20" spans="1:24" s="1" customFormat="1" ht="14.1" customHeight="1">
      <c r="B20" s="673" t="s">
        <v>260</v>
      </c>
      <c r="C20" s="236">
        <v>252.8</v>
      </c>
      <c r="D20" s="236">
        <v>800</v>
      </c>
      <c r="E20" s="236">
        <v>-68.400000000000006</v>
      </c>
      <c r="F20" s="236">
        <v>883.9</v>
      </c>
      <c r="G20" s="227">
        <v>2559.6999999999998</v>
      </c>
      <c r="H20" s="233">
        <v>-65.5</v>
      </c>
      <c r="I20" s="28"/>
      <c r="J20" s="29"/>
      <c r="K20" s="29"/>
      <c r="L20" s="29"/>
      <c r="M20" s="64"/>
      <c r="N20" s="29"/>
      <c r="O20" s="29"/>
      <c r="P20" s="67"/>
      <c r="Q20" s="68"/>
      <c r="R20" s="4"/>
      <c r="S20" s="69"/>
      <c r="T20" s="70"/>
      <c r="U20" s="71"/>
      <c r="V20" s="66"/>
    </row>
    <row r="21" spans="1:24" s="1" customFormat="1" ht="14.1" customHeight="1">
      <c r="B21" s="673" t="s">
        <v>261</v>
      </c>
      <c r="C21" s="236">
        <v>395.9</v>
      </c>
      <c r="D21" s="236">
        <v>350.2</v>
      </c>
      <c r="E21" s="236">
        <v>13</v>
      </c>
      <c r="F21" s="238">
        <v>1520.6</v>
      </c>
      <c r="G21" s="227">
        <v>1396.5</v>
      </c>
      <c r="H21" s="233">
        <v>8.9</v>
      </c>
      <c r="I21" s="28"/>
      <c r="J21" s="29"/>
      <c r="K21" s="29"/>
      <c r="L21" s="29"/>
      <c r="M21" s="64"/>
      <c r="N21" s="29"/>
      <c r="O21" s="29"/>
      <c r="P21" s="67"/>
      <c r="Q21" s="68"/>
      <c r="R21" s="4"/>
      <c r="S21" s="69"/>
      <c r="T21" s="70"/>
      <c r="U21" s="71"/>
      <c r="V21" s="66"/>
    </row>
    <row r="22" spans="1:24" s="16" customFormat="1" ht="14.1" customHeight="1">
      <c r="A22" s="1"/>
      <c r="B22" s="673" t="s">
        <v>513</v>
      </c>
      <c r="C22" s="236">
        <v>149.5</v>
      </c>
      <c r="D22" s="236">
        <v>240.4</v>
      </c>
      <c r="E22" s="236">
        <v>-37.799999999999997</v>
      </c>
      <c r="F22" s="236">
        <v>469.8</v>
      </c>
      <c r="G22" s="233">
        <v>686.3</v>
      </c>
      <c r="H22" s="233">
        <v>-31.5</v>
      </c>
      <c r="I22" s="28"/>
      <c r="J22" s="29"/>
      <c r="K22" s="29"/>
      <c r="L22" s="29"/>
      <c r="M22" s="64"/>
      <c r="N22" s="29"/>
      <c r="O22" s="29"/>
      <c r="P22" s="46"/>
      <c r="Q22" s="3"/>
      <c r="R22" s="4"/>
      <c r="S22" s="5"/>
      <c r="T22" s="6"/>
      <c r="U22" s="7"/>
      <c r="V22" s="1"/>
      <c r="W22" s="1"/>
    </row>
    <row r="23" spans="1:24" ht="14.1" customHeight="1">
      <c r="B23" s="673" t="s">
        <v>263</v>
      </c>
      <c r="C23" s="236">
        <v>45.1</v>
      </c>
      <c r="D23" s="236">
        <v>50.7</v>
      </c>
      <c r="E23" s="236">
        <v>-10.9</v>
      </c>
      <c r="F23" s="236">
        <v>202.8</v>
      </c>
      <c r="G23" s="233">
        <v>199.9</v>
      </c>
      <c r="H23" s="233">
        <v>1.4</v>
      </c>
      <c r="M23" s="64"/>
      <c r="V23" s="1"/>
      <c r="W23" s="1"/>
    </row>
    <row r="24" spans="1:24" s="29" customFormat="1" ht="14.1" customHeight="1">
      <c r="A24" s="1"/>
      <c r="B24" s="674" t="s">
        <v>514</v>
      </c>
      <c r="C24" s="242">
        <v>8397.6</v>
      </c>
      <c r="D24" s="242">
        <v>9507.2999999999993</v>
      </c>
      <c r="E24" s="251">
        <v>-11.7</v>
      </c>
      <c r="F24" s="242">
        <v>34216.300000000003</v>
      </c>
      <c r="G24" s="305">
        <v>35037.300000000003</v>
      </c>
      <c r="H24" s="265">
        <v>-2.2999999999999998</v>
      </c>
      <c r="I24" s="28"/>
      <c r="M24" s="64"/>
      <c r="P24" s="46"/>
      <c r="Q24" s="3"/>
      <c r="R24" s="4"/>
      <c r="S24" s="5"/>
      <c r="T24" s="6"/>
      <c r="U24" s="7"/>
      <c r="V24" s="4"/>
      <c r="W24"/>
      <c r="X24"/>
    </row>
    <row r="25" spans="1:24" s="29" customFormat="1" ht="14.1" customHeight="1">
      <c r="A25" s="1"/>
      <c r="B25" s="675" t="s">
        <v>264</v>
      </c>
      <c r="C25" s="252">
        <v>1608.6</v>
      </c>
      <c r="D25" s="252">
        <v>2356.1</v>
      </c>
      <c r="E25" s="169">
        <v>-31.7</v>
      </c>
      <c r="F25" s="252">
        <v>7189.2</v>
      </c>
      <c r="G25" s="227">
        <v>8488.6</v>
      </c>
      <c r="H25" s="233">
        <v>-15.3</v>
      </c>
      <c r="I25" s="28"/>
      <c r="M25" s="64"/>
      <c r="P25" s="46"/>
      <c r="Q25" s="3"/>
      <c r="R25" s="4"/>
      <c r="S25" s="5"/>
      <c r="T25" s="6"/>
      <c r="U25" s="7"/>
      <c r="V25" s="4"/>
      <c r="W25"/>
      <c r="X25"/>
    </row>
    <row r="26" spans="1:24" s="29" customFormat="1" ht="14.1" customHeight="1">
      <c r="A26" s="1"/>
      <c r="B26" s="675" t="s">
        <v>265</v>
      </c>
      <c r="C26" s="169" t="s">
        <v>140</v>
      </c>
      <c r="D26" s="169">
        <v>12.4</v>
      </c>
      <c r="E26" s="169" t="s">
        <v>36</v>
      </c>
      <c r="F26" s="169" t="s">
        <v>140</v>
      </c>
      <c r="G26" s="233">
        <v>-17</v>
      </c>
      <c r="H26" s="233" t="s">
        <v>36</v>
      </c>
      <c r="I26" s="28"/>
      <c r="M26" s="64"/>
      <c r="P26" s="46"/>
      <c r="Q26" s="3"/>
      <c r="R26" s="4"/>
      <c r="S26" s="5"/>
      <c r="T26" s="6"/>
      <c r="U26" s="7"/>
      <c r="V26" s="4"/>
      <c r="W26"/>
      <c r="X26"/>
    </row>
    <row r="27" spans="1:24" s="29" customFormat="1" ht="14.1" customHeight="1">
      <c r="A27" s="1"/>
      <c r="B27" s="675" t="s">
        <v>266</v>
      </c>
      <c r="C27" s="236">
        <v>727.9</v>
      </c>
      <c r="D27" s="236">
        <v>503.2</v>
      </c>
      <c r="E27" s="236">
        <v>44.6</v>
      </c>
      <c r="F27" s="238">
        <v>2935.1</v>
      </c>
      <c r="G27" s="227">
        <v>1946.1</v>
      </c>
      <c r="H27" s="233">
        <v>50.8</v>
      </c>
      <c r="I27" s="28"/>
      <c r="M27" s="64"/>
      <c r="P27" s="46"/>
      <c r="Q27" s="3"/>
      <c r="R27" s="4"/>
      <c r="S27" s="5"/>
      <c r="T27" s="6"/>
      <c r="U27" s="7"/>
      <c r="V27" s="4"/>
      <c r="W27"/>
      <c r="X27"/>
    </row>
    <row r="28" spans="1:24" ht="14.1" customHeight="1">
      <c r="B28" s="674" t="s">
        <v>515</v>
      </c>
      <c r="C28" s="242">
        <v>6061.2</v>
      </c>
      <c r="D28" s="242">
        <v>6635.5</v>
      </c>
      <c r="E28" s="251">
        <v>-8.6999999999999993</v>
      </c>
      <c r="F28" s="242">
        <v>24092</v>
      </c>
      <c r="G28" s="305">
        <v>24619.599999999999</v>
      </c>
      <c r="H28" s="265">
        <v>-2.1</v>
      </c>
      <c r="M28" s="64"/>
    </row>
    <row r="29" spans="1:24" ht="14.1" customHeight="1">
      <c r="B29" s="675" t="s">
        <v>268</v>
      </c>
      <c r="C29" s="236">
        <v>920.7</v>
      </c>
      <c r="D29" s="236">
        <v>333.1</v>
      </c>
      <c r="E29" s="236">
        <v>176.4</v>
      </c>
      <c r="F29" s="238">
        <v>3767.9</v>
      </c>
      <c r="G29" s="227">
        <v>2069.1999999999998</v>
      </c>
      <c r="H29" s="233">
        <v>82.1</v>
      </c>
      <c r="M29" s="64"/>
    </row>
    <row r="30" spans="1:24" ht="14.1" customHeight="1">
      <c r="B30" s="674" t="s">
        <v>516</v>
      </c>
      <c r="C30" s="242">
        <v>5140.5</v>
      </c>
      <c r="D30" s="242">
        <v>6302.4</v>
      </c>
      <c r="E30" s="251">
        <v>-18.399999999999999</v>
      </c>
      <c r="F30" s="242">
        <v>20324.099999999999</v>
      </c>
      <c r="G30" s="305">
        <v>22550.400000000001</v>
      </c>
      <c r="H30" s="265">
        <v>-9.9</v>
      </c>
      <c r="M30" s="64"/>
    </row>
    <row r="31" spans="1:24" ht="14.1" customHeight="1">
      <c r="M31" s="64"/>
    </row>
    <row r="32" spans="1:24" ht="14.1" customHeight="1">
      <c r="M32" s="64"/>
    </row>
    <row r="33" spans="1:26" ht="14.1" customHeight="1">
      <c r="M33" s="64"/>
    </row>
    <row r="34" spans="1:26" s="28" customFormat="1" ht="14.1" hidden="1" customHeight="1">
      <c r="A34" s="1"/>
      <c r="B34" s="1"/>
      <c r="C34" s="29"/>
      <c r="D34" s="29"/>
      <c r="E34" s="29"/>
      <c r="F34" s="29"/>
      <c r="G34" s="29"/>
      <c r="H34" s="29"/>
      <c r="J34" s="29"/>
      <c r="K34" s="29"/>
      <c r="L34" s="29"/>
      <c r="M34" s="64"/>
      <c r="N34" s="29"/>
      <c r="O34" s="29"/>
      <c r="P34" s="46"/>
      <c r="Q34" s="3"/>
      <c r="R34" s="4"/>
      <c r="S34" s="5"/>
      <c r="T34" s="6"/>
      <c r="U34" s="7"/>
      <c r="V34" s="4"/>
      <c r="W34"/>
      <c r="X34"/>
      <c r="Y34"/>
      <c r="Z34"/>
    </row>
    <row r="35" spans="1:26" s="28" customFormat="1" ht="14.1" hidden="1" customHeight="1">
      <c r="A35" s="1"/>
      <c r="B35" s="1"/>
      <c r="C35" s="29"/>
      <c r="D35" s="29"/>
      <c r="E35" s="29"/>
      <c r="F35" s="29"/>
      <c r="G35" s="29"/>
      <c r="H35" s="29"/>
      <c r="J35" s="29"/>
      <c r="K35" s="29"/>
      <c r="L35" s="29"/>
      <c r="M35" s="64"/>
      <c r="N35" s="29"/>
      <c r="O35" s="29"/>
      <c r="P35" s="46"/>
      <c r="Q35" s="3"/>
      <c r="R35" s="4"/>
      <c r="S35" s="5"/>
      <c r="T35" s="6"/>
      <c r="U35" s="7"/>
      <c r="V35" s="4"/>
      <c r="W35"/>
      <c r="X35"/>
      <c r="Y35"/>
      <c r="Z35"/>
    </row>
    <row r="36" spans="1:26" s="28" customFormat="1" ht="14.1" hidden="1" customHeight="1">
      <c r="A36" s="1"/>
      <c r="B36" s="1"/>
      <c r="C36" s="29"/>
      <c r="D36" s="29"/>
      <c r="E36" s="29"/>
      <c r="F36" s="29"/>
      <c r="G36" s="29"/>
      <c r="H36" s="29"/>
      <c r="J36" s="29"/>
      <c r="K36" s="29"/>
      <c r="L36" s="29"/>
      <c r="M36" s="64"/>
      <c r="N36" s="29"/>
      <c r="O36" s="29"/>
      <c r="P36" s="46"/>
      <c r="Q36" s="3"/>
      <c r="R36" s="4"/>
      <c r="S36" s="5"/>
      <c r="T36" s="6"/>
      <c r="U36" s="7"/>
      <c r="V36" s="4"/>
      <c r="W36"/>
      <c r="X36"/>
      <c r="Y36"/>
      <c r="Z36"/>
    </row>
    <row r="37" spans="1:26" s="28" customFormat="1" ht="14.1" hidden="1" customHeight="1">
      <c r="A37" s="1"/>
      <c r="B37" s="1"/>
      <c r="C37" s="29"/>
      <c r="D37" s="29"/>
      <c r="E37" s="29"/>
      <c r="F37" s="29"/>
      <c r="G37" s="29"/>
      <c r="H37" s="29"/>
      <c r="J37" s="29"/>
      <c r="K37" s="29"/>
      <c r="L37" s="29"/>
      <c r="M37" s="64"/>
      <c r="N37" s="29"/>
      <c r="O37" s="29"/>
      <c r="P37" s="46"/>
      <c r="Q37" s="3"/>
      <c r="R37" s="4"/>
      <c r="S37" s="5"/>
      <c r="T37" s="6"/>
      <c r="U37" s="7"/>
      <c r="V37" s="4"/>
      <c r="W37"/>
      <c r="X37"/>
      <c r="Y37"/>
      <c r="Z37"/>
    </row>
    <row r="38" spans="1:26" s="28" customFormat="1" ht="14.1" hidden="1" customHeight="1">
      <c r="A38" s="1"/>
      <c r="B38" s="1"/>
      <c r="C38" s="29"/>
      <c r="D38" s="29"/>
      <c r="E38" s="29"/>
      <c r="F38" s="29"/>
      <c r="G38" s="29"/>
      <c r="H38" s="29"/>
      <c r="J38" s="29"/>
      <c r="K38" s="29"/>
      <c r="L38" s="29"/>
      <c r="M38" s="64"/>
      <c r="N38" s="29"/>
      <c r="O38" s="29"/>
      <c r="P38" s="46"/>
      <c r="Q38" s="3"/>
      <c r="R38" s="4"/>
      <c r="S38" s="5"/>
      <c r="T38" s="6"/>
      <c r="U38" s="7"/>
      <c r="V38" s="4"/>
      <c r="W38"/>
      <c r="X38"/>
      <c r="Y38"/>
      <c r="Z38"/>
    </row>
    <row r="39" spans="1:26" s="28" customFormat="1" ht="14.1" hidden="1" customHeight="1">
      <c r="A39" s="1"/>
      <c r="B39" s="1"/>
      <c r="C39" s="29"/>
      <c r="D39" s="29"/>
      <c r="E39" s="29"/>
      <c r="F39" s="29"/>
      <c r="G39" s="29"/>
      <c r="H39" s="29"/>
      <c r="J39" s="29"/>
      <c r="K39" s="29"/>
      <c r="L39" s="29"/>
      <c r="N39" s="29"/>
      <c r="O39" s="29"/>
      <c r="P39" s="46"/>
      <c r="Q39" s="3"/>
      <c r="R39" s="4"/>
      <c r="S39" s="5"/>
      <c r="T39" s="6"/>
      <c r="U39" s="7"/>
      <c r="V39" s="4"/>
      <c r="W39"/>
      <c r="X39"/>
      <c r="Y39"/>
      <c r="Z39"/>
    </row>
    <row r="40" spans="1:26" s="28" customFormat="1" ht="14.1" hidden="1" customHeight="1">
      <c r="A40" s="1"/>
      <c r="B40" s="1"/>
      <c r="C40" s="29"/>
      <c r="D40" s="29"/>
      <c r="E40" s="29"/>
      <c r="F40" s="29"/>
      <c r="G40" s="29"/>
      <c r="H40" s="29"/>
      <c r="J40" s="29"/>
      <c r="K40" s="29"/>
      <c r="L40" s="29"/>
      <c r="N40" s="29"/>
      <c r="O40" s="29"/>
      <c r="P40" s="46"/>
      <c r="Q40" s="3"/>
      <c r="R40" s="4"/>
      <c r="S40" s="5"/>
      <c r="T40" s="6"/>
      <c r="U40" s="7"/>
      <c r="V40" s="4"/>
      <c r="W40"/>
      <c r="X40"/>
      <c r="Y40"/>
      <c r="Z40"/>
    </row>
    <row r="41" spans="1:26" s="28" customFormat="1" ht="14.1" hidden="1" customHeight="1">
      <c r="A41" s="1"/>
      <c r="B41" s="1"/>
      <c r="C41" s="29"/>
      <c r="D41" s="29"/>
      <c r="E41" s="29"/>
      <c r="F41" s="29"/>
      <c r="G41" s="29"/>
      <c r="H41" s="29"/>
      <c r="J41" s="29"/>
      <c r="K41" s="29"/>
      <c r="L41" s="29"/>
      <c r="N41" s="29"/>
      <c r="O41" s="29"/>
      <c r="P41" s="46"/>
      <c r="Q41" s="3"/>
      <c r="R41" s="4"/>
      <c r="S41" s="5"/>
      <c r="T41" s="6"/>
      <c r="U41" s="7"/>
      <c r="V41" s="4"/>
      <c r="W41"/>
      <c r="X41"/>
      <c r="Y41"/>
      <c r="Z41"/>
    </row>
    <row r="42" spans="1:26" s="28" customFormat="1" ht="14.1" hidden="1" customHeight="1">
      <c r="A42" s="1"/>
      <c r="B42" s="1"/>
      <c r="C42" s="29"/>
      <c r="D42" s="29"/>
      <c r="E42" s="29"/>
      <c r="F42" s="29"/>
      <c r="G42" s="29"/>
      <c r="H42" s="29"/>
      <c r="J42" s="29"/>
      <c r="K42" s="29"/>
      <c r="L42" s="29"/>
      <c r="N42" s="29"/>
      <c r="O42" s="29"/>
      <c r="P42" s="46"/>
      <c r="Q42" s="3"/>
      <c r="R42" s="4"/>
      <c r="S42" s="5"/>
      <c r="T42" s="6"/>
      <c r="U42" s="7"/>
      <c r="V42" s="4"/>
      <c r="W42"/>
      <c r="X42"/>
      <c r="Y42"/>
      <c r="Z42"/>
    </row>
    <row r="43" spans="1:26" s="28" customFormat="1" ht="14.1" hidden="1" customHeight="1">
      <c r="A43" s="1"/>
      <c r="B43" s="1"/>
      <c r="C43" s="29"/>
      <c r="D43" s="29"/>
      <c r="E43" s="29"/>
      <c r="F43" s="29"/>
      <c r="G43" s="29"/>
      <c r="H43" s="29"/>
      <c r="J43" s="29"/>
      <c r="K43" s="29"/>
      <c r="L43" s="29"/>
      <c r="N43" s="29"/>
      <c r="O43" s="29"/>
      <c r="P43" s="46"/>
      <c r="Q43" s="3"/>
      <c r="R43" s="4"/>
      <c r="S43" s="5"/>
      <c r="T43" s="6"/>
      <c r="U43" s="7"/>
      <c r="V43" s="4"/>
      <c r="W43"/>
      <c r="X43"/>
      <c r="Y43"/>
      <c r="Z43"/>
    </row>
    <row r="44" spans="1:26" s="28" customFormat="1" ht="14.1" hidden="1" customHeight="1">
      <c r="A44" s="1"/>
      <c r="B44" s="1"/>
      <c r="C44" s="29"/>
      <c r="D44" s="29"/>
      <c r="E44" s="29"/>
      <c r="F44" s="29"/>
      <c r="G44" s="29"/>
      <c r="H44" s="29"/>
      <c r="J44" s="29"/>
      <c r="K44" s="29"/>
      <c r="L44" s="29"/>
      <c r="N44" s="29"/>
      <c r="O44" s="29"/>
      <c r="P44" s="46"/>
      <c r="Q44" s="3"/>
      <c r="R44" s="4"/>
      <c r="S44" s="5"/>
      <c r="T44" s="6"/>
      <c r="U44" s="7"/>
      <c r="V44" s="4"/>
      <c r="W44"/>
      <c r="X44"/>
      <c r="Y44"/>
      <c r="Z44"/>
    </row>
    <row r="45" spans="1:26" s="28" customFormat="1" ht="14.1" hidden="1" customHeight="1">
      <c r="A45" s="1"/>
      <c r="B45" s="1"/>
      <c r="C45" s="29"/>
      <c r="D45" s="29"/>
      <c r="E45" s="29"/>
      <c r="F45" s="29"/>
      <c r="G45" s="29"/>
      <c r="H45" s="29"/>
      <c r="J45" s="29"/>
      <c r="K45" s="29"/>
      <c r="L45" s="29"/>
      <c r="N45" s="29"/>
      <c r="O45" s="29"/>
      <c r="P45" s="46"/>
      <c r="Q45" s="3"/>
      <c r="R45" s="4"/>
      <c r="S45" s="5"/>
      <c r="T45" s="6"/>
      <c r="U45" s="7"/>
      <c r="V45" s="4"/>
      <c r="W45"/>
      <c r="X45"/>
      <c r="Y45"/>
      <c r="Z45"/>
    </row>
    <row r="46" spans="1:26" s="28" customFormat="1" ht="14.1" hidden="1" customHeight="1">
      <c r="A46" s="1"/>
      <c r="B46" s="1"/>
      <c r="C46" s="29"/>
      <c r="D46" s="29"/>
      <c r="E46" s="29"/>
      <c r="F46" s="29"/>
      <c r="G46" s="29"/>
      <c r="H46" s="29"/>
      <c r="J46" s="29"/>
      <c r="K46" s="29"/>
      <c r="L46" s="29"/>
      <c r="N46" s="29"/>
      <c r="O46" s="29"/>
      <c r="P46" s="46"/>
      <c r="Q46" s="3"/>
      <c r="R46" s="4"/>
      <c r="S46" s="5"/>
      <c r="T46" s="6"/>
      <c r="U46" s="7"/>
      <c r="V46" s="4"/>
      <c r="W46"/>
      <c r="X46"/>
      <c r="Y46"/>
      <c r="Z46"/>
    </row>
    <row r="47" spans="1:26" s="28" customFormat="1" ht="14.1" hidden="1" customHeight="1">
      <c r="A47" s="1"/>
      <c r="B47" s="1"/>
      <c r="C47" s="29"/>
      <c r="D47" s="29"/>
      <c r="E47" s="29"/>
      <c r="F47" s="29"/>
      <c r="G47" s="29"/>
      <c r="H47" s="29"/>
      <c r="J47" s="29"/>
      <c r="K47" s="29"/>
      <c r="L47" s="29"/>
      <c r="N47" s="29"/>
      <c r="O47" s="29"/>
      <c r="P47" s="46"/>
      <c r="Q47" s="3"/>
      <c r="R47" s="4"/>
      <c r="S47" s="5"/>
      <c r="T47" s="6"/>
      <c r="U47" s="7"/>
      <c r="V47" s="4"/>
      <c r="W47"/>
      <c r="X47"/>
      <c r="Y47"/>
      <c r="Z47"/>
    </row>
    <row r="48" spans="1:26" s="28" customFormat="1" ht="14.1" hidden="1" customHeight="1">
      <c r="A48" s="1"/>
      <c r="B48" s="1"/>
      <c r="C48" s="29"/>
      <c r="D48" s="29"/>
      <c r="E48" s="29"/>
      <c r="F48" s="29"/>
      <c r="G48" s="29"/>
      <c r="H48" s="29"/>
      <c r="J48" s="29"/>
      <c r="K48" s="29"/>
      <c r="L48" s="29"/>
      <c r="N48" s="29"/>
      <c r="O48" s="29"/>
      <c r="P48" s="46"/>
      <c r="Q48" s="3"/>
      <c r="R48" s="4"/>
      <c r="S48" s="5"/>
      <c r="T48" s="6"/>
      <c r="U48" s="7"/>
      <c r="V48" s="4"/>
      <c r="W48"/>
      <c r="X48"/>
      <c r="Y48"/>
      <c r="Z48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14"/>
  <dimension ref="A1:V177"/>
  <sheetViews>
    <sheetView showGridLines="0" showRowColHeaders="0" topLeftCell="C1" zoomScaleNormal="100" workbookViewId="0">
      <selection activeCell="I36" sqref="I36"/>
    </sheetView>
  </sheetViews>
  <sheetFormatPr defaultColWidth="0" defaultRowHeight="0" customHeight="1" zeroHeight="1"/>
  <cols>
    <col min="1" max="1" width="6.140625" hidden="1" customWidth="1"/>
    <col min="2" max="2" width="7.28515625" style="1" hidden="1" customWidth="1"/>
    <col min="3" max="3" width="5.7109375" style="1" customWidth="1"/>
    <col min="4" max="4" width="39.42578125" style="1" customWidth="1"/>
    <col min="5" max="6" width="10.7109375" style="29" customWidth="1"/>
    <col min="7" max="7" width="8" style="29" customWidth="1"/>
    <col min="8" max="9" width="10.7109375" style="29" customWidth="1"/>
    <col min="10" max="10" width="7.140625" style="29" customWidth="1"/>
    <col min="11" max="11" width="5.7109375" style="28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22" width="0" hidden="1" customWidth="1"/>
    <col min="23" max="16384" width="9.140625" hidden="1"/>
  </cols>
  <sheetData>
    <row r="1" spans="1:21" ht="29.25" customHeight="1">
      <c r="D1" s="24" t="s">
        <v>238</v>
      </c>
      <c r="J1" s="30"/>
    </row>
    <row r="2" spans="1:21" ht="8.25" customHeight="1">
      <c r="D2" s="2"/>
      <c r="J2" s="30"/>
    </row>
    <row r="3" spans="1:21" ht="15.75">
      <c r="D3" s="81" t="s">
        <v>517</v>
      </c>
      <c r="E3" s="1"/>
      <c r="F3" s="1"/>
      <c r="G3" s="1"/>
      <c r="H3" s="1"/>
      <c r="I3" s="1"/>
      <c r="J3" s="64"/>
    </row>
    <row r="4" spans="1:21" ht="16.5">
      <c r="D4" s="82"/>
      <c r="E4" s="1"/>
      <c r="F4" s="1"/>
      <c r="G4" s="1"/>
      <c r="H4" s="1"/>
      <c r="I4" s="1"/>
      <c r="J4" s="64"/>
    </row>
    <row r="5" spans="1:21" ht="17.25" thickBot="1">
      <c r="B5" s="23"/>
      <c r="D5" s="575" t="s">
        <v>240</v>
      </c>
      <c r="E5" s="1149" t="s">
        <v>77</v>
      </c>
      <c r="F5" s="1150"/>
      <c r="G5" s="1151"/>
      <c r="H5" s="1139" t="s">
        <v>237</v>
      </c>
      <c r="I5" s="1140"/>
      <c r="J5" s="1140"/>
    </row>
    <row r="6" spans="1:21" ht="17.25" thickTop="1">
      <c r="B6" s="23"/>
      <c r="D6" s="575" t="s">
        <v>518</v>
      </c>
      <c r="E6" s="587" t="s">
        <v>835</v>
      </c>
      <c r="F6" s="587" t="s">
        <v>836</v>
      </c>
      <c r="G6" s="587" t="s">
        <v>236</v>
      </c>
      <c r="H6" s="587">
        <v>2022</v>
      </c>
      <c r="I6" s="587">
        <v>2021</v>
      </c>
      <c r="J6" s="587" t="s">
        <v>236</v>
      </c>
    </row>
    <row r="7" spans="1:21" s="1" customFormat="1" ht="2.1" customHeight="1">
      <c r="A7"/>
      <c r="B7" s="23"/>
      <c r="D7" s="213"/>
      <c r="E7" s="362"/>
      <c r="F7" s="362"/>
      <c r="G7" s="362"/>
      <c r="H7" s="325"/>
      <c r="I7" s="362"/>
      <c r="J7" s="319"/>
      <c r="K7" s="28"/>
      <c r="L7" s="29"/>
      <c r="M7" s="29"/>
      <c r="N7" s="46"/>
      <c r="O7" s="3"/>
      <c r="P7" s="4"/>
      <c r="Q7" s="5"/>
      <c r="R7" s="6"/>
      <c r="S7" s="7"/>
    </row>
    <row r="8" spans="1:21" s="1" customFormat="1" ht="2.1" customHeight="1">
      <c r="A8"/>
      <c r="B8" s="23"/>
      <c r="D8" s="462"/>
      <c r="E8" s="463"/>
      <c r="F8" s="463"/>
      <c r="G8" s="463"/>
      <c r="H8" s="463"/>
      <c r="I8" s="463"/>
      <c r="J8" s="463"/>
      <c r="K8" s="28"/>
      <c r="L8" s="29"/>
      <c r="M8" s="29"/>
      <c r="N8" s="46"/>
      <c r="O8" s="3"/>
      <c r="P8" s="4"/>
      <c r="Q8" s="5"/>
      <c r="R8" s="6"/>
      <c r="S8" s="7"/>
    </row>
    <row r="9" spans="1:21" s="1" customFormat="1" ht="2.1" customHeight="1">
      <c r="A9"/>
      <c r="B9" s="23"/>
      <c r="D9" s="213"/>
      <c r="E9" s="362"/>
      <c r="F9" s="362"/>
      <c r="G9" s="362"/>
      <c r="H9" s="362"/>
      <c r="I9" s="362"/>
      <c r="J9" s="362"/>
      <c r="K9" s="28"/>
      <c r="L9" s="29"/>
      <c r="M9" s="29"/>
      <c r="N9" s="46"/>
      <c r="O9" s="3"/>
      <c r="P9" s="4"/>
      <c r="Q9" s="5"/>
      <c r="R9" s="6"/>
      <c r="S9" s="7"/>
    </row>
    <row r="10" spans="1:21" s="1" customFormat="1" ht="14.1" customHeight="1">
      <c r="A10"/>
      <c r="B10" s="23"/>
      <c r="D10" s="845" t="s">
        <v>519</v>
      </c>
      <c r="E10" s="849">
        <v>3778.1</v>
      </c>
      <c r="F10" s="850">
        <v>3721.2</v>
      </c>
      <c r="G10" s="220">
        <v>1.5</v>
      </c>
      <c r="H10" s="849">
        <v>14463</v>
      </c>
      <c r="I10" s="850">
        <v>14244.9</v>
      </c>
      <c r="J10" s="851">
        <v>1.5</v>
      </c>
      <c r="K10" s="28"/>
      <c r="L10" s="29"/>
      <c r="M10" s="29"/>
      <c r="N10" s="46"/>
      <c r="O10" s="3"/>
      <c r="P10" s="4"/>
      <c r="Q10" s="5"/>
      <c r="R10" s="6"/>
      <c r="S10" s="7"/>
    </row>
    <row r="11" spans="1:21" s="1" customFormat="1" ht="16.5">
      <c r="A11"/>
      <c r="B11" s="23"/>
      <c r="D11" s="845" t="s">
        <v>2</v>
      </c>
      <c r="E11" s="849">
        <v>1940.5</v>
      </c>
      <c r="F11" s="850">
        <v>1940</v>
      </c>
      <c r="G11" s="220">
        <v>0</v>
      </c>
      <c r="H11" s="849">
        <v>7852.3</v>
      </c>
      <c r="I11" s="850">
        <v>7627.7</v>
      </c>
      <c r="J11" s="851">
        <v>2.9</v>
      </c>
      <c r="K11" s="28"/>
      <c r="L11" s="29"/>
      <c r="M11" s="29"/>
      <c r="N11" s="67"/>
      <c r="O11" s="68"/>
      <c r="P11" s="4"/>
      <c r="Q11" s="69"/>
      <c r="R11" s="70"/>
      <c r="S11" s="71"/>
      <c r="T11" s="66"/>
    </row>
    <row r="12" spans="1:21" s="16" customFormat="1" ht="16.5">
      <c r="A12"/>
      <c r="B12" s="23"/>
      <c r="C12" s="1"/>
      <c r="D12" s="846" t="s">
        <v>996</v>
      </c>
      <c r="E12" s="303">
        <v>461.5</v>
      </c>
      <c r="F12" s="852">
        <v>492.1</v>
      </c>
      <c r="G12" s="161">
        <v>-6.2</v>
      </c>
      <c r="H12" s="853">
        <v>1911</v>
      </c>
      <c r="I12" s="854">
        <v>1986.2</v>
      </c>
      <c r="J12" s="855">
        <v>-3.8</v>
      </c>
      <c r="K12" s="26"/>
      <c r="L12" s="29"/>
      <c r="M12" s="29"/>
      <c r="N12" s="46"/>
      <c r="O12" s="3"/>
      <c r="P12" s="4"/>
      <c r="Q12" s="5"/>
      <c r="R12" s="6"/>
      <c r="S12" s="7"/>
      <c r="T12" s="1"/>
      <c r="U12" s="1"/>
    </row>
    <row r="13" spans="1:21" s="16" customFormat="1" ht="16.5">
      <c r="A13"/>
      <c r="B13" s="23"/>
      <c r="C13" s="1"/>
      <c r="D13" s="846" t="s">
        <v>997</v>
      </c>
      <c r="E13" s="853">
        <v>1479</v>
      </c>
      <c r="F13" s="854">
        <v>1447.9</v>
      </c>
      <c r="G13" s="161">
        <v>2.1</v>
      </c>
      <c r="H13" s="853">
        <v>5941.3</v>
      </c>
      <c r="I13" s="854">
        <v>5641.5</v>
      </c>
      <c r="J13" s="855">
        <v>5.3</v>
      </c>
      <c r="K13" s="26"/>
      <c r="L13" s="29"/>
      <c r="M13" s="29"/>
      <c r="N13" s="46"/>
      <c r="O13" s="3"/>
      <c r="P13" s="4"/>
      <c r="Q13" s="5"/>
      <c r="R13" s="6"/>
      <c r="S13" s="7"/>
      <c r="T13" s="1"/>
      <c r="U13" s="1"/>
    </row>
    <row r="14" spans="1:21" s="16" customFormat="1" ht="16.5">
      <c r="A14"/>
      <c r="B14" s="23"/>
      <c r="C14" s="1"/>
      <c r="D14" s="845" t="s">
        <v>520</v>
      </c>
      <c r="E14" s="849">
        <v>1742.4</v>
      </c>
      <c r="F14" s="850">
        <v>1784.2</v>
      </c>
      <c r="G14" s="220">
        <v>-2.2999999999999998</v>
      </c>
      <c r="H14" s="849">
        <v>6943.4</v>
      </c>
      <c r="I14" s="850">
        <v>6729.2</v>
      </c>
      <c r="J14" s="851">
        <v>3.2</v>
      </c>
      <c r="K14" s="26"/>
      <c r="L14" s="29"/>
      <c r="M14" s="29"/>
      <c r="N14" s="46"/>
      <c r="O14" s="3"/>
      <c r="P14" s="4"/>
      <c r="Q14" s="5"/>
      <c r="R14" s="6"/>
      <c r="S14" s="7"/>
      <c r="T14" s="1"/>
      <c r="U14" s="1"/>
    </row>
    <row r="15" spans="1:21" s="16" customFormat="1" ht="16.5">
      <c r="A15"/>
      <c r="B15" s="23"/>
      <c r="C15" s="1"/>
      <c r="D15" s="846" t="s">
        <v>998</v>
      </c>
      <c r="E15" s="853">
        <v>1370</v>
      </c>
      <c r="F15" s="854">
        <v>1454.6</v>
      </c>
      <c r="G15" s="161">
        <v>-5.8</v>
      </c>
      <c r="H15" s="853">
        <v>5506.3</v>
      </c>
      <c r="I15" s="854">
        <v>5543.7</v>
      </c>
      <c r="J15" s="855">
        <v>-0.7</v>
      </c>
      <c r="K15" s="26"/>
      <c r="L15" s="29"/>
      <c r="M15" s="29"/>
      <c r="N15" s="46"/>
      <c r="O15" s="3"/>
      <c r="P15" s="4"/>
      <c r="Q15" s="5"/>
      <c r="R15" s="6"/>
      <c r="S15" s="7"/>
      <c r="T15" s="1"/>
      <c r="U15" s="1"/>
    </row>
    <row r="16" spans="1:21" s="16" customFormat="1" ht="16.5">
      <c r="A16"/>
      <c r="B16" s="23"/>
      <c r="C16" s="1"/>
      <c r="D16" s="846" t="s">
        <v>999</v>
      </c>
      <c r="E16" s="303">
        <v>372.4</v>
      </c>
      <c r="F16" s="852">
        <v>329.6</v>
      </c>
      <c r="G16" s="161">
        <v>13</v>
      </c>
      <c r="H16" s="853">
        <v>1437.1</v>
      </c>
      <c r="I16" s="854">
        <v>1185.5</v>
      </c>
      <c r="J16" s="855">
        <v>21.2</v>
      </c>
      <c r="K16" s="26"/>
      <c r="L16" s="29"/>
      <c r="M16" s="29"/>
      <c r="N16" s="46"/>
      <c r="O16" s="3"/>
      <c r="P16" s="4"/>
      <c r="Q16" s="5"/>
      <c r="R16" s="6"/>
      <c r="S16" s="7"/>
      <c r="T16" s="1"/>
      <c r="U16" s="1"/>
    </row>
    <row r="17" spans="1:21" s="16" customFormat="1" ht="16.5">
      <c r="A17"/>
      <c r="B17" s="23"/>
      <c r="C17" s="1"/>
      <c r="D17" s="845" t="s">
        <v>3</v>
      </c>
      <c r="E17" s="856">
        <v>884</v>
      </c>
      <c r="F17" s="857">
        <v>972.6</v>
      </c>
      <c r="G17" s="220">
        <v>-9.1</v>
      </c>
      <c r="H17" s="849">
        <v>3494.5</v>
      </c>
      <c r="I17" s="850">
        <v>3808.6</v>
      </c>
      <c r="J17" s="851">
        <v>-8.1999999999999993</v>
      </c>
      <c r="K17" s="26"/>
      <c r="L17" s="29"/>
      <c r="M17" s="29"/>
      <c r="N17" s="46"/>
      <c r="O17" s="3"/>
      <c r="P17" s="4"/>
      <c r="Q17" s="5"/>
      <c r="R17" s="6"/>
      <c r="S17" s="7"/>
      <c r="T17" s="1"/>
      <c r="U17" s="1"/>
    </row>
    <row r="18" spans="1:21" s="16" customFormat="1" ht="16.5">
      <c r="A18"/>
      <c r="B18" s="23"/>
      <c r="C18" s="1"/>
      <c r="D18" s="846" t="s">
        <v>1000</v>
      </c>
      <c r="E18" s="303">
        <v>848.3</v>
      </c>
      <c r="F18" s="852">
        <v>924.7</v>
      </c>
      <c r="G18" s="161">
        <v>-8.3000000000000007</v>
      </c>
      <c r="H18" s="853">
        <v>3352.5</v>
      </c>
      <c r="I18" s="854">
        <v>3668.4</v>
      </c>
      <c r="J18" s="855">
        <v>-8.6</v>
      </c>
      <c r="K18" s="26"/>
      <c r="L18" s="29"/>
      <c r="M18" s="29"/>
      <c r="N18" s="46"/>
      <c r="O18" s="3"/>
      <c r="P18" s="4"/>
      <c r="Q18" s="5"/>
      <c r="R18" s="6"/>
      <c r="S18" s="7"/>
      <c r="T18" s="1"/>
      <c r="U18" s="1"/>
    </row>
    <row r="19" spans="1:21" s="16" customFormat="1" ht="16.5">
      <c r="A19"/>
      <c r="B19" s="23"/>
      <c r="C19" s="1"/>
      <c r="D19" s="846" t="s">
        <v>1001</v>
      </c>
      <c r="E19" s="303">
        <v>35.799999999999997</v>
      </c>
      <c r="F19" s="852">
        <v>47.9</v>
      </c>
      <c r="G19" s="161">
        <v>-25.3</v>
      </c>
      <c r="H19" s="303">
        <v>142</v>
      </c>
      <c r="I19" s="852">
        <v>140.19999999999999</v>
      </c>
      <c r="J19" s="855">
        <v>1.3</v>
      </c>
      <c r="K19" s="26"/>
      <c r="L19" s="29"/>
      <c r="M19" s="29"/>
      <c r="N19" s="46"/>
      <c r="O19" s="3"/>
      <c r="P19" s="4"/>
      <c r="Q19" s="5"/>
      <c r="R19" s="6"/>
      <c r="S19" s="7"/>
      <c r="T19" s="1"/>
      <c r="U19" s="1"/>
    </row>
    <row r="20" spans="1:21" s="16" customFormat="1" ht="16.5">
      <c r="A20"/>
      <c r="B20" s="23"/>
      <c r="C20" s="1"/>
      <c r="D20" s="845" t="s">
        <v>306</v>
      </c>
      <c r="E20" s="849">
        <v>1248.0999999999999</v>
      </c>
      <c r="F20" s="850">
        <v>1207.0999999999999</v>
      </c>
      <c r="G20" s="220">
        <v>3.4</v>
      </c>
      <c r="H20" s="849">
        <v>4766.6000000000004</v>
      </c>
      <c r="I20" s="850">
        <v>4590.3999999999996</v>
      </c>
      <c r="J20" s="851">
        <v>3.8</v>
      </c>
      <c r="K20" s="26"/>
      <c r="L20" s="29"/>
      <c r="M20" s="29"/>
      <c r="N20" s="46"/>
      <c r="O20" s="3"/>
      <c r="P20" s="4"/>
      <c r="Q20" s="5"/>
      <c r="R20" s="6"/>
      <c r="S20" s="7"/>
      <c r="T20" s="1"/>
      <c r="U20" s="1"/>
    </row>
    <row r="21" spans="1:21" s="16" customFormat="1" ht="16.5">
      <c r="A21"/>
      <c r="B21" s="23"/>
      <c r="C21" s="1"/>
      <c r="D21" s="846" t="s">
        <v>1002</v>
      </c>
      <c r="E21" s="853">
        <v>1150.4000000000001</v>
      </c>
      <c r="F21" s="854">
        <v>1123</v>
      </c>
      <c r="G21" s="161">
        <v>2.4</v>
      </c>
      <c r="H21" s="853">
        <v>4406.3</v>
      </c>
      <c r="I21" s="854">
        <v>4334.8</v>
      </c>
      <c r="J21" s="855">
        <v>1.7</v>
      </c>
      <c r="K21" s="26"/>
      <c r="L21" s="29"/>
      <c r="M21" s="29"/>
      <c r="N21" s="46"/>
      <c r="O21" s="3"/>
      <c r="P21" s="4"/>
      <c r="Q21" s="5"/>
      <c r="R21" s="6"/>
      <c r="S21" s="7"/>
      <c r="T21" s="1"/>
      <c r="U21" s="1"/>
    </row>
    <row r="22" spans="1:21" s="16" customFormat="1" ht="16.5">
      <c r="A22"/>
      <c r="B22" s="23"/>
      <c r="C22" s="1"/>
      <c r="D22" s="846" t="s">
        <v>1003</v>
      </c>
      <c r="E22" s="303">
        <v>97.6</v>
      </c>
      <c r="F22" s="852">
        <v>84.2</v>
      </c>
      <c r="G22" s="161">
        <v>16</v>
      </c>
      <c r="H22" s="303">
        <v>360.3</v>
      </c>
      <c r="I22" s="852">
        <v>255.6</v>
      </c>
      <c r="J22" s="855">
        <v>40.9</v>
      </c>
      <c r="K22" s="26"/>
      <c r="L22" s="29"/>
      <c r="M22" s="29"/>
      <c r="N22" s="46"/>
      <c r="O22" s="3"/>
      <c r="P22" s="4"/>
      <c r="Q22" s="5"/>
      <c r="R22" s="6"/>
      <c r="S22" s="7"/>
      <c r="T22" s="1"/>
      <c r="U22" s="1"/>
    </row>
    <row r="23" spans="1:21" s="16" customFormat="1" ht="16.5">
      <c r="A23"/>
      <c r="B23" s="23"/>
      <c r="C23" s="1"/>
      <c r="D23" s="847" t="s">
        <v>521</v>
      </c>
      <c r="E23" s="242">
        <v>7608.4</v>
      </c>
      <c r="F23" s="242">
        <v>7715.6</v>
      </c>
      <c r="G23" s="174">
        <v>-1.4</v>
      </c>
      <c r="H23" s="242">
        <v>29639.1</v>
      </c>
      <c r="I23" s="242">
        <v>29777.9</v>
      </c>
      <c r="J23" s="856">
        <v>-0.5</v>
      </c>
      <c r="K23" s="26"/>
      <c r="L23" s="29"/>
      <c r="M23" s="29"/>
      <c r="N23" s="46"/>
      <c r="O23" s="3"/>
      <c r="P23" s="4"/>
      <c r="Q23" s="5"/>
      <c r="R23" s="6"/>
      <c r="S23" s="7"/>
      <c r="T23" s="1"/>
      <c r="U23" s="1"/>
    </row>
    <row r="24" spans="1:21" s="16" customFormat="1" ht="25.5">
      <c r="A24"/>
      <c r="B24" s="23"/>
      <c r="C24" s="1"/>
      <c r="D24" s="848" t="s">
        <v>522</v>
      </c>
      <c r="E24" s="237">
        <v>1984.8</v>
      </c>
      <c r="F24" s="239">
        <v>1909.6</v>
      </c>
      <c r="G24" s="161">
        <v>3.9</v>
      </c>
      <c r="H24" s="237">
        <v>7880.6</v>
      </c>
      <c r="I24" s="239">
        <v>7222.8</v>
      </c>
      <c r="J24" s="855">
        <v>9.1</v>
      </c>
      <c r="K24" s="26"/>
      <c r="L24" s="29"/>
      <c r="M24" s="29"/>
      <c r="N24" s="46"/>
      <c r="O24" s="3"/>
      <c r="P24" s="4"/>
      <c r="Q24" s="5"/>
      <c r="R24" s="6"/>
      <c r="S24" s="7"/>
      <c r="T24" s="1"/>
      <c r="U24" s="1"/>
    </row>
    <row r="25" spans="1:21" s="16" customFormat="1" ht="16.5">
      <c r="A25"/>
      <c r="B25" s="23"/>
      <c r="C25" s="1"/>
      <c r="D25" s="165" t="s">
        <v>523</v>
      </c>
      <c r="E25" s="242">
        <v>9593.2000000000007</v>
      </c>
      <c r="F25" s="242">
        <v>9625.2000000000007</v>
      </c>
      <c r="G25" s="174">
        <v>-0.3</v>
      </c>
      <c r="H25" s="242">
        <v>37519.800000000003</v>
      </c>
      <c r="I25" s="242">
        <v>37000.699999999997</v>
      </c>
      <c r="J25" s="856">
        <v>1.4</v>
      </c>
      <c r="K25" s="26"/>
      <c r="L25" s="29"/>
      <c r="M25" s="29"/>
      <c r="N25" s="46"/>
      <c r="O25" s="3"/>
      <c r="P25" s="4"/>
      <c r="Q25" s="5"/>
      <c r="R25" s="6"/>
      <c r="S25" s="7"/>
      <c r="T25" s="1"/>
      <c r="U25" s="1"/>
    </row>
    <row r="26" spans="1:21" s="16" customFormat="1" ht="16.5">
      <c r="A26"/>
      <c r="B26" s="23"/>
      <c r="C26" s="1"/>
      <c r="D26" s="158" t="s">
        <v>524</v>
      </c>
      <c r="E26" s="303">
        <v>100.1</v>
      </c>
      <c r="F26" s="236">
        <v>43.1</v>
      </c>
      <c r="G26" s="161">
        <v>132.5</v>
      </c>
      <c r="H26" s="303">
        <v>26.2</v>
      </c>
      <c r="I26" s="236">
        <v>8.1999999999999993</v>
      </c>
      <c r="J26" s="855">
        <v>219.6</v>
      </c>
      <c r="K26" s="26"/>
      <c r="L26" s="29"/>
      <c r="M26" s="29"/>
      <c r="N26" s="46"/>
      <c r="O26" s="3"/>
      <c r="P26" s="4"/>
      <c r="Q26" s="5"/>
      <c r="R26" s="6"/>
      <c r="S26" s="7"/>
      <c r="T26" s="1"/>
      <c r="U26" s="1"/>
    </row>
    <row r="27" spans="1:21" s="16" customFormat="1" ht="16.5">
      <c r="A27"/>
      <c r="B27" s="23"/>
      <c r="C27" s="1"/>
      <c r="D27" s="165" t="s">
        <v>525</v>
      </c>
      <c r="E27" s="242">
        <v>9693.4</v>
      </c>
      <c r="F27" s="242">
        <v>9668.2999999999993</v>
      </c>
      <c r="G27" s="174">
        <v>0.3</v>
      </c>
      <c r="H27" s="242">
        <v>37545.9</v>
      </c>
      <c r="I27" s="242">
        <v>37008.9</v>
      </c>
      <c r="J27" s="856">
        <v>1.5</v>
      </c>
      <c r="K27" s="26"/>
      <c r="L27" s="29"/>
      <c r="M27" s="29"/>
      <c r="N27" s="46"/>
      <c r="O27" s="3"/>
      <c r="P27" s="4"/>
      <c r="Q27" s="5"/>
      <c r="R27" s="6"/>
      <c r="S27" s="7"/>
      <c r="T27" s="1"/>
      <c r="U27" s="1"/>
    </row>
    <row r="28" spans="1:21" s="16" customFormat="1" ht="16.5">
      <c r="A28"/>
      <c r="B28" s="23"/>
      <c r="C28" s="1"/>
      <c r="D28" s="461"/>
      <c r="E28" s="32"/>
      <c r="F28" s="32"/>
      <c r="G28" s="32"/>
      <c r="H28" s="32"/>
      <c r="I28" s="32"/>
      <c r="J28" s="32"/>
      <c r="K28" s="26"/>
      <c r="L28" s="29"/>
      <c r="M28" s="29"/>
      <c r="N28" s="46"/>
      <c r="O28" s="3"/>
      <c r="P28" s="4"/>
      <c r="Q28" s="5"/>
      <c r="R28" s="6"/>
      <c r="S28" s="7"/>
      <c r="T28" s="1"/>
      <c r="U28" s="1"/>
    </row>
    <row r="29" spans="1:21" s="16" customFormat="1" ht="17.25" thickBot="1">
      <c r="A29"/>
      <c r="B29" s="23"/>
      <c r="C29" s="1"/>
      <c r="D29" s="575" t="s">
        <v>240</v>
      </c>
      <c r="E29" s="1149" t="s">
        <v>77</v>
      </c>
      <c r="F29" s="1150"/>
      <c r="G29" s="1151"/>
      <c r="H29" s="1139" t="s">
        <v>237</v>
      </c>
      <c r="I29" s="1140"/>
      <c r="J29" s="1140"/>
      <c r="K29" s="26"/>
      <c r="L29" s="29"/>
      <c r="M29" s="29"/>
      <c r="N29" s="46"/>
      <c r="O29" s="3"/>
      <c r="P29" s="4"/>
      <c r="Q29" s="5"/>
      <c r="R29" s="6"/>
      <c r="S29" s="7"/>
      <c r="T29" s="1"/>
      <c r="U29" s="1"/>
    </row>
    <row r="30" spans="1:21" s="16" customFormat="1" ht="17.25" thickTop="1">
      <c r="A30"/>
      <c r="B30" s="23"/>
      <c r="C30" s="1"/>
      <c r="D30" s="575" t="s">
        <v>518</v>
      </c>
      <c r="E30" s="587" t="str">
        <f t="shared" ref="E30:J30" si="0">E6</f>
        <v>4Q22</v>
      </c>
      <c r="F30" s="1111" t="str">
        <f t="shared" si="0"/>
        <v>4Q21</v>
      </c>
      <c r="G30" s="1111" t="str">
        <f t="shared" si="0"/>
        <v>Change %</v>
      </c>
      <c r="H30" s="1111">
        <f t="shared" si="0"/>
        <v>2022</v>
      </c>
      <c r="I30" s="1111">
        <f t="shared" si="0"/>
        <v>2021</v>
      </c>
      <c r="J30" s="1111" t="str">
        <f t="shared" si="0"/>
        <v>Change %</v>
      </c>
      <c r="K30" s="26"/>
      <c r="L30" s="29"/>
      <c r="M30" s="29"/>
      <c r="N30" s="46"/>
      <c r="O30" s="3"/>
      <c r="P30" s="4"/>
      <c r="Q30" s="5"/>
      <c r="R30" s="6"/>
      <c r="S30" s="7"/>
      <c r="T30" s="1"/>
      <c r="U30" s="1"/>
    </row>
    <row r="31" spans="1:21" s="16" customFormat="1" ht="2.1" customHeight="1">
      <c r="A31"/>
      <c r="B31" s="23"/>
      <c r="C31" s="1"/>
      <c r="D31" s="158"/>
      <c r="E31" s="212"/>
      <c r="F31" s="212"/>
      <c r="G31" s="212"/>
      <c r="H31" s="212"/>
      <c r="I31" s="212"/>
      <c r="J31" s="236"/>
      <c r="K31" s="26"/>
      <c r="L31" s="29"/>
      <c r="M31" s="29"/>
      <c r="N31" s="46"/>
      <c r="O31" s="3"/>
      <c r="P31" s="4"/>
      <c r="Q31" s="5"/>
      <c r="R31" s="6"/>
      <c r="S31" s="7"/>
      <c r="T31" s="1"/>
      <c r="U31" s="1"/>
    </row>
    <row r="32" spans="1:21" s="16" customFormat="1" ht="2.1" customHeight="1">
      <c r="A32"/>
      <c r="B32" s="23"/>
      <c r="C32" s="1"/>
      <c r="D32" s="467"/>
      <c r="E32" s="468"/>
      <c r="F32" s="468"/>
      <c r="G32" s="468"/>
      <c r="H32" s="468"/>
      <c r="I32" s="468"/>
      <c r="J32" s="468"/>
      <c r="K32" s="26"/>
      <c r="L32" s="29"/>
      <c r="M32" s="29"/>
      <c r="N32" s="46"/>
      <c r="O32" s="3"/>
      <c r="P32" s="4"/>
      <c r="Q32" s="5"/>
      <c r="R32" s="6"/>
      <c r="S32" s="7"/>
      <c r="T32" s="1"/>
      <c r="U32" s="1"/>
    </row>
    <row r="33" spans="1:21" s="16" customFormat="1" ht="2.1" customHeight="1">
      <c r="A33"/>
      <c r="B33" s="23"/>
      <c r="C33" s="1"/>
      <c r="D33" s="158"/>
      <c r="E33" s="212"/>
      <c r="F33" s="212"/>
      <c r="G33" s="212"/>
      <c r="H33" s="212"/>
      <c r="I33" s="212"/>
      <c r="J33" s="236"/>
      <c r="K33" s="26"/>
      <c r="L33" s="29"/>
      <c r="M33" s="29"/>
      <c r="N33" s="46"/>
      <c r="O33" s="3"/>
      <c r="P33" s="4"/>
      <c r="Q33" s="5"/>
      <c r="R33" s="6"/>
      <c r="S33" s="7"/>
      <c r="T33" s="1"/>
      <c r="U33" s="1"/>
    </row>
    <row r="34" spans="1:21" s="16" customFormat="1" ht="16.5">
      <c r="A34"/>
      <c r="B34" s="23"/>
      <c r="C34" s="1"/>
      <c r="D34" s="165" t="s">
        <v>526</v>
      </c>
      <c r="E34" s="1107">
        <v>1947.1388802202032</v>
      </c>
      <c r="F34" s="1107">
        <v>1833.9676554089999</v>
      </c>
      <c r="G34" s="1108">
        <v>6.170840825759516</v>
      </c>
      <c r="H34" s="1107">
        <v>7363.4056460464308</v>
      </c>
      <c r="I34" s="1107">
        <v>6965.8900720329993</v>
      </c>
      <c r="J34" s="1108">
        <v>5.7066013087027745</v>
      </c>
      <c r="K34" s="26"/>
      <c r="L34" s="29"/>
      <c r="M34" s="29"/>
      <c r="N34" s="46"/>
      <c r="O34" s="3"/>
      <c r="P34" s="4"/>
      <c r="Q34" s="5"/>
      <c r="R34" s="6"/>
      <c r="S34" s="7"/>
      <c r="T34" s="1"/>
      <c r="U34" s="1"/>
    </row>
    <row r="35" spans="1:21" s="16" customFormat="1" ht="16.5">
      <c r="A35"/>
      <c r="B35" s="23"/>
      <c r="C35" s="1"/>
      <c r="D35" s="313" t="s">
        <v>181</v>
      </c>
      <c r="E35" s="1109">
        <v>698.01618690338705</v>
      </c>
      <c r="F35" s="1109">
        <v>639.64494612999999</v>
      </c>
      <c r="G35" s="1110">
        <v>9.1255689780004534</v>
      </c>
      <c r="H35" s="1109">
        <v>2656.04586999398</v>
      </c>
      <c r="I35" s="1109">
        <v>2521.9119880529997</v>
      </c>
      <c r="J35" s="1110">
        <v>5.3187376314641321</v>
      </c>
      <c r="K35" s="26"/>
      <c r="L35" s="29"/>
      <c r="M35" s="29"/>
      <c r="N35" s="46"/>
      <c r="O35" s="3"/>
      <c r="P35" s="4"/>
      <c r="Q35" s="5"/>
      <c r="R35" s="6"/>
      <c r="S35" s="7"/>
      <c r="T35" s="1"/>
      <c r="U35" s="1"/>
    </row>
    <row r="36" spans="1:21" s="16" customFormat="1" ht="16.5">
      <c r="A36"/>
      <c r="B36" s="23"/>
      <c r="C36" s="1"/>
      <c r="D36" s="313" t="s">
        <v>182</v>
      </c>
      <c r="E36" s="1109">
        <v>305.698195081363</v>
      </c>
      <c r="F36" s="1109">
        <v>295.15404825899998</v>
      </c>
      <c r="G36" s="1110">
        <v>3.572421548868765</v>
      </c>
      <c r="H36" s="1109">
        <v>1143.4305714302691</v>
      </c>
      <c r="I36" s="1109">
        <v>1093.6875785409998</v>
      </c>
      <c r="J36" s="1110">
        <v>4.548190348438208</v>
      </c>
      <c r="K36" s="26"/>
      <c r="L36" s="29"/>
      <c r="M36" s="29"/>
      <c r="N36" s="46"/>
      <c r="O36" s="3"/>
      <c r="P36" s="4"/>
      <c r="Q36" s="5"/>
      <c r="R36" s="6"/>
      <c r="S36" s="7"/>
      <c r="T36" s="1"/>
      <c r="U36" s="1"/>
    </row>
    <row r="37" spans="1:21" s="16" customFormat="1" ht="16.5">
      <c r="A37"/>
      <c r="B37" s="23"/>
      <c r="C37" s="1"/>
      <c r="D37" s="313" t="s">
        <v>183</v>
      </c>
      <c r="E37" s="1109">
        <v>943.42449823545303</v>
      </c>
      <c r="F37" s="1109">
        <v>899.16866101999994</v>
      </c>
      <c r="G37" s="1110">
        <v>4.9218616188480224</v>
      </c>
      <c r="H37" s="1109">
        <v>3563.9292046221813</v>
      </c>
      <c r="I37" s="1109">
        <v>3350.2905054389998</v>
      </c>
      <c r="J37" s="1110">
        <v>6.3767216256725101</v>
      </c>
      <c r="K37" s="26"/>
      <c r="L37" s="29"/>
      <c r="M37" s="29"/>
      <c r="N37" s="46"/>
      <c r="O37" s="3"/>
      <c r="P37" s="4"/>
      <c r="Q37" s="5"/>
      <c r="R37" s="6"/>
      <c r="S37" s="7"/>
      <c r="T37" s="1"/>
      <c r="U37" s="1"/>
    </row>
    <row r="38" spans="1:21" s="16" customFormat="1" ht="16.5">
      <c r="A38"/>
      <c r="B38" s="23"/>
      <c r="C38" s="1"/>
      <c r="D38" s="165" t="s">
        <v>527</v>
      </c>
      <c r="E38" s="1107">
        <v>2108.3530240329674</v>
      </c>
      <c r="F38" s="1107">
        <v>2145.0232390609999</v>
      </c>
      <c r="G38" s="1108">
        <v>-1.7095486128199333</v>
      </c>
      <c r="H38" s="1107">
        <v>8167.0136618167471</v>
      </c>
      <c r="I38" s="1107">
        <v>8213.9277331459998</v>
      </c>
      <c r="J38" s="1108">
        <v>-0.57115271589179839</v>
      </c>
      <c r="K38" s="26"/>
      <c r="L38" s="29"/>
      <c r="M38" s="29"/>
      <c r="N38" s="46"/>
      <c r="O38" s="3"/>
      <c r="P38" s="4"/>
      <c r="Q38" s="5"/>
      <c r="R38" s="6"/>
      <c r="S38" s="7"/>
      <c r="T38" s="1"/>
      <c r="U38" s="1"/>
    </row>
    <row r="39" spans="1:21" s="16" customFormat="1" ht="16.5">
      <c r="A39"/>
      <c r="B39" s="23"/>
      <c r="C39" s="1"/>
      <c r="D39" s="313" t="s">
        <v>184</v>
      </c>
      <c r="E39" s="1109">
        <v>1203.5697499707121</v>
      </c>
      <c r="F39" s="1109">
        <v>1218.5600454360001</v>
      </c>
      <c r="G39" s="1110">
        <v>-1.2301646949145151</v>
      </c>
      <c r="H39" s="1109">
        <v>4615.262960980107</v>
      </c>
      <c r="I39" s="1109">
        <v>4612.7180961110007</v>
      </c>
      <c r="J39" s="1110">
        <v>5.5170613423172199E-2</v>
      </c>
      <c r="K39" s="26"/>
      <c r="L39" s="29"/>
      <c r="M39" s="29"/>
      <c r="N39" s="46"/>
      <c r="O39" s="3"/>
      <c r="P39" s="4"/>
      <c r="Q39" s="5"/>
      <c r="R39" s="6"/>
      <c r="S39" s="7"/>
      <c r="T39" s="1"/>
      <c r="U39" s="1"/>
    </row>
    <row r="40" spans="1:21" s="16" customFormat="1" ht="16.5">
      <c r="A40"/>
      <c r="B40" s="23"/>
      <c r="C40" s="1"/>
      <c r="D40" s="313" t="s">
        <v>185</v>
      </c>
      <c r="E40" s="1109">
        <v>723.55304838502911</v>
      </c>
      <c r="F40" s="1109">
        <v>745.74847790899992</v>
      </c>
      <c r="G40" s="1110">
        <v>-2.9762621287816038</v>
      </c>
      <c r="H40" s="1109">
        <v>2844.9480868805958</v>
      </c>
      <c r="I40" s="1109">
        <v>2897.4694866809996</v>
      </c>
      <c r="J40" s="1110">
        <v>-1.812664466074021</v>
      </c>
      <c r="K40" s="26"/>
      <c r="L40" s="29"/>
      <c r="M40" s="29"/>
      <c r="N40" s="46"/>
      <c r="O40" s="3"/>
      <c r="P40" s="4"/>
      <c r="Q40" s="5"/>
      <c r="R40" s="6"/>
      <c r="S40" s="7"/>
      <c r="T40" s="1"/>
      <c r="U40" s="1"/>
    </row>
    <row r="41" spans="1:21" s="16" customFormat="1" ht="16.5">
      <c r="A41"/>
      <c r="B41" s="23"/>
      <c r="C41" s="1"/>
      <c r="D41" s="313" t="s">
        <v>186</v>
      </c>
      <c r="E41" s="1109">
        <v>181.230225677226</v>
      </c>
      <c r="F41" s="1109">
        <v>180.714715716</v>
      </c>
      <c r="G41" s="1110">
        <v>0.2852617503690924</v>
      </c>
      <c r="H41" s="1109">
        <v>706.80261395604396</v>
      </c>
      <c r="I41" s="1109">
        <v>703.74015035400009</v>
      </c>
      <c r="J41" s="1110">
        <v>0.43516965750829417</v>
      </c>
      <c r="K41" s="26"/>
      <c r="L41" s="29"/>
      <c r="M41" s="29"/>
      <c r="N41" s="46"/>
      <c r="O41" s="3"/>
      <c r="P41" s="4"/>
      <c r="Q41" s="5"/>
      <c r="R41" s="6"/>
      <c r="S41" s="7"/>
      <c r="T41" s="1"/>
      <c r="U41" s="1"/>
    </row>
    <row r="42" spans="1:21" s="16" customFormat="1" ht="16.5">
      <c r="A42"/>
      <c r="B42" s="23"/>
      <c r="C42" s="1"/>
      <c r="D42" s="165" t="s">
        <v>528</v>
      </c>
      <c r="E42" s="1107">
        <v>3929.4327706277772</v>
      </c>
      <c r="F42" s="1107">
        <v>4007.7544479839999</v>
      </c>
      <c r="G42" s="1108">
        <v>-1.954253394831118</v>
      </c>
      <c r="H42" s="1107">
        <v>15612.776063030433</v>
      </c>
      <c r="I42" s="1107">
        <v>15415.940793094</v>
      </c>
      <c r="J42" s="1108">
        <v>1.2768294363494803</v>
      </c>
      <c r="K42" s="26"/>
      <c r="L42" s="29"/>
      <c r="M42" s="29"/>
      <c r="N42" s="46"/>
      <c r="O42" s="3"/>
      <c r="P42" s="4"/>
      <c r="Q42" s="5"/>
      <c r="R42" s="6"/>
      <c r="S42" s="7"/>
      <c r="T42" s="1"/>
      <c r="U42" s="1"/>
    </row>
    <row r="43" spans="1:21" s="16" customFormat="1" ht="16.5">
      <c r="A43"/>
      <c r="B43" s="23"/>
      <c r="C43" s="1"/>
      <c r="D43" s="313" t="s">
        <v>187</v>
      </c>
      <c r="E43" s="1109">
        <v>2536.43586691989</v>
      </c>
      <c r="F43" s="1109">
        <v>2512.6210017869998</v>
      </c>
      <c r="G43" s="1110">
        <v>0.94780968223830975</v>
      </c>
      <c r="H43" s="1109">
        <v>9859.9922726382392</v>
      </c>
      <c r="I43" s="1109">
        <v>9616.6496330749997</v>
      </c>
      <c r="J43" s="1110">
        <v>2.5304305433599295</v>
      </c>
      <c r="K43" s="26"/>
      <c r="L43" s="29"/>
      <c r="M43" s="29"/>
      <c r="N43" s="46"/>
      <c r="O43" s="3"/>
      <c r="P43" s="4"/>
      <c r="Q43" s="5"/>
      <c r="R43" s="6"/>
      <c r="S43" s="7"/>
      <c r="T43" s="1"/>
      <c r="U43" s="1"/>
    </row>
    <row r="44" spans="1:21" s="16" customFormat="1" ht="16.5">
      <c r="A44"/>
      <c r="B44" s="23"/>
      <c r="C44" s="1"/>
      <c r="D44" s="313" t="s">
        <v>188</v>
      </c>
      <c r="E44" s="1109">
        <v>1392.996903707887</v>
      </c>
      <c r="F44" s="1109">
        <v>1495.133446197</v>
      </c>
      <c r="G44" s="1110">
        <v>-6.8312659815688122</v>
      </c>
      <c r="H44" s="1109">
        <v>5752.7837903921936</v>
      </c>
      <c r="I44" s="1109">
        <v>5799.291160019</v>
      </c>
      <c r="J44" s="1110">
        <v>-0.80194920971434769</v>
      </c>
      <c r="K44" s="26"/>
      <c r="L44" s="29"/>
      <c r="M44" s="29"/>
      <c r="N44" s="46"/>
      <c r="O44" s="3"/>
      <c r="P44" s="4"/>
      <c r="Q44" s="5"/>
      <c r="R44" s="6"/>
      <c r="S44" s="7"/>
      <c r="T44" s="1"/>
      <c r="U44" s="1"/>
    </row>
    <row r="45" spans="1:21" s="16" customFormat="1" ht="16.5">
      <c r="A45"/>
      <c r="B45" s="23"/>
      <c r="C45" s="1"/>
      <c r="D45" s="165" t="s">
        <v>529</v>
      </c>
      <c r="E45" s="1107">
        <v>1608.3135938158769</v>
      </c>
      <c r="F45" s="1107">
        <v>1638.457604615</v>
      </c>
      <c r="G45" s="1108">
        <v>-1.8397797241880065</v>
      </c>
      <c r="H45" s="1107">
        <v>6376.5614567651755</v>
      </c>
      <c r="I45" s="1107">
        <v>6404.9379541159997</v>
      </c>
      <c r="J45" s="1108">
        <v>-0.44304094050728882</v>
      </c>
      <c r="K45" s="26"/>
      <c r="L45" s="29"/>
      <c r="M45" s="29"/>
      <c r="N45" s="46"/>
      <c r="O45" s="3"/>
      <c r="P45" s="4"/>
      <c r="Q45" s="5"/>
      <c r="R45" s="6"/>
      <c r="S45" s="7"/>
      <c r="T45" s="1"/>
      <c r="U45" s="1"/>
    </row>
    <row r="46" spans="1:21" s="16" customFormat="1" ht="16.5">
      <c r="A46"/>
      <c r="B46" s="23"/>
      <c r="C46" s="1"/>
      <c r="D46" s="313" t="s">
        <v>1786</v>
      </c>
      <c r="E46" s="1109">
        <v>479.05710900340802</v>
      </c>
      <c r="F46" s="1109">
        <v>470.46520506799999</v>
      </c>
      <c r="G46" s="1110">
        <v>1.8262570415098267</v>
      </c>
      <c r="H46" s="1109">
        <v>1894.402922364847</v>
      </c>
      <c r="I46" s="1109">
        <v>1885.6339714190003</v>
      </c>
      <c r="J46" s="1110">
        <v>0.46503993239195296</v>
      </c>
      <c r="K46" s="26"/>
      <c r="L46" s="29"/>
      <c r="M46" s="29"/>
      <c r="N46" s="46"/>
      <c r="O46" s="3"/>
      <c r="P46" s="4"/>
      <c r="Q46" s="5"/>
      <c r="R46" s="6"/>
      <c r="S46" s="7"/>
      <c r="T46" s="1"/>
      <c r="U46" s="1"/>
    </row>
    <row r="47" spans="1:21" s="16" customFormat="1" ht="16.5">
      <c r="A47"/>
      <c r="B47" s="23"/>
      <c r="C47" s="1"/>
      <c r="D47" s="313" t="s">
        <v>189</v>
      </c>
      <c r="E47" s="1109">
        <v>1129.2564848124689</v>
      </c>
      <c r="F47" s="1109">
        <v>1167.9923995470001</v>
      </c>
      <c r="G47" s="1110">
        <v>-3.3164526369824587</v>
      </c>
      <c r="H47" s="1109">
        <v>4482.1585344003288</v>
      </c>
      <c r="I47" s="1109">
        <v>4519.3039826969998</v>
      </c>
      <c r="J47" s="1110">
        <v>-0.82192851905712461</v>
      </c>
      <c r="K47" s="26"/>
      <c r="L47" s="29"/>
      <c r="M47" s="29"/>
      <c r="N47" s="46"/>
      <c r="O47" s="3"/>
      <c r="P47" s="4"/>
      <c r="Q47" s="5"/>
      <c r="R47" s="6"/>
      <c r="S47" s="7"/>
      <c r="T47" s="1"/>
      <c r="U47" s="1"/>
    </row>
    <row r="48" spans="1:21" s="16" customFormat="1" ht="17.25" thickBot="1">
      <c r="A48"/>
      <c r="B48" s="23"/>
      <c r="C48" s="1"/>
      <c r="D48" s="314" t="s">
        <v>190</v>
      </c>
      <c r="E48" s="1107">
        <v>9593.2382686968249</v>
      </c>
      <c r="F48" s="1107">
        <v>9625.2029470689995</v>
      </c>
      <c r="G48" s="1108">
        <v>-0.3320935521874735</v>
      </c>
      <c r="H48" s="1107">
        <v>37519.756827658784</v>
      </c>
      <c r="I48" s="1107">
        <v>37000.696552388996</v>
      </c>
      <c r="J48" s="1108">
        <v>1.4028391993508915</v>
      </c>
      <c r="K48" s="26"/>
      <c r="L48" s="29"/>
      <c r="M48" s="29"/>
      <c r="N48" s="46"/>
      <c r="O48" s="3"/>
      <c r="P48" s="4"/>
      <c r="Q48" s="5"/>
      <c r="R48" s="6"/>
      <c r="S48" s="7"/>
      <c r="T48" s="1"/>
      <c r="U48" s="1"/>
    </row>
    <row r="49" spans="1:21" s="16" customFormat="1" ht="17.25" thickTop="1">
      <c r="A49"/>
      <c r="B49" s="23"/>
      <c r="C49" s="1"/>
      <c r="D49" s="461"/>
      <c r="E49" s="32"/>
      <c r="F49" s="32"/>
      <c r="G49" s="32"/>
      <c r="H49" s="32"/>
      <c r="I49" s="32"/>
      <c r="J49" s="32"/>
      <c r="K49" s="26"/>
      <c r="L49" s="29"/>
      <c r="M49" s="29"/>
      <c r="N49" s="46"/>
      <c r="O49" s="3"/>
      <c r="P49" s="4"/>
      <c r="Q49" s="5"/>
      <c r="R49" s="6"/>
      <c r="S49" s="7"/>
      <c r="T49" s="1"/>
      <c r="U49" s="1"/>
    </row>
    <row r="50" spans="1:21" s="16" customFormat="1" ht="44.25">
      <c r="A50"/>
      <c r="B50" s="23"/>
      <c r="C50" s="1"/>
      <c r="D50" s="1112" t="s">
        <v>1784</v>
      </c>
      <c r="E50" s="32"/>
      <c r="F50" s="32"/>
      <c r="G50" s="32"/>
      <c r="H50" s="32"/>
      <c r="I50" s="32"/>
      <c r="J50" s="32"/>
      <c r="K50" s="26"/>
      <c r="L50" s="29"/>
      <c r="M50" s="29"/>
      <c r="N50" s="46"/>
      <c r="O50" s="3"/>
      <c r="P50" s="4"/>
      <c r="Q50" s="5"/>
      <c r="R50" s="6"/>
      <c r="S50" s="7"/>
      <c r="T50" s="1"/>
      <c r="U50" s="1"/>
    </row>
    <row r="51" spans="1:21" s="16" customFormat="1" ht="16.5">
      <c r="A51"/>
      <c r="B51" s="23"/>
      <c r="C51" s="1"/>
      <c r="D51" s="461"/>
      <c r="E51" s="32"/>
      <c r="F51" s="32"/>
      <c r="G51" s="32"/>
      <c r="H51" s="32"/>
      <c r="I51" s="32"/>
      <c r="J51" s="32"/>
      <c r="K51" s="26"/>
      <c r="L51" s="29"/>
      <c r="M51" s="29"/>
      <c r="N51" s="46"/>
      <c r="O51" s="3"/>
      <c r="P51" s="4"/>
      <c r="Q51" s="5"/>
      <c r="R51" s="6"/>
      <c r="S51" s="7"/>
      <c r="T51" s="1"/>
      <c r="U51" s="1"/>
    </row>
    <row r="52" spans="1:21" s="16" customFormat="1" ht="16.5">
      <c r="A52"/>
      <c r="B52" s="23"/>
      <c r="C52" s="1"/>
      <c r="D52" s="461"/>
      <c r="E52" s="32"/>
      <c r="F52" s="32"/>
      <c r="G52" s="32"/>
      <c r="H52" s="32"/>
      <c r="I52" s="32"/>
      <c r="J52" s="32"/>
      <c r="K52" s="26"/>
      <c r="L52" s="29"/>
      <c r="M52" s="29"/>
      <c r="N52" s="46"/>
      <c r="O52" s="3"/>
      <c r="P52" s="4"/>
      <c r="Q52" s="5"/>
      <c r="R52" s="6"/>
      <c r="S52" s="7"/>
      <c r="T52" s="1"/>
      <c r="U52" s="1"/>
    </row>
    <row r="53" spans="1:21" s="16" customFormat="1" ht="16.5">
      <c r="A53"/>
      <c r="B53" s="23"/>
      <c r="C53" s="1"/>
      <c r="D53" s="461"/>
      <c r="E53" s="32"/>
      <c r="F53" s="32"/>
      <c r="G53" s="32"/>
      <c r="H53" s="32"/>
      <c r="I53" s="32"/>
      <c r="J53" s="32"/>
      <c r="K53" s="26"/>
      <c r="L53" s="29"/>
      <c r="M53" s="29"/>
      <c r="N53" s="46"/>
      <c r="O53" s="3"/>
      <c r="P53" s="4"/>
      <c r="Q53" s="5"/>
      <c r="R53" s="6"/>
      <c r="S53" s="7"/>
      <c r="T53" s="1"/>
      <c r="U53" s="1"/>
    </row>
    <row r="54" spans="1:21" s="16" customFormat="1" ht="16.5">
      <c r="A54"/>
      <c r="B54" s="23"/>
      <c r="C54" s="1"/>
      <c r="D54" s="461"/>
      <c r="E54" s="32"/>
      <c r="F54" s="32"/>
      <c r="G54" s="32"/>
      <c r="H54" s="32"/>
      <c r="I54" s="32"/>
      <c r="J54" s="32"/>
      <c r="K54" s="26"/>
      <c r="L54" s="29"/>
      <c r="M54" s="29"/>
      <c r="N54" s="46"/>
      <c r="O54" s="3"/>
      <c r="P54" s="4"/>
      <c r="Q54" s="5"/>
      <c r="R54" s="6"/>
      <c r="S54" s="7"/>
      <c r="T54" s="1"/>
      <c r="U54" s="1"/>
    </row>
    <row r="55" spans="1:21" s="16" customFormat="1" ht="16.5">
      <c r="A55"/>
      <c r="B55" s="23"/>
      <c r="C55" s="1"/>
      <c r="D55" s="461"/>
      <c r="E55" s="32"/>
      <c r="F55" s="32"/>
      <c r="G55" s="32"/>
      <c r="H55" s="32"/>
      <c r="I55" s="32"/>
      <c r="J55" s="32"/>
      <c r="K55" s="26"/>
      <c r="L55" s="29"/>
      <c r="M55" s="29"/>
      <c r="N55" s="46"/>
      <c r="O55" s="3"/>
      <c r="P55" s="4"/>
      <c r="Q55" s="5"/>
      <c r="R55" s="6"/>
      <c r="S55" s="7"/>
      <c r="T55" s="1"/>
      <c r="U55" s="1"/>
    </row>
    <row r="56" spans="1:21" s="16" customFormat="1" ht="16.5">
      <c r="A56"/>
      <c r="B56" s="23"/>
      <c r="C56" s="1"/>
      <c r="D56" s="461"/>
      <c r="E56" s="32"/>
      <c r="F56" s="32"/>
      <c r="G56" s="32"/>
      <c r="H56" s="32"/>
      <c r="I56" s="32"/>
      <c r="J56" s="32"/>
      <c r="K56" s="26"/>
      <c r="L56" s="29"/>
      <c r="M56" s="29"/>
      <c r="N56" s="46"/>
      <c r="O56" s="3"/>
      <c r="P56" s="4"/>
      <c r="Q56" s="5"/>
      <c r="R56" s="6"/>
      <c r="S56" s="7"/>
      <c r="T56" s="1"/>
      <c r="U56" s="1"/>
    </row>
    <row r="57" spans="1:21" s="16" customFormat="1" ht="16.5">
      <c r="A57"/>
      <c r="B57" s="23"/>
      <c r="C57" s="1"/>
      <c r="D57" s="461"/>
      <c r="E57" s="32"/>
      <c r="F57" s="32"/>
      <c r="G57" s="32"/>
      <c r="H57" s="32"/>
      <c r="I57" s="32"/>
      <c r="J57" s="32"/>
      <c r="K57" s="26"/>
      <c r="L57" s="29"/>
      <c r="M57" s="29"/>
      <c r="N57" s="46"/>
      <c r="O57" s="3"/>
      <c r="P57" s="4"/>
      <c r="Q57" s="5"/>
      <c r="R57" s="6"/>
      <c r="S57" s="7"/>
      <c r="T57" s="1"/>
      <c r="U57" s="1"/>
    </row>
    <row r="58" spans="1:21" s="16" customFormat="1" ht="16.5">
      <c r="A58"/>
      <c r="B58" s="23"/>
      <c r="C58" s="1"/>
      <c r="D58" s="461"/>
      <c r="E58" s="32"/>
      <c r="F58" s="32"/>
      <c r="G58" s="32"/>
      <c r="H58" s="32"/>
      <c r="I58" s="32"/>
      <c r="J58" s="32"/>
      <c r="K58" s="26"/>
      <c r="L58" s="29"/>
      <c r="M58" s="29"/>
      <c r="N58" s="46"/>
      <c r="O58" s="3"/>
      <c r="P58" s="4"/>
      <c r="Q58" s="5"/>
      <c r="R58" s="6"/>
      <c r="S58" s="7"/>
      <c r="T58" s="1"/>
      <c r="U58" s="1"/>
    </row>
    <row r="59" spans="1:21" s="16" customFormat="1" ht="16.5">
      <c r="A59"/>
      <c r="B59" s="23"/>
      <c r="C59" s="1"/>
      <c r="D59" s="461"/>
      <c r="E59" s="32"/>
      <c r="F59" s="32"/>
      <c r="G59" s="32"/>
      <c r="H59" s="32"/>
      <c r="I59" s="32"/>
      <c r="J59" s="32"/>
      <c r="K59" s="26"/>
      <c r="L59" s="29"/>
      <c r="M59" s="29"/>
      <c r="N59" s="46"/>
      <c r="O59" s="3"/>
      <c r="P59" s="4"/>
      <c r="Q59" s="5"/>
      <c r="R59" s="6"/>
      <c r="S59" s="7"/>
      <c r="T59" s="1"/>
      <c r="U59" s="1"/>
    </row>
    <row r="60" spans="1:21" s="16" customFormat="1" ht="16.5">
      <c r="A60"/>
      <c r="B60" s="23"/>
      <c r="C60" s="1"/>
      <c r="D60" s="461"/>
      <c r="E60" s="32"/>
      <c r="F60" s="32"/>
      <c r="G60" s="32"/>
      <c r="H60" s="32"/>
      <c r="I60" s="32"/>
      <c r="J60" s="32"/>
      <c r="K60" s="26"/>
      <c r="L60" s="29"/>
      <c r="M60" s="29"/>
      <c r="N60" s="46"/>
      <c r="O60" s="3"/>
      <c r="P60" s="4"/>
      <c r="Q60" s="5"/>
      <c r="R60" s="6"/>
      <c r="S60" s="7"/>
      <c r="T60" s="1"/>
      <c r="U60" s="1"/>
    </row>
    <row r="61" spans="1:21" s="16" customFormat="1" ht="16.5">
      <c r="A61"/>
      <c r="B61" s="23"/>
      <c r="C61" s="1"/>
      <c r="D61" s="461"/>
      <c r="E61" s="32"/>
      <c r="F61" s="32"/>
      <c r="G61" s="32"/>
      <c r="H61" s="32"/>
      <c r="I61" s="32"/>
      <c r="J61" s="32"/>
      <c r="K61" s="26"/>
      <c r="L61" s="29"/>
      <c r="M61" s="29"/>
      <c r="N61" s="46"/>
      <c r="O61" s="3"/>
      <c r="P61" s="4"/>
      <c r="Q61" s="5"/>
      <c r="R61" s="6"/>
      <c r="S61" s="7"/>
      <c r="T61" s="1"/>
      <c r="U61" s="1"/>
    </row>
    <row r="62" spans="1:21" s="16" customFormat="1" ht="16.5">
      <c r="A62"/>
      <c r="B62" s="23"/>
      <c r="C62" s="1"/>
      <c r="D62" s="461"/>
      <c r="E62" s="32"/>
      <c r="F62" s="32"/>
      <c r="G62" s="32"/>
      <c r="H62" s="32"/>
      <c r="I62" s="32"/>
      <c r="J62" s="32"/>
      <c r="K62" s="26"/>
      <c r="L62" s="29"/>
      <c r="M62" s="29"/>
      <c r="N62" s="46"/>
      <c r="O62" s="3"/>
      <c r="P62" s="4"/>
      <c r="Q62" s="5"/>
      <c r="R62" s="6"/>
      <c r="S62" s="7"/>
      <c r="T62" s="1"/>
      <c r="U62" s="1"/>
    </row>
    <row r="63" spans="1:21" s="16" customFormat="1" ht="16.5">
      <c r="A63"/>
      <c r="B63" s="23"/>
      <c r="C63" s="1"/>
      <c r="D63" s="461"/>
      <c r="E63" s="32"/>
      <c r="F63" s="32"/>
      <c r="G63" s="32"/>
      <c r="H63" s="32"/>
      <c r="I63" s="32"/>
      <c r="J63" s="32"/>
      <c r="K63" s="26"/>
      <c r="L63" s="29"/>
      <c r="M63" s="29"/>
      <c r="N63" s="46"/>
      <c r="O63" s="3"/>
      <c r="P63" s="4"/>
      <c r="Q63" s="5"/>
      <c r="R63" s="6"/>
      <c r="S63" s="7"/>
      <c r="T63" s="1"/>
      <c r="U63" s="1"/>
    </row>
    <row r="64" spans="1:21" s="16" customFormat="1" ht="16.5">
      <c r="A64"/>
      <c r="B64" s="23"/>
      <c r="C64" s="1"/>
      <c r="D64" s="461"/>
      <c r="E64" s="32"/>
      <c r="F64" s="32"/>
      <c r="G64" s="32"/>
      <c r="H64" s="32"/>
      <c r="I64" s="32"/>
      <c r="J64" s="32"/>
      <c r="K64" s="26"/>
      <c r="L64" s="29"/>
      <c r="M64" s="29"/>
      <c r="N64" s="46"/>
      <c r="O64" s="3"/>
      <c r="P64" s="4"/>
      <c r="Q64" s="5"/>
      <c r="R64" s="6"/>
      <c r="S64" s="7"/>
      <c r="T64" s="1"/>
      <c r="U64" s="1"/>
    </row>
    <row r="65" spans="1:21" s="16" customFormat="1" ht="16.5">
      <c r="A65"/>
      <c r="B65" s="23"/>
      <c r="C65" s="1"/>
      <c r="D65" s="461"/>
      <c r="E65" s="32"/>
      <c r="F65" s="32"/>
      <c r="G65" s="32"/>
      <c r="H65" s="32"/>
      <c r="I65" s="32"/>
      <c r="J65" s="32"/>
      <c r="K65" s="26"/>
      <c r="L65" s="29"/>
      <c r="M65" s="29"/>
      <c r="N65" s="46"/>
      <c r="O65" s="3"/>
      <c r="P65" s="4"/>
      <c r="Q65" s="5"/>
      <c r="R65" s="6"/>
      <c r="S65" s="7"/>
      <c r="T65" s="1"/>
      <c r="U65" s="1"/>
    </row>
    <row r="66" spans="1:21" s="16" customFormat="1" ht="16.5">
      <c r="A66"/>
      <c r="B66" s="23"/>
      <c r="C66" s="1"/>
      <c r="D66" s="461"/>
      <c r="E66" s="32"/>
      <c r="F66" s="32"/>
      <c r="G66" s="32"/>
      <c r="H66" s="32"/>
      <c r="I66" s="32"/>
      <c r="J66" s="32"/>
      <c r="K66" s="26"/>
      <c r="L66" s="29"/>
      <c r="M66" s="29"/>
      <c r="N66" s="46"/>
      <c r="O66" s="3"/>
      <c r="P66" s="4"/>
      <c r="Q66" s="5"/>
      <c r="R66" s="6"/>
      <c r="S66" s="7"/>
      <c r="T66" s="1"/>
      <c r="U66" s="1"/>
    </row>
    <row r="67" spans="1:21" s="16" customFormat="1" ht="16.5">
      <c r="A67"/>
      <c r="B67" s="23"/>
      <c r="C67" s="1"/>
      <c r="D67" s="461"/>
      <c r="E67" s="32"/>
      <c r="F67" s="32"/>
      <c r="G67" s="32"/>
      <c r="H67" s="32"/>
      <c r="I67" s="32"/>
      <c r="J67" s="32"/>
      <c r="K67" s="26"/>
      <c r="L67" s="29"/>
      <c r="M67" s="29"/>
      <c r="N67" s="46"/>
      <c r="O67" s="3"/>
      <c r="P67" s="4"/>
      <c r="Q67" s="5"/>
      <c r="R67" s="6"/>
      <c r="S67" s="7"/>
      <c r="T67" s="1"/>
      <c r="U67" s="1"/>
    </row>
    <row r="68" spans="1:21" s="16" customFormat="1" ht="16.5">
      <c r="A68"/>
      <c r="B68" s="23"/>
      <c r="C68" s="1"/>
      <c r="D68" s="461"/>
      <c r="E68" s="32"/>
      <c r="F68" s="32"/>
      <c r="G68" s="32"/>
      <c r="H68" s="32"/>
      <c r="I68" s="32"/>
      <c r="J68" s="32"/>
      <c r="K68" s="26"/>
      <c r="L68" s="29"/>
      <c r="M68" s="29"/>
      <c r="N68" s="46"/>
      <c r="O68" s="3"/>
      <c r="P68" s="4"/>
      <c r="Q68" s="5"/>
      <c r="R68" s="6"/>
      <c r="S68" s="7"/>
      <c r="T68" s="1"/>
      <c r="U68" s="1"/>
    </row>
    <row r="69" spans="1:21" s="16" customFormat="1" ht="16.5">
      <c r="A69"/>
      <c r="B69" s="23"/>
      <c r="C69" s="1"/>
      <c r="D69" s="461"/>
      <c r="E69" s="32"/>
      <c r="F69" s="32"/>
      <c r="G69" s="32"/>
      <c r="H69" s="32"/>
      <c r="I69" s="32"/>
      <c r="J69" s="32"/>
      <c r="K69" s="26"/>
      <c r="L69" s="29"/>
      <c r="M69" s="29"/>
      <c r="N69" s="46"/>
      <c r="O69" s="3"/>
      <c r="P69" s="4"/>
      <c r="Q69" s="5"/>
      <c r="R69" s="6"/>
      <c r="S69" s="7"/>
      <c r="T69" s="1"/>
      <c r="U69" s="1"/>
    </row>
    <row r="70" spans="1:21" s="16" customFormat="1" ht="16.5">
      <c r="A70"/>
      <c r="B70" s="23"/>
      <c r="C70" s="1"/>
      <c r="D70" s="461"/>
      <c r="E70" s="32"/>
      <c r="F70" s="32"/>
      <c r="G70" s="32"/>
      <c r="H70" s="32"/>
      <c r="I70" s="32"/>
      <c r="J70" s="32"/>
      <c r="K70" s="26"/>
      <c r="L70" s="29"/>
      <c r="M70" s="29"/>
      <c r="N70" s="46"/>
      <c r="O70" s="3"/>
      <c r="P70" s="4"/>
      <c r="Q70" s="5"/>
      <c r="R70" s="6"/>
      <c r="S70" s="7"/>
      <c r="T70" s="1"/>
      <c r="U70" s="1"/>
    </row>
    <row r="71" spans="1:21" s="16" customFormat="1" ht="16.5">
      <c r="A71"/>
      <c r="B71" s="23"/>
      <c r="C71" s="1"/>
      <c r="D71" s="461"/>
      <c r="E71" s="32"/>
      <c r="F71" s="32"/>
      <c r="G71" s="32"/>
      <c r="H71" s="32"/>
      <c r="I71" s="32"/>
      <c r="J71" s="32"/>
      <c r="K71" s="26"/>
      <c r="L71" s="29"/>
      <c r="M71" s="29"/>
      <c r="N71" s="46"/>
      <c r="O71" s="3"/>
      <c r="P71" s="4"/>
      <c r="Q71" s="5"/>
      <c r="R71" s="6"/>
      <c r="S71" s="7"/>
      <c r="T71" s="1"/>
      <c r="U71" s="1"/>
    </row>
    <row r="72" spans="1:21" s="16" customFormat="1" ht="16.5">
      <c r="A72"/>
      <c r="B72" s="23"/>
      <c r="C72" s="1"/>
      <c r="D72" s="461"/>
      <c r="E72" s="32"/>
      <c r="F72" s="32"/>
      <c r="G72" s="32"/>
      <c r="H72" s="32"/>
      <c r="I72" s="32"/>
      <c r="J72" s="32"/>
      <c r="K72" s="26"/>
      <c r="L72" s="29"/>
      <c r="M72" s="29"/>
      <c r="N72" s="46"/>
      <c r="O72" s="3"/>
      <c r="P72" s="4"/>
      <c r="Q72" s="5"/>
      <c r="R72" s="6"/>
      <c r="S72" s="7"/>
      <c r="T72" s="1"/>
      <c r="U72" s="1"/>
    </row>
    <row r="73" spans="1:21" s="16" customFormat="1" ht="16.5">
      <c r="A73"/>
      <c r="B73" s="23"/>
      <c r="C73" s="1"/>
      <c r="D73" s="461"/>
      <c r="E73" s="32"/>
      <c r="F73" s="32"/>
      <c r="G73" s="32"/>
      <c r="H73" s="32"/>
      <c r="I73" s="32"/>
      <c r="J73" s="32"/>
      <c r="K73" s="26"/>
      <c r="L73" s="29"/>
      <c r="M73" s="29"/>
      <c r="N73" s="46"/>
      <c r="O73" s="3"/>
      <c r="P73" s="4"/>
      <c r="Q73" s="5"/>
      <c r="R73" s="6"/>
      <c r="S73" s="7"/>
      <c r="T73" s="1"/>
      <c r="U73" s="1"/>
    </row>
    <row r="74" spans="1:21" s="16" customFormat="1" ht="16.5">
      <c r="A74"/>
      <c r="B74" s="23"/>
      <c r="C74" s="1"/>
      <c r="D74" s="461"/>
      <c r="E74" s="32"/>
      <c r="F74" s="32"/>
      <c r="G74" s="32"/>
      <c r="H74" s="32"/>
      <c r="I74" s="32"/>
      <c r="J74" s="32"/>
      <c r="K74" s="26"/>
      <c r="L74" s="29"/>
      <c r="M74" s="29"/>
      <c r="N74" s="46"/>
      <c r="O74" s="3"/>
      <c r="P74" s="4"/>
      <c r="Q74" s="5"/>
      <c r="R74" s="6"/>
      <c r="S74" s="7"/>
      <c r="T74" s="1"/>
      <c r="U74" s="1"/>
    </row>
    <row r="75" spans="1:21" s="16" customFormat="1" ht="16.5">
      <c r="A75"/>
      <c r="B75" s="23"/>
      <c r="C75" s="1"/>
      <c r="D75" s="461"/>
      <c r="E75" s="32"/>
      <c r="F75" s="32"/>
      <c r="G75" s="32"/>
      <c r="H75" s="32"/>
      <c r="I75" s="32"/>
      <c r="J75" s="32"/>
      <c r="K75" s="26"/>
      <c r="L75" s="29"/>
      <c r="M75" s="29"/>
      <c r="N75" s="46"/>
      <c r="O75" s="3"/>
      <c r="P75" s="4"/>
      <c r="Q75" s="5"/>
      <c r="R75" s="6"/>
      <c r="S75" s="7"/>
      <c r="T75" s="1"/>
      <c r="U75" s="1"/>
    </row>
    <row r="76" spans="1:21" s="16" customFormat="1" ht="16.5">
      <c r="A76"/>
      <c r="B76" s="23"/>
      <c r="C76" s="1"/>
      <c r="D76" s="461"/>
      <c r="E76" s="32"/>
      <c r="F76" s="32"/>
      <c r="G76" s="32"/>
      <c r="H76" s="32"/>
      <c r="I76" s="32"/>
      <c r="J76" s="32"/>
      <c r="K76" s="26"/>
      <c r="L76" s="29"/>
      <c r="M76" s="29"/>
      <c r="N76" s="46"/>
      <c r="O76" s="3"/>
      <c r="P76" s="4"/>
      <c r="Q76" s="5"/>
      <c r="R76" s="6"/>
      <c r="S76" s="7"/>
      <c r="T76" s="1"/>
      <c r="U76" s="1"/>
    </row>
    <row r="77" spans="1:21" s="16" customFormat="1" ht="16.5">
      <c r="A77"/>
      <c r="B77" s="23"/>
      <c r="C77" s="1"/>
      <c r="D77" s="461"/>
      <c r="E77" s="32"/>
      <c r="F77" s="32"/>
      <c r="G77" s="32"/>
      <c r="H77" s="32"/>
      <c r="I77" s="32"/>
      <c r="J77" s="32"/>
      <c r="K77" s="26"/>
      <c r="L77" s="29"/>
      <c r="M77" s="29"/>
      <c r="N77" s="46"/>
      <c r="O77" s="3"/>
      <c r="P77" s="4"/>
      <c r="Q77" s="5"/>
      <c r="R77" s="6"/>
      <c r="S77" s="7"/>
      <c r="T77" s="1"/>
      <c r="U77" s="1"/>
    </row>
    <row r="78" spans="1:21" s="16" customFormat="1" ht="16.5">
      <c r="A78"/>
      <c r="B78" s="23"/>
      <c r="C78" s="1"/>
      <c r="D78" s="461"/>
      <c r="E78" s="32"/>
      <c r="F78" s="32"/>
      <c r="G78" s="32"/>
      <c r="H78" s="32"/>
      <c r="I78" s="32"/>
      <c r="J78" s="32"/>
      <c r="K78" s="26"/>
      <c r="L78" s="29"/>
      <c r="M78" s="29"/>
      <c r="N78" s="46"/>
      <c r="O78" s="3"/>
      <c r="P78" s="4"/>
      <c r="Q78" s="5"/>
      <c r="R78" s="6"/>
      <c r="S78" s="7"/>
      <c r="T78" s="1"/>
      <c r="U78" s="1"/>
    </row>
    <row r="79" spans="1:21" s="16" customFormat="1" ht="16.5">
      <c r="A79"/>
      <c r="B79" s="23"/>
      <c r="C79" s="1"/>
      <c r="D79" s="461"/>
      <c r="E79" s="32"/>
      <c r="F79" s="32"/>
      <c r="G79" s="32"/>
      <c r="H79" s="32"/>
      <c r="I79" s="32"/>
      <c r="J79" s="32"/>
      <c r="K79" s="26"/>
      <c r="L79" s="29"/>
      <c r="M79" s="29"/>
      <c r="N79" s="46"/>
      <c r="O79" s="3"/>
      <c r="P79" s="4"/>
      <c r="Q79" s="5"/>
      <c r="R79" s="6"/>
      <c r="S79" s="7"/>
      <c r="T79" s="1"/>
      <c r="U79" s="1"/>
    </row>
    <row r="80" spans="1:21" s="16" customFormat="1" ht="16.5">
      <c r="A80"/>
      <c r="B80" s="23"/>
      <c r="C80" s="1"/>
      <c r="D80" s="461"/>
      <c r="E80" s="32"/>
      <c r="F80" s="32"/>
      <c r="G80" s="32"/>
      <c r="H80" s="32"/>
      <c r="I80" s="32"/>
      <c r="J80" s="32"/>
      <c r="K80" s="26"/>
      <c r="L80" s="29"/>
      <c r="M80" s="29"/>
      <c r="N80" s="46"/>
      <c r="O80" s="3"/>
      <c r="P80" s="4"/>
      <c r="Q80" s="5"/>
      <c r="R80" s="6"/>
      <c r="S80" s="7"/>
      <c r="T80" s="1"/>
      <c r="U80" s="1"/>
    </row>
    <row r="81" spans="1:21" s="16" customFormat="1" ht="16.5">
      <c r="A81"/>
      <c r="B81" s="23"/>
      <c r="C81" s="1"/>
      <c r="D81" s="461"/>
      <c r="E81" s="32"/>
      <c r="F81" s="32"/>
      <c r="G81" s="32"/>
      <c r="H81" s="32"/>
      <c r="I81" s="32"/>
      <c r="J81" s="32"/>
      <c r="K81" s="26"/>
      <c r="L81" s="29"/>
      <c r="M81" s="29"/>
      <c r="N81" s="46"/>
      <c r="O81" s="3"/>
      <c r="P81" s="4"/>
      <c r="Q81" s="5"/>
      <c r="R81" s="6"/>
      <c r="S81" s="7"/>
      <c r="T81" s="1"/>
      <c r="U81" s="1"/>
    </row>
    <row r="82" spans="1:21" s="16" customFormat="1" ht="16.5">
      <c r="A82"/>
      <c r="B82" s="23"/>
      <c r="C82" s="1"/>
      <c r="D82" s="461"/>
      <c r="E82" s="32"/>
      <c r="F82" s="32"/>
      <c r="G82" s="32"/>
      <c r="H82" s="32"/>
      <c r="I82" s="32"/>
      <c r="J82" s="32"/>
      <c r="K82" s="26"/>
      <c r="L82" s="29"/>
      <c r="M82" s="29"/>
      <c r="N82" s="46"/>
      <c r="O82" s="3"/>
      <c r="P82" s="4"/>
      <c r="Q82" s="5"/>
      <c r="R82" s="6"/>
      <c r="S82" s="7"/>
      <c r="T82" s="1"/>
      <c r="U82" s="1"/>
    </row>
    <row r="83" spans="1:21" s="16" customFormat="1" ht="16.5">
      <c r="A83"/>
      <c r="B83" s="23"/>
      <c r="C83" s="1"/>
      <c r="D83" s="461"/>
      <c r="E83" s="32"/>
      <c r="F83" s="32"/>
      <c r="G83" s="32"/>
      <c r="H83" s="32"/>
      <c r="I83" s="32"/>
      <c r="J83" s="32"/>
      <c r="K83" s="26"/>
      <c r="L83" s="29"/>
      <c r="M83" s="29"/>
      <c r="N83" s="46"/>
      <c r="O83" s="3"/>
      <c r="P83" s="4"/>
      <c r="Q83" s="5"/>
      <c r="R83" s="6"/>
      <c r="S83" s="7"/>
      <c r="T83" s="1"/>
      <c r="U83" s="1"/>
    </row>
    <row r="84" spans="1:21" s="16" customFormat="1" ht="16.5">
      <c r="A84"/>
      <c r="B84" s="23"/>
      <c r="C84" s="1"/>
      <c r="D84" s="461"/>
      <c r="E84" s="32"/>
      <c r="F84" s="32"/>
      <c r="G84" s="32"/>
      <c r="H84" s="32"/>
      <c r="I84" s="32"/>
      <c r="J84" s="32"/>
      <c r="K84" s="26"/>
      <c r="L84" s="29"/>
      <c r="M84" s="29"/>
      <c r="N84" s="46"/>
      <c r="O84" s="3"/>
      <c r="P84" s="4"/>
      <c r="Q84" s="5"/>
      <c r="R84" s="6"/>
      <c r="S84" s="7"/>
      <c r="T84" s="1"/>
      <c r="U84" s="1"/>
    </row>
    <row r="85" spans="1:21" s="16" customFormat="1" ht="16.5">
      <c r="A85"/>
      <c r="B85" s="23"/>
      <c r="C85" s="1"/>
      <c r="D85" s="461"/>
      <c r="E85" s="32"/>
      <c r="F85" s="32"/>
      <c r="G85" s="32"/>
      <c r="H85" s="32"/>
      <c r="I85" s="32"/>
      <c r="J85" s="32"/>
      <c r="K85" s="26"/>
      <c r="L85" s="29"/>
      <c r="M85" s="29"/>
      <c r="N85" s="46"/>
      <c r="O85" s="3"/>
      <c r="P85" s="4"/>
      <c r="Q85" s="5"/>
      <c r="R85" s="6"/>
      <c r="S85" s="7"/>
      <c r="T85" s="1"/>
      <c r="U85" s="1"/>
    </row>
    <row r="86" spans="1:21" s="16" customFormat="1" ht="16.5">
      <c r="A86"/>
      <c r="B86" s="23"/>
      <c r="C86" s="1"/>
      <c r="D86" s="461"/>
      <c r="E86" s="32"/>
      <c r="F86" s="32"/>
      <c r="G86" s="32"/>
      <c r="H86" s="32"/>
      <c r="I86" s="32"/>
      <c r="J86" s="32"/>
      <c r="K86" s="26"/>
      <c r="L86" s="29"/>
      <c r="M86" s="29"/>
      <c r="N86" s="46"/>
      <c r="O86" s="3"/>
      <c r="P86" s="4"/>
      <c r="Q86" s="5"/>
      <c r="R86" s="6"/>
      <c r="S86" s="7"/>
      <c r="T86" s="1"/>
      <c r="U86" s="1"/>
    </row>
    <row r="87" spans="1:21" s="16" customFormat="1" ht="16.5">
      <c r="A87"/>
      <c r="B87" s="23"/>
      <c r="C87" s="1"/>
      <c r="D87" s="461"/>
      <c r="E87" s="32"/>
      <c r="F87" s="32"/>
      <c r="G87" s="32"/>
      <c r="H87" s="32"/>
      <c r="I87" s="32"/>
      <c r="J87" s="32"/>
      <c r="K87" s="26"/>
      <c r="L87" s="29"/>
      <c r="M87" s="29"/>
      <c r="N87" s="46"/>
      <c r="O87" s="3"/>
      <c r="P87" s="4"/>
      <c r="Q87" s="5"/>
      <c r="R87" s="6"/>
      <c r="S87" s="7"/>
      <c r="T87" s="1"/>
      <c r="U87" s="1"/>
    </row>
    <row r="88" spans="1:21" s="16" customFormat="1" ht="16.5">
      <c r="A88"/>
      <c r="B88" s="23"/>
      <c r="C88" s="1"/>
      <c r="D88" s="461"/>
      <c r="E88" s="32"/>
      <c r="F88" s="32"/>
      <c r="G88" s="32"/>
      <c r="H88" s="32"/>
      <c r="I88" s="32"/>
      <c r="J88" s="32"/>
      <c r="K88" s="26"/>
      <c r="L88" s="29"/>
      <c r="M88" s="29"/>
      <c r="N88" s="46"/>
      <c r="O88" s="3"/>
      <c r="P88" s="4"/>
      <c r="Q88" s="5"/>
      <c r="R88" s="6"/>
      <c r="S88" s="7"/>
      <c r="T88" s="1"/>
      <c r="U88" s="1"/>
    </row>
    <row r="89" spans="1:21" s="16" customFormat="1" ht="16.5">
      <c r="A89"/>
      <c r="B89" s="23"/>
      <c r="C89" s="1"/>
      <c r="D89" s="461"/>
      <c r="E89" s="32"/>
      <c r="F89" s="32"/>
      <c r="G89" s="32"/>
      <c r="H89" s="32"/>
      <c r="I89" s="32"/>
      <c r="J89" s="32"/>
      <c r="K89" s="26"/>
      <c r="L89" s="29"/>
      <c r="M89" s="29"/>
      <c r="N89" s="46"/>
      <c r="O89" s="3"/>
      <c r="P89" s="4"/>
      <c r="Q89" s="5"/>
      <c r="R89" s="6"/>
      <c r="S89" s="7"/>
      <c r="T89" s="1"/>
      <c r="U89" s="1"/>
    </row>
    <row r="90" spans="1:21" s="16" customFormat="1" ht="16.5">
      <c r="A90"/>
      <c r="B90" s="23"/>
      <c r="C90" s="1"/>
      <c r="D90" s="461"/>
      <c r="E90" s="32"/>
      <c r="F90" s="32"/>
      <c r="G90" s="32"/>
      <c r="H90" s="32"/>
      <c r="I90" s="32"/>
      <c r="J90" s="32"/>
      <c r="K90" s="26"/>
      <c r="L90" s="29"/>
      <c r="M90" s="29"/>
      <c r="N90" s="46"/>
      <c r="O90" s="3"/>
      <c r="P90" s="4"/>
      <c r="Q90" s="5"/>
      <c r="R90" s="6"/>
      <c r="S90" s="7"/>
      <c r="T90" s="1"/>
      <c r="U90" s="1"/>
    </row>
    <row r="91" spans="1:21" s="16" customFormat="1" ht="16.5">
      <c r="A91"/>
      <c r="B91" s="23"/>
      <c r="C91" s="1"/>
      <c r="D91" s="461"/>
      <c r="E91" s="32"/>
      <c r="F91" s="32"/>
      <c r="G91" s="32"/>
      <c r="H91" s="32"/>
      <c r="I91" s="32"/>
      <c r="J91" s="32"/>
      <c r="K91" s="26"/>
      <c r="L91" s="29"/>
      <c r="M91" s="29"/>
      <c r="N91" s="46"/>
      <c r="O91" s="3"/>
      <c r="P91" s="4"/>
      <c r="Q91" s="5"/>
      <c r="R91" s="6"/>
      <c r="S91" s="7"/>
      <c r="T91" s="1"/>
      <c r="U91" s="1"/>
    </row>
    <row r="92" spans="1:21" s="16" customFormat="1" ht="16.5">
      <c r="A92"/>
      <c r="B92" s="23"/>
      <c r="C92" s="1"/>
      <c r="D92" s="461"/>
      <c r="E92" s="32"/>
      <c r="F92" s="32"/>
      <c r="G92" s="32"/>
      <c r="H92" s="32"/>
      <c r="I92" s="32"/>
      <c r="J92" s="32"/>
      <c r="K92" s="26"/>
      <c r="L92" s="29"/>
      <c r="M92" s="29"/>
      <c r="N92" s="46"/>
      <c r="O92" s="3"/>
      <c r="P92" s="4"/>
      <c r="Q92" s="5"/>
      <c r="R92" s="6"/>
      <c r="S92" s="7"/>
      <c r="T92" s="1"/>
      <c r="U92" s="1"/>
    </row>
    <row r="93" spans="1:21" s="16" customFormat="1" ht="16.5">
      <c r="A93"/>
      <c r="B93" s="23"/>
      <c r="C93" s="1"/>
      <c r="D93" s="461"/>
      <c r="E93" s="32"/>
      <c r="F93" s="32"/>
      <c r="G93" s="32"/>
      <c r="H93" s="32"/>
      <c r="I93" s="32"/>
      <c r="J93" s="32"/>
      <c r="K93" s="26"/>
      <c r="L93" s="29"/>
      <c r="M93" s="29"/>
      <c r="N93" s="46"/>
      <c r="O93" s="3"/>
      <c r="P93" s="4"/>
      <c r="Q93" s="5"/>
      <c r="R93" s="6"/>
      <c r="S93" s="7"/>
      <c r="T93" s="1"/>
      <c r="U93" s="1"/>
    </row>
    <row r="94" spans="1:21" s="16" customFormat="1" ht="16.5">
      <c r="A94"/>
      <c r="B94" s="23"/>
      <c r="C94" s="1"/>
      <c r="D94" s="461"/>
      <c r="E94" s="32"/>
      <c r="F94" s="32"/>
      <c r="G94" s="32"/>
      <c r="H94" s="32"/>
      <c r="I94" s="32"/>
      <c r="J94" s="32"/>
      <c r="K94" s="26"/>
      <c r="L94" s="29"/>
      <c r="M94" s="29"/>
      <c r="N94" s="46"/>
      <c r="O94" s="3"/>
      <c r="P94" s="4"/>
      <c r="Q94" s="5"/>
      <c r="R94" s="6"/>
      <c r="S94" s="7"/>
      <c r="T94" s="1"/>
      <c r="U94" s="1"/>
    </row>
    <row r="95" spans="1:21" s="16" customFormat="1" ht="16.5">
      <c r="A95"/>
      <c r="B95" s="23"/>
      <c r="C95" s="1"/>
      <c r="D95" s="461"/>
      <c r="E95" s="32"/>
      <c r="F95" s="32"/>
      <c r="G95" s="32"/>
      <c r="H95" s="32"/>
      <c r="I95" s="32"/>
      <c r="J95" s="32"/>
      <c r="K95" s="26"/>
      <c r="L95" s="29"/>
      <c r="M95" s="29"/>
      <c r="N95" s="46"/>
      <c r="O95" s="3"/>
      <c r="P95" s="4"/>
      <c r="Q95" s="5"/>
      <c r="R95" s="6"/>
      <c r="S95" s="7"/>
      <c r="T95" s="1"/>
      <c r="U95" s="1"/>
    </row>
    <row r="96" spans="1:21" s="16" customFormat="1" ht="16.5">
      <c r="A96"/>
      <c r="B96" s="23"/>
      <c r="C96" s="1"/>
      <c r="D96" s="461"/>
      <c r="E96" s="32"/>
      <c r="F96" s="32"/>
      <c r="G96" s="32"/>
      <c r="H96" s="32"/>
      <c r="I96" s="32"/>
      <c r="J96" s="32"/>
      <c r="K96" s="26"/>
      <c r="L96" s="29"/>
      <c r="M96" s="29"/>
      <c r="N96" s="46"/>
      <c r="O96" s="3"/>
      <c r="P96" s="4"/>
      <c r="Q96" s="5"/>
      <c r="R96" s="6"/>
      <c r="S96" s="7"/>
      <c r="T96" s="1"/>
      <c r="U96" s="1"/>
    </row>
    <row r="97" spans="1:21" s="16" customFormat="1" ht="16.5">
      <c r="A97"/>
      <c r="B97" s="23"/>
      <c r="C97" s="1"/>
      <c r="D97" s="461"/>
      <c r="E97" s="32"/>
      <c r="F97" s="32"/>
      <c r="G97" s="32"/>
      <c r="H97" s="32"/>
      <c r="I97" s="32"/>
      <c r="J97" s="32"/>
      <c r="K97" s="26"/>
      <c r="L97" s="29"/>
      <c r="M97" s="29"/>
      <c r="N97" s="46"/>
      <c r="O97" s="3"/>
      <c r="P97" s="4"/>
      <c r="Q97" s="5"/>
      <c r="R97" s="6"/>
      <c r="S97" s="7"/>
      <c r="T97" s="1"/>
      <c r="U97" s="1"/>
    </row>
    <row r="98" spans="1:21" s="16" customFormat="1" ht="16.5">
      <c r="A98"/>
      <c r="B98" s="23"/>
      <c r="C98" s="1"/>
      <c r="D98" s="461"/>
      <c r="E98" s="32"/>
      <c r="F98" s="32"/>
      <c r="G98" s="32"/>
      <c r="H98" s="32"/>
      <c r="I98" s="32"/>
      <c r="J98" s="32"/>
      <c r="K98" s="26"/>
      <c r="L98" s="29"/>
      <c r="M98" s="29"/>
      <c r="N98" s="46"/>
      <c r="O98" s="3"/>
      <c r="P98" s="4"/>
      <c r="Q98" s="5"/>
      <c r="R98" s="6"/>
      <c r="S98" s="7"/>
      <c r="T98" s="1"/>
      <c r="U98" s="1"/>
    </row>
    <row r="99" spans="1:21" s="16" customFormat="1" ht="16.5">
      <c r="A99"/>
      <c r="B99" s="23"/>
      <c r="C99" s="1"/>
      <c r="D99" s="461"/>
      <c r="E99" s="32"/>
      <c r="F99" s="32"/>
      <c r="G99" s="32"/>
      <c r="H99" s="32"/>
      <c r="I99" s="32"/>
      <c r="J99" s="32"/>
      <c r="K99" s="26"/>
      <c r="L99" s="29"/>
      <c r="M99" s="29"/>
      <c r="N99" s="46"/>
      <c r="O99" s="3"/>
      <c r="P99" s="4"/>
      <c r="Q99" s="5"/>
      <c r="R99" s="6"/>
      <c r="S99" s="7"/>
      <c r="T99" s="1"/>
      <c r="U99" s="1"/>
    </row>
    <row r="100" spans="1:21" s="16" customFormat="1" ht="16.5">
      <c r="A100"/>
      <c r="B100" s="23"/>
      <c r="C100" s="1"/>
      <c r="D100" s="461"/>
      <c r="E100" s="32"/>
      <c r="F100" s="32"/>
      <c r="G100" s="32"/>
      <c r="H100" s="32"/>
      <c r="I100" s="32"/>
      <c r="J100" s="32"/>
      <c r="K100" s="26"/>
      <c r="L100" s="29"/>
      <c r="M100" s="29"/>
      <c r="N100" s="46"/>
      <c r="O100" s="3"/>
      <c r="P100" s="4"/>
      <c r="Q100" s="5"/>
      <c r="R100" s="6"/>
      <c r="S100" s="7"/>
      <c r="T100" s="1"/>
      <c r="U100" s="1"/>
    </row>
    <row r="101" spans="1:21" s="16" customFormat="1" ht="16.5">
      <c r="A101"/>
      <c r="B101" s="23"/>
      <c r="C101" s="1"/>
      <c r="D101" s="461"/>
      <c r="E101" s="32"/>
      <c r="F101" s="32"/>
      <c r="G101" s="32"/>
      <c r="H101" s="32"/>
      <c r="I101" s="32"/>
      <c r="J101" s="32"/>
      <c r="K101" s="26"/>
      <c r="L101" s="29"/>
      <c r="M101" s="29"/>
      <c r="N101" s="46"/>
      <c r="O101" s="3"/>
      <c r="P101" s="4"/>
      <c r="Q101" s="5"/>
      <c r="R101" s="6"/>
      <c r="S101" s="7"/>
      <c r="T101" s="1"/>
      <c r="U101" s="1"/>
    </row>
    <row r="102" spans="1:21" s="16" customFormat="1" ht="16.5">
      <c r="A102"/>
      <c r="B102" s="23"/>
      <c r="C102" s="1"/>
      <c r="D102" s="461"/>
      <c r="E102" s="32"/>
      <c r="F102" s="32"/>
      <c r="G102" s="32"/>
      <c r="H102" s="32"/>
      <c r="I102" s="32"/>
      <c r="J102" s="32"/>
      <c r="K102" s="26"/>
      <c r="L102" s="29"/>
      <c r="M102" s="29"/>
      <c r="N102" s="46"/>
      <c r="O102" s="3"/>
      <c r="P102" s="4"/>
      <c r="Q102" s="5"/>
      <c r="R102" s="6"/>
      <c r="S102" s="7"/>
      <c r="T102" s="1"/>
      <c r="U102" s="1"/>
    </row>
    <row r="103" spans="1:21" s="16" customFormat="1" ht="16.5">
      <c r="A103"/>
      <c r="B103" s="23"/>
      <c r="C103" s="1"/>
      <c r="D103" s="461"/>
      <c r="E103" s="32"/>
      <c r="F103" s="32"/>
      <c r="G103" s="32"/>
      <c r="H103" s="32"/>
      <c r="I103" s="32"/>
      <c r="J103" s="32"/>
      <c r="K103" s="26"/>
      <c r="L103" s="29"/>
      <c r="M103" s="29"/>
      <c r="N103" s="46"/>
      <c r="O103" s="3"/>
      <c r="P103" s="4"/>
      <c r="Q103" s="5"/>
      <c r="R103" s="6"/>
      <c r="S103" s="7"/>
      <c r="T103" s="1"/>
      <c r="U103" s="1"/>
    </row>
    <row r="104" spans="1:21" s="16" customFormat="1" ht="16.5">
      <c r="A104"/>
      <c r="B104" s="23"/>
      <c r="C104" s="1"/>
      <c r="D104" s="461"/>
      <c r="E104" s="32"/>
      <c r="F104" s="32"/>
      <c r="G104" s="32"/>
      <c r="H104" s="32"/>
      <c r="I104" s="32"/>
      <c r="J104" s="32"/>
      <c r="K104" s="26"/>
      <c r="L104" s="29"/>
      <c r="M104" s="29"/>
      <c r="N104" s="46"/>
      <c r="O104" s="3"/>
      <c r="P104" s="4"/>
      <c r="Q104" s="5"/>
      <c r="R104" s="6"/>
      <c r="S104" s="7"/>
      <c r="T104" s="1"/>
      <c r="U104" s="1"/>
    </row>
    <row r="105" spans="1:21" s="16" customFormat="1" ht="16.5">
      <c r="A105"/>
      <c r="B105" s="23"/>
      <c r="C105" s="1"/>
      <c r="D105" s="461"/>
      <c r="E105" s="32"/>
      <c r="F105" s="32"/>
      <c r="G105" s="32"/>
      <c r="H105" s="32"/>
      <c r="I105" s="32"/>
      <c r="J105" s="32"/>
      <c r="K105" s="26"/>
      <c r="L105" s="29"/>
      <c r="M105" s="29"/>
      <c r="N105" s="46"/>
      <c r="O105" s="3"/>
      <c r="P105" s="4"/>
      <c r="Q105" s="5"/>
      <c r="R105" s="6"/>
      <c r="S105" s="7"/>
      <c r="T105" s="1"/>
      <c r="U105" s="1"/>
    </row>
    <row r="106" spans="1:21" s="16" customFormat="1" ht="16.5">
      <c r="A106"/>
      <c r="B106" s="23"/>
      <c r="C106" s="1"/>
      <c r="D106" s="461"/>
      <c r="E106" s="32"/>
      <c r="F106" s="32"/>
      <c r="G106" s="32"/>
      <c r="H106" s="32"/>
      <c r="I106" s="32"/>
      <c r="J106" s="32"/>
      <c r="K106" s="26"/>
      <c r="L106" s="29"/>
      <c r="M106" s="29"/>
      <c r="N106" s="46"/>
      <c r="O106" s="3"/>
      <c r="P106" s="4"/>
      <c r="Q106" s="5"/>
      <c r="R106" s="6"/>
      <c r="S106" s="7"/>
      <c r="T106" s="1"/>
      <c r="U106" s="1"/>
    </row>
    <row r="107" spans="1:21" s="16" customFormat="1" ht="16.5">
      <c r="A107"/>
      <c r="B107" s="23"/>
      <c r="C107" s="1"/>
      <c r="D107" s="461"/>
      <c r="E107" s="32"/>
      <c r="F107" s="32"/>
      <c r="G107" s="32"/>
      <c r="H107" s="32"/>
      <c r="I107" s="32"/>
      <c r="J107" s="32"/>
      <c r="K107" s="26"/>
      <c r="L107" s="29"/>
      <c r="M107" s="29"/>
      <c r="N107" s="46"/>
      <c r="O107" s="3"/>
      <c r="P107" s="4"/>
      <c r="Q107" s="5"/>
      <c r="R107" s="6"/>
      <c r="S107" s="7"/>
      <c r="T107" s="1"/>
      <c r="U107" s="1"/>
    </row>
    <row r="108" spans="1:21" s="16" customFormat="1" ht="16.5">
      <c r="A108"/>
      <c r="B108" s="23"/>
      <c r="C108" s="1"/>
      <c r="D108" s="461"/>
      <c r="E108" s="32"/>
      <c r="F108" s="32"/>
      <c r="G108" s="32"/>
      <c r="H108" s="32"/>
      <c r="I108" s="32"/>
      <c r="J108" s="32"/>
      <c r="K108" s="26"/>
      <c r="L108" s="29"/>
      <c r="M108" s="29"/>
      <c r="N108" s="46"/>
      <c r="O108" s="3"/>
      <c r="P108" s="4"/>
      <c r="Q108" s="5"/>
      <c r="R108" s="6"/>
      <c r="S108" s="7"/>
      <c r="T108" s="1"/>
      <c r="U108" s="1"/>
    </row>
    <row r="109" spans="1:21" s="16" customFormat="1" ht="16.5">
      <c r="A109"/>
      <c r="B109" s="23"/>
      <c r="C109" s="1"/>
      <c r="D109" s="461"/>
      <c r="E109" s="32"/>
      <c r="F109" s="32"/>
      <c r="G109" s="32"/>
      <c r="H109" s="32"/>
      <c r="I109" s="32"/>
      <c r="J109" s="32"/>
      <c r="K109" s="26"/>
      <c r="L109" s="29"/>
      <c r="M109" s="29"/>
      <c r="N109" s="46"/>
      <c r="O109" s="3"/>
      <c r="P109" s="4"/>
      <c r="Q109" s="5"/>
      <c r="R109" s="6"/>
      <c r="S109" s="7"/>
      <c r="T109" s="1"/>
      <c r="U109" s="1"/>
    </row>
    <row r="110" spans="1:21" s="16" customFormat="1" ht="16.5">
      <c r="A110"/>
      <c r="B110" s="23"/>
      <c r="C110" s="1"/>
      <c r="D110" s="461"/>
      <c r="E110" s="32"/>
      <c r="F110" s="32"/>
      <c r="G110" s="32"/>
      <c r="H110" s="32"/>
      <c r="I110" s="32"/>
      <c r="J110" s="32"/>
      <c r="K110" s="26"/>
      <c r="L110" s="29"/>
      <c r="M110" s="29"/>
      <c r="N110" s="46"/>
      <c r="O110" s="3"/>
      <c r="P110" s="4"/>
      <c r="Q110" s="5"/>
      <c r="R110" s="6"/>
      <c r="S110" s="7"/>
      <c r="T110" s="1"/>
      <c r="U110" s="1"/>
    </row>
    <row r="111" spans="1:21" s="16" customFormat="1" ht="16.5">
      <c r="A111"/>
      <c r="B111" s="23"/>
      <c r="C111" s="1"/>
      <c r="D111" s="461"/>
      <c r="E111" s="32"/>
      <c r="F111" s="32"/>
      <c r="G111" s="32"/>
      <c r="H111" s="32"/>
      <c r="I111" s="32"/>
      <c r="J111" s="32"/>
      <c r="K111" s="26"/>
      <c r="L111" s="29"/>
      <c r="M111" s="29"/>
      <c r="N111" s="46"/>
      <c r="O111" s="3"/>
      <c r="P111" s="4"/>
      <c r="Q111" s="5"/>
      <c r="R111" s="6"/>
      <c r="S111" s="7"/>
      <c r="T111" s="1"/>
      <c r="U111" s="1"/>
    </row>
    <row r="112" spans="1:21" s="16" customFormat="1" ht="16.5">
      <c r="A112"/>
      <c r="B112" s="23"/>
      <c r="C112" s="1"/>
      <c r="D112" s="461"/>
      <c r="E112" s="32"/>
      <c r="F112" s="32"/>
      <c r="G112" s="32"/>
      <c r="H112" s="32"/>
      <c r="I112" s="32"/>
      <c r="J112" s="32"/>
      <c r="K112" s="26"/>
      <c r="L112" s="29"/>
      <c r="M112" s="29"/>
      <c r="N112" s="46"/>
      <c r="O112" s="3"/>
      <c r="P112" s="4"/>
      <c r="Q112" s="5"/>
      <c r="R112" s="6"/>
      <c r="S112" s="7"/>
      <c r="T112" s="1"/>
      <c r="U112" s="1"/>
    </row>
    <row r="113" spans="1:21" s="16" customFormat="1" ht="16.5">
      <c r="A113"/>
      <c r="B113" s="23"/>
      <c r="C113" s="1"/>
      <c r="D113" s="461"/>
      <c r="E113" s="32"/>
      <c r="F113" s="32"/>
      <c r="G113" s="32"/>
      <c r="H113" s="32"/>
      <c r="I113" s="32"/>
      <c r="J113" s="32"/>
      <c r="K113" s="26"/>
      <c r="L113" s="29"/>
      <c r="M113" s="29"/>
      <c r="N113" s="46"/>
      <c r="O113" s="3"/>
      <c r="P113" s="4"/>
      <c r="Q113" s="5"/>
      <c r="R113" s="6"/>
      <c r="S113" s="7"/>
      <c r="T113" s="1"/>
      <c r="U113" s="1"/>
    </row>
    <row r="114" spans="1:21" s="16" customFormat="1" ht="16.5">
      <c r="A114"/>
      <c r="B114" s="23"/>
      <c r="C114" s="1"/>
      <c r="D114" s="461"/>
      <c r="E114" s="32"/>
      <c r="F114" s="32"/>
      <c r="G114" s="32"/>
      <c r="H114" s="32"/>
      <c r="I114" s="32"/>
      <c r="J114" s="32"/>
      <c r="K114" s="26"/>
      <c r="L114" s="29"/>
      <c r="M114" s="29"/>
      <c r="N114" s="46"/>
      <c r="O114" s="3"/>
      <c r="P114" s="4"/>
      <c r="Q114" s="5"/>
      <c r="R114" s="6"/>
      <c r="S114" s="7"/>
      <c r="T114" s="1"/>
      <c r="U114" s="1"/>
    </row>
    <row r="115" spans="1:21" s="16" customFormat="1" ht="16.5">
      <c r="A115"/>
      <c r="B115" s="23"/>
      <c r="C115" s="1"/>
      <c r="D115" s="461"/>
      <c r="E115" s="32"/>
      <c r="F115" s="32"/>
      <c r="G115" s="32"/>
      <c r="H115" s="32"/>
      <c r="I115" s="32"/>
      <c r="J115" s="32"/>
      <c r="K115" s="26"/>
      <c r="L115" s="29"/>
      <c r="M115" s="29"/>
      <c r="N115" s="46"/>
      <c r="O115" s="3"/>
      <c r="P115" s="4"/>
      <c r="Q115" s="5"/>
      <c r="R115" s="6"/>
      <c r="S115" s="7"/>
      <c r="T115" s="1"/>
      <c r="U115" s="1"/>
    </row>
    <row r="116" spans="1:21" s="16" customFormat="1" ht="16.5">
      <c r="A116"/>
      <c r="B116" s="23"/>
      <c r="C116" s="1"/>
      <c r="D116" s="461"/>
      <c r="E116" s="32"/>
      <c r="F116" s="32"/>
      <c r="G116" s="32"/>
      <c r="H116" s="32"/>
      <c r="I116" s="32"/>
      <c r="J116" s="32"/>
      <c r="K116" s="26"/>
      <c r="L116" s="29"/>
      <c r="M116" s="29"/>
      <c r="N116" s="46"/>
      <c r="O116" s="3"/>
      <c r="P116" s="4"/>
      <c r="Q116" s="5"/>
      <c r="R116" s="6"/>
      <c r="S116" s="7"/>
      <c r="T116" s="1"/>
      <c r="U116" s="1"/>
    </row>
    <row r="117" spans="1:21" s="16" customFormat="1" ht="16.5">
      <c r="A117"/>
      <c r="B117" s="23"/>
      <c r="C117" s="1"/>
      <c r="D117" s="461"/>
      <c r="E117" s="32"/>
      <c r="F117" s="32"/>
      <c r="G117" s="32"/>
      <c r="H117" s="32"/>
      <c r="I117" s="32"/>
      <c r="J117" s="32"/>
      <c r="K117" s="26"/>
      <c r="L117" s="29"/>
      <c r="M117" s="29"/>
      <c r="N117" s="46"/>
      <c r="O117" s="3"/>
      <c r="P117" s="4"/>
      <c r="Q117" s="5"/>
      <c r="R117" s="6"/>
      <c r="S117" s="7"/>
      <c r="T117" s="1"/>
      <c r="U117" s="1"/>
    </row>
    <row r="118" spans="1:21" s="16" customFormat="1" ht="16.5">
      <c r="A118"/>
      <c r="B118" s="23"/>
      <c r="C118" s="1"/>
      <c r="D118" s="461"/>
      <c r="E118" s="32"/>
      <c r="F118" s="32"/>
      <c r="G118" s="32"/>
      <c r="H118" s="32"/>
      <c r="I118" s="32"/>
      <c r="J118" s="32"/>
      <c r="K118" s="26"/>
      <c r="L118" s="29"/>
      <c r="M118" s="29"/>
      <c r="N118" s="46"/>
      <c r="O118" s="3"/>
      <c r="P118" s="4"/>
      <c r="Q118" s="5"/>
      <c r="R118" s="6"/>
      <c r="S118" s="7"/>
      <c r="T118" s="1"/>
      <c r="U118" s="1"/>
    </row>
    <row r="119" spans="1:21" s="16" customFormat="1" ht="16.5">
      <c r="A119"/>
      <c r="B119" s="23"/>
      <c r="C119" s="1"/>
      <c r="D119" s="461"/>
      <c r="E119" s="32"/>
      <c r="F119" s="32"/>
      <c r="G119" s="32"/>
      <c r="H119" s="32"/>
      <c r="I119" s="32"/>
      <c r="J119" s="32"/>
      <c r="K119" s="26"/>
      <c r="L119" s="29"/>
      <c r="M119" s="29"/>
      <c r="N119" s="46"/>
      <c r="O119" s="3"/>
      <c r="P119" s="4"/>
      <c r="Q119" s="5"/>
      <c r="R119" s="6"/>
      <c r="S119" s="7"/>
      <c r="T119" s="1"/>
      <c r="U119" s="1"/>
    </row>
    <row r="120" spans="1:21" s="16" customFormat="1" ht="16.5">
      <c r="A120"/>
      <c r="B120" s="23"/>
      <c r="C120" s="1"/>
      <c r="D120" s="461"/>
      <c r="E120" s="32"/>
      <c r="F120" s="32"/>
      <c r="G120" s="32"/>
      <c r="H120" s="32"/>
      <c r="I120" s="32"/>
      <c r="J120" s="32"/>
      <c r="K120" s="26"/>
      <c r="L120" s="29"/>
      <c r="M120" s="29"/>
      <c r="N120" s="46"/>
      <c r="O120" s="3"/>
      <c r="P120" s="4"/>
      <c r="Q120" s="5"/>
      <c r="R120" s="6"/>
      <c r="S120" s="7"/>
      <c r="T120" s="1"/>
      <c r="U120" s="1"/>
    </row>
    <row r="121" spans="1:21" s="16" customFormat="1" ht="16.5">
      <c r="A121"/>
      <c r="B121" s="23"/>
      <c r="C121" s="1"/>
      <c r="D121" s="461"/>
      <c r="E121" s="32"/>
      <c r="F121" s="32"/>
      <c r="G121" s="32"/>
      <c r="H121" s="32"/>
      <c r="I121" s="32"/>
      <c r="J121" s="32"/>
      <c r="K121" s="26"/>
      <c r="L121" s="29"/>
      <c r="M121" s="29"/>
      <c r="N121" s="46"/>
      <c r="O121" s="3"/>
      <c r="P121" s="4"/>
      <c r="Q121" s="5"/>
      <c r="R121" s="6"/>
      <c r="S121" s="7"/>
      <c r="T121" s="1"/>
      <c r="U121" s="1"/>
    </row>
    <row r="122" spans="1:21" s="16" customFormat="1" ht="16.5">
      <c r="A122"/>
      <c r="B122" s="23"/>
      <c r="C122" s="1"/>
      <c r="D122" s="461"/>
      <c r="E122" s="32"/>
      <c r="F122" s="32"/>
      <c r="G122" s="32"/>
      <c r="H122" s="32"/>
      <c r="I122" s="32"/>
      <c r="J122" s="32"/>
      <c r="K122" s="26"/>
      <c r="L122" s="29"/>
      <c r="M122" s="29"/>
      <c r="N122" s="46"/>
      <c r="O122" s="3"/>
      <c r="P122" s="4"/>
      <c r="Q122" s="5"/>
      <c r="R122" s="6"/>
      <c r="S122" s="7"/>
      <c r="T122" s="1"/>
      <c r="U122" s="1"/>
    </row>
    <row r="123" spans="1:21" s="16" customFormat="1" ht="16.5">
      <c r="A123"/>
      <c r="B123" s="23"/>
      <c r="C123" s="1"/>
      <c r="D123" s="461"/>
      <c r="E123" s="32"/>
      <c r="F123" s="32"/>
      <c r="G123" s="32"/>
      <c r="H123" s="32"/>
      <c r="I123" s="32"/>
      <c r="J123" s="32"/>
      <c r="K123" s="26"/>
      <c r="L123" s="29"/>
      <c r="M123" s="29"/>
      <c r="N123" s="46"/>
      <c r="O123" s="3"/>
      <c r="P123" s="4"/>
      <c r="Q123" s="5"/>
      <c r="R123" s="6"/>
      <c r="S123" s="7"/>
      <c r="T123" s="1"/>
      <c r="U123" s="1"/>
    </row>
    <row r="124" spans="1:21" s="16" customFormat="1" ht="16.5">
      <c r="A124"/>
      <c r="B124" s="23"/>
      <c r="C124" s="1"/>
      <c r="D124" s="461"/>
      <c r="E124" s="32"/>
      <c r="F124" s="32"/>
      <c r="G124" s="32"/>
      <c r="H124" s="32"/>
      <c r="I124" s="32"/>
      <c r="J124" s="32"/>
      <c r="K124" s="26"/>
      <c r="L124" s="29"/>
      <c r="M124" s="29"/>
      <c r="N124" s="46"/>
      <c r="O124" s="3"/>
      <c r="P124" s="4"/>
      <c r="Q124" s="5"/>
      <c r="R124" s="6"/>
      <c r="S124" s="7"/>
      <c r="T124" s="1"/>
      <c r="U124" s="1"/>
    </row>
    <row r="125" spans="1:21" s="16" customFormat="1" ht="16.5">
      <c r="A125"/>
      <c r="B125" s="23"/>
      <c r="C125" s="1"/>
      <c r="D125" s="461"/>
      <c r="E125" s="32"/>
      <c r="F125" s="32"/>
      <c r="G125" s="32"/>
      <c r="H125" s="32"/>
      <c r="I125" s="32"/>
      <c r="J125" s="32"/>
      <c r="K125" s="26"/>
      <c r="L125" s="29"/>
      <c r="M125" s="29"/>
      <c r="N125" s="46"/>
      <c r="O125" s="3"/>
      <c r="P125" s="4"/>
      <c r="Q125" s="5"/>
      <c r="R125" s="6"/>
      <c r="S125" s="7"/>
      <c r="T125" s="1"/>
      <c r="U125" s="1"/>
    </row>
    <row r="126" spans="1:21" s="16" customFormat="1" ht="16.5">
      <c r="A126"/>
      <c r="B126" s="23"/>
      <c r="C126" s="1"/>
      <c r="D126" s="461"/>
      <c r="E126" s="32"/>
      <c r="F126" s="32"/>
      <c r="G126" s="32"/>
      <c r="H126" s="32"/>
      <c r="I126" s="32"/>
      <c r="J126" s="32"/>
      <c r="K126" s="26"/>
      <c r="L126" s="29"/>
      <c r="M126" s="29"/>
      <c r="N126" s="46"/>
      <c r="O126" s="3"/>
      <c r="P126" s="4"/>
      <c r="Q126" s="5"/>
      <c r="R126" s="6"/>
      <c r="S126" s="7"/>
      <c r="T126" s="1"/>
      <c r="U126" s="1"/>
    </row>
    <row r="127" spans="1:21" s="16" customFormat="1" ht="16.5">
      <c r="A127"/>
      <c r="B127" s="23"/>
      <c r="C127" s="1"/>
      <c r="D127" s="461"/>
      <c r="E127" s="32"/>
      <c r="F127" s="32"/>
      <c r="G127" s="32"/>
      <c r="H127" s="32"/>
      <c r="I127" s="32"/>
      <c r="J127" s="32"/>
      <c r="K127" s="26"/>
      <c r="L127" s="29"/>
      <c r="M127" s="29"/>
      <c r="N127" s="46"/>
      <c r="O127" s="3"/>
      <c r="P127" s="4"/>
      <c r="Q127" s="5"/>
      <c r="R127" s="6"/>
      <c r="S127" s="7"/>
      <c r="T127" s="1"/>
      <c r="U127" s="1"/>
    </row>
    <row r="128" spans="1:21" s="16" customFormat="1" ht="16.5">
      <c r="A128"/>
      <c r="B128" s="23"/>
      <c r="C128" s="1"/>
      <c r="D128" s="461"/>
      <c r="E128" s="32"/>
      <c r="F128" s="32"/>
      <c r="G128" s="32"/>
      <c r="H128" s="32"/>
      <c r="I128" s="32"/>
      <c r="J128" s="32"/>
      <c r="K128" s="26"/>
      <c r="L128" s="29"/>
      <c r="M128" s="29"/>
      <c r="N128" s="46"/>
      <c r="O128" s="3"/>
      <c r="P128" s="4"/>
      <c r="Q128" s="5"/>
      <c r="R128" s="6"/>
      <c r="S128" s="7"/>
      <c r="T128" s="1"/>
      <c r="U128" s="1"/>
    </row>
    <row r="129" spans="1:21" s="16" customFormat="1" ht="16.5">
      <c r="A129"/>
      <c r="B129" s="23"/>
      <c r="C129" s="1"/>
      <c r="D129" s="461"/>
      <c r="E129" s="32"/>
      <c r="F129" s="32"/>
      <c r="G129" s="32"/>
      <c r="H129" s="32"/>
      <c r="I129" s="32"/>
      <c r="J129" s="32"/>
      <c r="K129" s="26"/>
      <c r="L129" s="29"/>
      <c r="M129" s="29"/>
      <c r="N129" s="46"/>
      <c r="O129" s="3"/>
      <c r="P129" s="4"/>
      <c r="Q129" s="5"/>
      <c r="R129" s="6"/>
      <c r="S129" s="7"/>
      <c r="T129" s="1"/>
      <c r="U129" s="1"/>
    </row>
    <row r="130" spans="1:21" s="16" customFormat="1" ht="16.5">
      <c r="A130"/>
      <c r="B130" s="23"/>
      <c r="C130" s="1"/>
      <c r="D130" s="461"/>
      <c r="E130" s="32"/>
      <c r="F130" s="32"/>
      <c r="G130" s="32"/>
      <c r="H130" s="32"/>
      <c r="I130" s="32"/>
      <c r="J130" s="32"/>
      <c r="K130" s="26"/>
      <c r="L130" s="29"/>
      <c r="M130" s="29"/>
      <c r="N130" s="46"/>
      <c r="O130" s="3"/>
      <c r="P130" s="4"/>
      <c r="Q130" s="5"/>
      <c r="R130" s="6"/>
      <c r="S130" s="7"/>
      <c r="T130" s="1"/>
      <c r="U130" s="1"/>
    </row>
    <row r="131" spans="1:21" s="16" customFormat="1" ht="16.5">
      <c r="A131"/>
      <c r="B131" s="23"/>
      <c r="C131" s="1"/>
      <c r="D131" s="461"/>
      <c r="E131" s="32"/>
      <c r="F131" s="32"/>
      <c r="G131" s="32"/>
      <c r="H131" s="32"/>
      <c r="I131" s="32"/>
      <c r="J131" s="32"/>
      <c r="K131" s="26"/>
      <c r="L131" s="29"/>
      <c r="M131" s="29"/>
      <c r="N131" s="46"/>
      <c r="O131" s="3"/>
      <c r="P131" s="4"/>
      <c r="Q131" s="5"/>
      <c r="R131" s="6"/>
      <c r="S131" s="7"/>
      <c r="T131" s="1"/>
      <c r="U131" s="1"/>
    </row>
    <row r="132" spans="1:21" s="16" customFormat="1" ht="16.5">
      <c r="A132"/>
      <c r="B132" s="23"/>
      <c r="C132" s="1"/>
      <c r="D132" s="461"/>
      <c r="E132" s="32"/>
      <c r="F132" s="32"/>
      <c r="G132" s="32"/>
      <c r="H132" s="32"/>
      <c r="I132" s="32"/>
      <c r="J132" s="32"/>
      <c r="K132" s="26"/>
      <c r="L132" s="29"/>
      <c r="M132" s="29"/>
      <c r="N132" s="46"/>
      <c r="O132" s="3"/>
      <c r="P132" s="4"/>
      <c r="Q132" s="5"/>
      <c r="R132" s="6"/>
      <c r="S132" s="7"/>
      <c r="T132" s="1"/>
      <c r="U132" s="1"/>
    </row>
    <row r="133" spans="1:21" s="16" customFormat="1" ht="16.5">
      <c r="A133"/>
      <c r="B133" s="23"/>
      <c r="C133" s="1"/>
      <c r="D133" s="461"/>
      <c r="E133" s="32"/>
      <c r="F133" s="32"/>
      <c r="G133" s="32"/>
      <c r="H133" s="32"/>
      <c r="I133" s="32"/>
      <c r="J133" s="32"/>
      <c r="K133" s="26"/>
      <c r="L133" s="29"/>
      <c r="M133" s="29"/>
      <c r="N133" s="46"/>
      <c r="O133" s="3"/>
      <c r="P133" s="4"/>
      <c r="Q133" s="5"/>
      <c r="R133" s="6"/>
      <c r="S133" s="7"/>
      <c r="T133" s="1"/>
      <c r="U133" s="1"/>
    </row>
    <row r="134" spans="1:21" s="16" customFormat="1" ht="16.5">
      <c r="A134"/>
      <c r="B134" s="23"/>
      <c r="C134" s="1"/>
      <c r="D134" s="461"/>
      <c r="E134" s="32"/>
      <c r="F134" s="32"/>
      <c r="G134" s="32"/>
      <c r="H134" s="32"/>
      <c r="I134" s="32"/>
      <c r="J134" s="32"/>
      <c r="K134" s="26"/>
      <c r="L134" s="29"/>
      <c r="M134" s="29"/>
      <c r="N134" s="46"/>
      <c r="O134" s="3"/>
      <c r="P134" s="4"/>
      <c r="Q134" s="5"/>
      <c r="R134" s="6"/>
      <c r="S134" s="7"/>
      <c r="T134" s="1"/>
      <c r="U134" s="1"/>
    </row>
    <row r="135" spans="1:21" s="16" customFormat="1" ht="16.5">
      <c r="A135"/>
      <c r="B135" s="23"/>
      <c r="C135" s="1"/>
      <c r="D135" s="461"/>
      <c r="E135" s="32"/>
      <c r="F135" s="32"/>
      <c r="G135" s="32"/>
      <c r="H135" s="32"/>
      <c r="I135" s="32"/>
      <c r="J135" s="32"/>
      <c r="K135" s="26"/>
      <c r="L135" s="29"/>
      <c r="M135" s="29"/>
      <c r="N135" s="46"/>
      <c r="O135" s="3"/>
      <c r="P135" s="4"/>
      <c r="Q135" s="5"/>
      <c r="R135" s="6"/>
      <c r="S135" s="7"/>
      <c r="T135" s="1"/>
      <c r="U135" s="1"/>
    </row>
    <row r="136" spans="1:21" s="16" customFormat="1" ht="16.5">
      <c r="A136"/>
      <c r="B136" s="23"/>
      <c r="C136" s="1"/>
      <c r="D136" s="461"/>
      <c r="E136" s="32"/>
      <c r="F136" s="32"/>
      <c r="G136" s="32"/>
      <c r="H136" s="32"/>
      <c r="I136" s="32"/>
      <c r="J136" s="32"/>
      <c r="K136" s="26"/>
      <c r="L136" s="29"/>
      <c r="M136" s="29"/>
      <c r="N136" s="46"/>
      <c r="O136" s="3"/>
      <c r="P136" s="4"/>
      <c r="Q136" s="5"/>
      <c r="R136" s="6"/>
      <c r="S136" s="7"/>
      <c r="T136" s="1"/>
      <c r="U136" s="1"/>
    </row>
    <row r="137" spans="1:21" s="16" customFormat="1" ht="16.5">
      <c r="A137"/>
      <c r="B137" s="23"/>
      <c r="C137" s="1"/>
      <c r="D137" s="461"/>
      <c r="E137" s="32"/>
      <c r="F137" s="32"/>
      <c r="G137" s="32"/>
      <c r="H137" s="32"/>
      <c r="I137" s="32"/>
      <c r="J137" s="32"/>
      <c r="K137" s="26"/>
      <c r="L137" s="29"/>
      <c r="M137" s="29"/>
      <c r="N137" s="46"/>
      <c r="O137" s="3"/>
      <c r="P137" s="4"/>
      <c r="Q137" s="5"/>
      <c r="R137" s="6"/>
      <c r="S137" s="7"/>
      <c r="T137" s="1"/>
      <c r="U137" s="1"/>
    </row>
    <row r="138" spans="1:21" s="16" customFormat="1" ht="16.5">
      <c r="A138"/>
      <c r="B138" s="23"/>
      <c r="C138" s="1"/>
      <c r="D138" s="461"/>
      <c r="E138" s="32"/>
      <c r="F138" s="32"/>
      <c r="G138" s="32"/>
      <c r="H138" s="32"/>
      <c r="I138" s="32"/>
      <c r="J138" s="32"/>
      <c r="K138" s="26"/>
      <c r="L138" s="29"/>
      <c r="M138" s="29"/>
      <c r="N138" s="46"/>
      <c r="O138" s="3"/>
      <c r="P138" s="4"/>
      <c r="Q138" s="5"/>
      <c r="R138" s="6"/>
      <c r="S138" s="7"/>
      <c r="T138" s="1"/>
      <c r="U138" s="1"/>
    </row>
    <row r="139" spans="1:21" s="16" customFormat="1" ht="16.5">
      <c r="A139"/>
      <c r="B139" s="23"/>
      <c r="C139" s="1"/>
      <c r="D139" s="461"/>
      <c r="E139" s="32"/>
      <c r="F139" s="32"/>
      <c r="G139" s="32"/>
      <c r="H139" s="32"/>
      <c r="I139" s="32"/>
      <c r="J139" s="32"/>
      <c r="K139" s="26"/>
      <c r="L139" s="29"/>
      <c r="M139" s="29"/>
      <c r="N139" s="46"/>
      <c r="O139" s="3"/>
      <c r="P139" s="4"/>
      <c r="Q139" s="5"/>
      <c r="R139" s="6"/>
      <c r="S139" s="7"/>
      <c r="T139" s="1"/>
      <c r="U139" s="1"/>
    </row>
    <row r="140" spans="1:21" s="16" customFormat="1" ht="16.5">
      <c r="A140"/>
      <c r="B140" s="23"/>
      <c r="C140" s="1"/>
      <c r="D140" s="461"/>
      <c r="E140" s="32"/>
      <c r="F140" s="32"/>
      <c r="G140" s="32"/>
      <c r="H140" s="32"/>
      <c r="I140" s="32"/>
      <c r="J140" s="32"/>
      <c r="K140" s="26"/>
      <c r="L140" s="29"/>
      <c r="M140" s="29"/>
      <c r="N140" s="46"/>
      <c r="O140" s="3"/>
      <c r="P140" s="4"/>
      <c r="Q140" s="5"/>
      <c r="R140" s="6"/>
      <c r="S140" s="7"/>
      <c r="T140" s="1"/>
      <c r="U140" s="1"/>
    </row>
    <row r="141" spans="1:21" s="16" customFormat="1" ht="16.5">
      <c r="A141"/>
      <c r="B141" s="23"/>
      <c r="C141" s="1"/>
      <c r="D141" s="461"/>
      <c r="E141" s="32"/>
      <c r="F141" s="32"/>
      <c r="G141" s="32"/>
      <c r="H141" s="32"/>
      <c r="I141" s="32"/>
      <c r="J141" s="32"/>
      <c r="K141" s="26"/>
      <c r="L141" s="29"/>
      <c r="M141" s="29"/>
      <c r="N141" s="46"/>
      <c r="O141" s="3"/>
      <c r="P141" s="4"/>
      <c r="Q141" s="5"/>
      <c r="R141" s="6"/>
      <c r="S141" s="7"/>
      <c r="T141" s="1"/>
      <c r="U141" s="1"/>
    </row>
    <row r="142" spans="1:21" s="16" customFormat="1" ht="16.5">
      <c r="A142"/>
      <c r="B142" s="23"/>
      <c r="C142" s="1"/>
      <c r="D142" s="461"/>
      <c r="E142" s="32"/>
      <c r="F142" s="32"/>
      <c r="G142" s="32"/>
      <c r="H142" s="32"/>
      <c r="I142" s="32"/>
      <c r="J142" s="32"/>
      <c r="K142" s="26"/>
      <c r="L142" s="29"/>
      <c r="M142" s="29"/>
      <c r="N142" s="46"/>
      <c r="O142" s="3"/>
      <c r="P142" s="4"/>
      <c r="Q142" s="5"/>
      <c r="R142" s="6"/>
      <c r="S142" s="7"/>
      <c r="T142" s="1"/>
      <c r="U142" s="1"/>
    </row>
    <row r="143" spans="1:21" s="16" customFormat="1" ht="16.5">
      <c r="A143"/>
      <c r="B143" s="23"/>
      <c r="C143" s="1"/>
      <c r="D143" s="461"/>
      <c r="E143" s="32"/>
      <c r="F143" s="32"/>
      <c r="G143" s="32"/>
      <c r="H143" s="32"/>
      <c r="I143" s="32"/>
      <c r="J143" s="32"/>
      <c r="K143" s="26"/>
      <c r="L143" s="29"/>
      <c r="M143" s="29"/>
      <c r="N143" s="46"/>
      <c r="O143" s="3"/>
      <c r="P143" s="4"/>
      <c r="Q143" s="5"/>
      <c r="R143" s="6"/>
      <c r="S143" s="7"/>
      <c r="T143" s="1"/>
      <c r="U143" s="1"/>
    </row>
    <row r="144" spans="1:21" s="16" customFormat="1" ht="16.5">
      <c r="A144"/>
      <c r="B144" s="23"/>
      <c r="C144" s="1"/>
      <c r="D144" s="461"/>
      <c r="E144" s="32"/>
      <c r="F144" s="32"/>
      <c r="G144" s="32"/>
      <c r="H144" s="32"/>
      <c r="I144" s="32"/>
      <c r="J144" s="32"/>
      <c r="K144" s="26"/>
      <c r="L144" s="29"/>
      <c r="M144" s="29"/>
      <c r="N144" s="46"/>
      <c r="O144" s="3"/>
      <c r="P144" s="4"/>
      <c r="Q144" s="5"/>
      <c r="R144" s="6"/>
      <c r="S144" s="7"/>
      <c r="T144" s="1"/>
      <c r="U144" s="1"/>
    </row>
    <row r="145" spans="1:21" s="16" customFormat="1" ht="16.5">
      <c r="A145"/>
      <c r="B145" s="23"/>
      <c r="C145" s="1"/>
      <c r="D145" s="461"/>
      <c r="E145" s="32"/>
      <c r="F145" s="32"/>
      <c r="G145" s="32"/>
      <c r="H145" s="32"/>
      <c r="I145" s="32"/>
      <c r="J145" s="32"/>
      <c r="K145" s="26"/>
      <c r="L145" s="29"/>
      <c r="M145" s="29"/>
      <c r="N145" s="46"/>
      <c r="O145" s="3"/>
      <c r="P145" s="4"/>
      <c r="Q145" s="5"/>
      <c r="R145" s="6"/>
      <c r="S145" s="7"/>
      <c r="T145" s="1"/>
      <c r="U145" s="1"/>
    </row>
    <row r="146" spans="1:21" s="16" customFormat="1" ht="16.5">
      <c r="A146"/>
      <c r="B146" s="23"/>
      <c r="C146" s="1"/>
      <c r="D146" s="461"/>
      <c r="E146" s="32"/>
      <c r="F146" s="32"/>
      <c r="G146" s="32"/>
      <c r="H146" s="32"/>
      <c r="I146" s="32"/>
      <c r="J146" s="32"/>
      <c r="K146" s="26"/>
      <c r="L146" s="29"/>
      <c r="M146" s="29"/>
      <c r="N146" s="46"/>
      <c r="O146" s="3"/>
      <c r="P146" s="4"/>
      <c r="Q146" s="5"/>
      <c r="R146" s="6"/>
      <c r="S146" s="7"/>
      <c r="T146" s="1"/>
      <c r="U146" s="1"/>
    </row>
    <row r="147" spans="1:21" s="16" customFormat="1" ht="16.5">
      <c r="A147"/>
      <c r="B147" s="23"/>
      <c r="C147" s="1"/>
      <c r="D147" s="461"/>
      <c r="E147" s="32"/>
      <c r="F147" s="32"/>
      <c r="G147" s="32"/>
      <c r="H147" s="32"/>
      <c r="I147" s="32"/>
      <c r="J147" s="32"/>
      <c r="K147" s="26"/>
      <c r="L147" s="29"/>
      <c r="M147" s="29"/>
      <c r="N147" s="46"/>
      <c r="O147" s="3"/>
      <c r="P147" s="4"/>
      <c r="Q147" s="5"/>
      <c r="R147" s="6"/>
      <c r="S147" s="7"/>
      <c r="T147" s="1"/>
      <c r="U147" s="1"/>
    </row>
    <row r="148" spans="1:21" s="16" customFormat="1" ht="16.5">
      <c r="A148"/>
      <c r="B148" s="23"/>
      <c r="C148" s="1"/>
      <c r="D148" s="461"/>
      <c r="E148" s="32"/>
      <c r="F148" s="32"/>
      <c r="G148" s="32"/>
      <c r="H148" s="32"/>
      <c r="I148" s="32"/>
      <c r="J148" s="32"/>
      <c r="K148" s="26"/>
      <c r="L148" s="29"/>
      <c r="M148" s="29"/>
      <c r="N148" s="46"/>
      <c r="O148" s="3"/>
      <c r="P148" s="4"/>
      <c r="Q148" s="5"/>
      <c r="R148" s="6"/>
      <c r="S148" s="7"/>
      <c r="T148" s="1"/>
      <c r="U148" s="1"/>
    </row>
    <row r="149" spans="1:21" s="16" customFormat="1" ht="16.5">
      <c r="A149"/>
      <c r="B149" s="23"/>
      <c r="C149" s="1"/>
      <c r="D149" s="461"/>
      <c r="E149" s="32"/>
      <c r="F149" s="32"/>
      <c r="G149" s="32"/>
      <c r="H149" s="32"/>
      <c r="I149" s="32"/>
      <c r="J149" s="32"/>
      <c r="K149" s="26"/>
      <c r="L149" s="29"/>
      <c r="M149" s="29"/>
      <c r="N149" s="46"/>
      <c r="O149" s="3"/>
      <c r="P149" s="4"/>
      <c r="Q149" s="5"/>
      <c r="R149" s="6"/>
      <c r="S149" s="7"/>
      <c r="T149" s="1"/>
      <c r="U149" s="1"/>
    </row>
    <row r="150" spans="1:21" s="16" customFormat="1" ht="16.5">
      <c r="A150"/>
      <c r="B150" s="23"/>
      <c r="C150" s="1"/>
      <c r="D150" s="461"/>
      <c r="E150" s="32"/>
      <c r="F150" s="32"/>
      <c r="G150" s="32"/>
      <c r="H150" s="32"/>
      <c r="I150" s="32"/>
      <c r="J150" s="32"/>
      <c r="K150" s="26"/>
      <c r="L150" s="29"/>
      <c r="M150" s="29"/>
      <c r="N150" s="46"/>
      <c r="O150" s="3"/>
      <c r="P150" s="4"/>
      <c r="Q150" s="5"/>
      <c r="R150" s="6"/>
      <c r="S150" s="7"/>
      <c r="T150" s="1"/>
      <c r="U150" s="1"/>
    </row>
    <row r="151" spans="1:21" s="16" customFormat="1" ht="16.5">
      <c r="A151"/>
      <c r="B151" s="23"/>
      <c r="C151" s="1"/>
      <c r="D151" s="461"/>
      <c r="E151" s="32"/>
      <c r="F151" s="32"/>
      <c r="G151" s="32"/>
      <c r="H151" s="32"/>
      <c r="I151" s="32"/>
      <c r="J151" s="32"/>
      <c r="K151" s="26"/>
      <c r="L151" s="29"/>
      <c r="M151" s="29"/>
      <c r="N151" s="46"/>
      <c r="O151" s="3"/>
      <c r="P151" s="4"/>
      <c r="Q151" s="5"/>
      <c r="R151" s="6"/>
      <c r="S151" s="7"/>
      <c r="T151" s="1"/>
      <c r="U151" s="1"/>
    </row>
    <row r="152" spans="1:21" s="16" customFormat="1" ht="16.5">
      <c r="A152"/>
      <c r="B152" s="23"/>
      <c r="C152" s="1"/>
      <c r="D152" s="461"/>
      <c r="E152" s="32"/>
      <c r="F152" s="32"/>
      <c r="G152" s="32"/>
      <c r="H152" s="32"/>
      <c r="I152" s="32"/>
      <c r="J152" s="32"/>
      <c r="K152" s="26"/>
      <c r="L152" s="29"/>
      <c r="M152" s="29"/>
      <c r="N152" s="46"/>
      <c r="O152" s="3"/>
      <c r="P152" s="4"/>
      <c r="Q152" s="5"/>
      <c r="R152" s="6"/>
      <c r="S152" s="7"/>
      <c r="T152" s="1"/>
      <c r="U152" s="1"/>
    </row>
    <row r="153" spans="1:21" s="16" customFormat="1" ht="16.5">
      <c r="A153"/>
      <c r="B153" s="23"/>
      <c r="C153" s="1"/>
      <c r="D153" s="461"/>
      <c r="E153" s="32"/>
      <c r="F153" s="32"/>
      <c r="G153" s="32"/>
      <c r="H153" s="32"/>
      <c r="I153" s="32"/>
      <c r="J153" s="32"/>
      <c r="K153" s="26"/>
      <c r="L153" s="29"/>
      <c r="M153" s="29"/>
      <c r="N153" s="46"/>
      <c r="O153" s="3"/>
      <c r="P153" s="4"/>
      <c r="Q153" s="5"/>
      <c r="R153" s="6"/>
      <c r="S153" s="7"/>
      <c r="T153" s="1"/>
      <c r="U153" s="1"/>
    </row>
    <row r="154" spans="1:21" s="16" customFormat="1" ht="16.5">
      <c r="A154"/>
      <c r="B154" s="23"/>
      <c r="C154" s="1"/>
      <c r="D154" s="461"/>
      <c r="E154" s="32"/>
      <c r="F154" s="32"/>
      <c r="G154" s="32"/>
      <c r="H154" s="32"/>
      <c r="I154" s="32"/>
      <c r="J154" s="32"/>
      <c r="K154" s="26"/>
      <c r="L154" s="29"/>
      <c r="M154" s="29"/>
      <c r="N154" s="46"/>
      <c r="O154" s="3"/>
      <c r="P154" s="4"/>
      <c r="Q154" s="5"/>
      <c r="R154" s="6"/>
      <c r="S154" s="7"/>
      <c r="T154" s="1"/>
      <c r="U154" s="1"/>
    </row>
    <row r="155" spans="1:21" s="16" customFormat="1" ht="16.5">
      <c r="A155"/>
      <c r="B155" s="23"/>
      <c r="C155" s="1"/>
      <c r="D155" s="461"/>
      <c r="E155" s="32"/>
      <c r="F155" s="32"/>
      <c r="G155" s="32"/>
      <c r="H155" s="32"/>
      <c r="I155" s="32"/>
      <c r="J155" s="32"/>
      <c r="K155" s="26"/>
      <c r="L155" s="29"/>
      <c r="M155" s="29"/>
      <c r="N155" s="46"/>
      <c r="O155" s="3"/>
      <c r="P155" s="4"/>
      <c r="Q155" s="5"/>
      <c r="R155" s="6"/>
      <c r="S155" s="7"/>
      <c r="T155" s="1"/>
      <c r="U155" s="1"/>
    </row>
    <row r="156" spans="1:21" s="16" customFormat="1" ht="16.5">
      <c r="A156"/>
      <c r="B156" s="23"/>
      <c r="C156" s="1"/>
      <c r="D156" s="461"/>
      <c r="E156" s="32"/>
      <c r="F156" s="32"/>
      <c r="G156" s="32"/>
      <c r="H156" s="32"/>
      <c r="I156" s="32"/>
      <c r="J156" s="32"/>
      <c r="K156" s="26"/>
      <c r="L156" s="29"/>
      <c r="M156" s="29"/>
      <c r="N156" s="46"/>
      <c r="O156" s="3"/>
      <c r="P156" s="4"/>
      <c r="Q156" s="5"/>
      <c r="R156" s="6"/>
      <c r="S156" s="7"/>
      <c r="T156" s="1"/>
      <c r="U156" s="1"/>
    </row>
    <row r="157" spans="1:21" s="16" customFormat="1" ht="16.5">
      <c r="A157"/>
      <c r="B157" s="23"/>
      <c r="C157" s="1"/>
      <c r="D157" s="461"/>
      <c r="E157" s="32"/>
      <c r="F157" s="32"/>
      <c r="G157" s="32"/>
      <c r="H157" s="32"/>
      <c r="I157" s="32"/>
      <c r="J157" s="32"/>
      <c r="K157" s="26"/>
      <c r="L157" s="29"/>
      <c r="M157" s="29"/>
      <c r="N157" s="46"/>
      <c r="O157" s="3"/>
      <c r="P157" s="4"/>
      <c r="Q157" s="5"/>
      <c r="R157" s="6"/>
      <c r="S157" s="7"/>
      <c r="T157" s="1"/>
      <c r="U157" s="1"/>
    </row>
    <row r="158" spans="1:21" s="16" customFormat="1" ht="16.5">
      <c r="A158"/>
      <c r="B158" s="23"/>
      <c r="C158" s="1"/>
      <c r="D158" s="461"/>
      <c r="E158" s="32"/>
      <c r="F158" s="32"/>
      <c r="G158" s="32"/>
      <c r="H158" s="32"/>
      <c r="I158" s="32"/>
      <c r="J158" s="32"/>
      <c r="K158" s="26"/>
      <c r="L158" s="29"/>
      <c r="M158" s="29"/>
      <c r="N158" s="46"/>
      <c r="O158" s="3"/>
      <c r="P158" s="4"/>
      <c r="Q158" s="5"/>
      <c r="R158" s="6"/>
      <c r="S158" s="7"/>
      <c r="T158" s="1"/>
      <c r="U158" s="1"/>
    </row>
    <row r="159" spans="1:21" s="16" customFormat="1" ht="16.5">
      <c r="A159"/>
      <c r="B159" s="23"/>
      <c r="C159" s="1"/>
      <c r="D159" s="461"/>
      <c r="E159" s="32"/>
      <c r="F159" s="32"/>
      <c r="G159" s="32"/>
      <c r="H159" s="32"/>
      <c r="I159" s="32"/>
      <c r="J159" s="32"/>
      <c r="K159" s="26"/>
      <c r="L159" s="29"/>
      <c r="M159" s="29"/>
      <c r="N159" s="46"/>
      <c r="O159" s="3"/>
      <c r="P159" s="4"/>
      <c r="Q159" s="5"/>
      <c r="R159" s="6"/>
      <c r="S159" s="7"/>
      <c r="T159" s="1"/>
      <c r="U159" s="1"/>
    </row>
    <row r="160" spans="1:21" s="16" customFormat="1" ht="16.5">
      <c r="A160"/>
      <c r="B160" s="23"/>
      <c r="C160" s="1"/>
      <c r="D160" s="461"/>
      <c r="E160" s="32"/>
      <c r="F160" s="32"/>
      <c r="G160" s="32"/>
      <c r="H160" s="32"/>
      <c r="I160" s="32"/>
      <c r="J160" s="32"/>
      <c r="K160" s="26"/>
      <c r="L160" s="29"/>
      <c r="M160" s="29"/>
      <c r="N160" s="46"/>
      <c r="O160" s="3"/>
      <c r="P160" s="4"/>
      <c r="Q160" s="5"/>
      <c r="R160" s="6"/>
      <c r="S160" s="7"/>
      <c r="T160" s="1"/>
      <c r="U160" s="1"/>
    </row>
    <row r="161" spans="1:22" s="16" customFormat="1" ht="16.5">
      <c r="A161"/>
      <c r="B161" s="23"/>
      <c r="C161" s="1"/>
      <c r="D161" s="461"/>
      <c r="E161" s="32"/>
      <c r="F161" s="32"/>
      <c r="G161" s="32"/>
      <c r="H161" s="32"/>
      <c r="I161" s="32"/>
      <c r="J161" s="32"/>
      <c r="K161" s="26"/>
      <c r="L161" s="29"/>
      <c r="M161" s="29"/>
      <c r="N161" s="46"/>
      <c r="O161" s="3"/>
      <c r="P161" s="4"/>
      <c r="Q161" s="5"/>
      <c r="R161" s="6"/>
      <c r="S161" s="7"/>
      <c r="T161" s="1"/>
      <c r="U161" s="1"/>
    </row>
    <row r="162" spans="1:22" s="16" customFormat="1" ht="16.5">
      <c r="A162"/>
      <c r="B162" s="23"/>
      <c r="C162" s="1"/>
      <c r="D162" s="461"/>
      <c r="E162" s="32"/>
      <c r="F162" s="32"/>
      <c r="G162" s="32"/>
      <c r="H162" s="32"/>
      <c r="I162" s="32"/>
      <c r="J162" s="32"/>
      <c r="K162" s="26"/>
      <c r="L162" s="29"/>
      <c r="M162" s="29"/>
      <c r="N162" s="46"/>
      <c r="O162" s="3"/>
      <c r="P162" s="4"/>
      <c r="Q162" s="5"/>
      <c r="R162" s="6"/>
      <c r="S162" s="7"/>
      <c r="T162" s="1"/>
      <c r="U162" s="1"/>
    </row>
    <row r="163" spans="1:22" s="16" customFormat="1" ht="16.5">
      <c r="A163"/>
      <c r="B163" s="23"/>
      <c r="C163" s="1"/>
      <c r="D163" s="461"/>
      <c r="E163" s="32"/>
      <c r="F163" s="32"/>
      <c r="G163" s="32"/>
      <c r="H163" s="32"/>
      <c r="I163" s="32"/>
      <c r="J163" s="32"/>
      <c r="K163" s="26"/>
      <c r="L163" s="29"/>
      <c r="M163" s="29"/>
      <c r="N163" s="46"/>
      <c r="O163" s="3"/>
      <c r="P163" s="4"/>
      <c r="Q163" s="5"/>
      <c r="R163" s="6"/>
      <c r="S163" s="7"/>
      <c r="T163" s="1"/>
      <c r="U163" s="1"/>
    </row>
    <row r="164" spans="1:22" s="16" customFormat="1" ht="16.5">
      <c r="A164"/>
      <c r="B164" s="23"/>
      <c r="C164" s="1"/>
      <c r="D164" s="461"/>
      <c r="E164" s="32"/>
      <c r="F164" s="32"/>
      <c r="G164" s="32"/>
      <c r="H164" s="32"/>
      <c r="I164" s="32"/>
      <c r="J164" s="32"/>
      <c r="K164" s="26"/>
      <c r="L164" s="29"/>
      <c r="M164" s="29"/>
      <c r="N164" s="46"/>
      <c r="O164" s="3"/>
      <c r="P164" s="4"/>
      <c r="Q164" s="5"/>
      <c r="R164" s="6"/>
      <c r="S164" s="7"/>
      <c r="T164" s="1"/>
      <c r="U164" s="1"/>
    </row>
    <row r="165" spans="1:22" s="16" customFormat="1" ht="16.5">
      <c r="A165"/>
      <c r="B165" s="23"/>
      <c r="C165" s="1"/>
      <c r="D165" s="65"/>
      <c r="E165" s="29"/>
      <c r="F165" s="29"/>
      <c r="G165" s="29"/>
      <c r="H165" s="29"/>
      <c r="I165" s="30"/>
      <c r="J165" s="29"/>
      <c r="K165" s="26"/>
      <c r="L165" s="29"/>
      <c r="M165" s="29"/>
      <c r="N165" s="46"/>
      <c r="O165" s="3"/>
      <c r="P165" s="4"/>
      <c r="Q165" s="5"/>
      <c r="R165" s="6"/>
      <c r="S165" s="7"/>
      <c r="T165" s="1"/>
      <c r="U165" s="1"/>
    </row>
    <row r="166" spans="1:22" s="16" customFormat="1" ht="16.5">
      <c r="A166"/>
      <c r="B166" s="23"/>
      <c r="C166" s="1"/>
      <c r="D166" s="1"/>
      <c r="E166" s="29"/>
      <c r="F166" s="29"/>
      <c r="G166" s="29"/>
      <c r="H166" s="29"/>
      <c r="I166" s="29"/>
      <c r="J166" s="29"/>
      <c r="K166" s="26"/>
      <c r="L166" s="29"/>
      <c r="M166" s="29"/>
      <c r="N166" s="46"/>
      <c r="O166" s="3"/>
      <c r="P166" s="4"/>
      <c r="Q166" s="5"/>
      <c r="R166" s="6"/>
      <c r="S166" s="7"/>
      <c r="T166" s="1"/>
      <c r="U166" s="1"/>
    </row>
    <row r="167" spans="1:22" s="16" customFormat="1" ht="16.5">
      <c r="A167"/>
      <c r="B167" s="23"/>
      <c r="C167" s="1"/>
      <c r="D167" s="50"/>
      <c r="E167" s="29"/>
      <c r="F167" s="29"/>
      <c r="G167" s="29"/>
      <c r="H167" s="29"/>
      <c r="I167" s="29"/>
      <c r="J167" s="29"/>
      <c r="K167" s="26"/>
      <c r="L167" s="29"/>
      <c r="M167" s="29"/>
      <c r="N167" s="46"/>
      <c r="O167" s="3"/>
      <c r="P167" s="4"/>
      <c r="Q167" s="5"/>
      <c r="R167" s="6"/>
      <c r="S167" s="7"/>
      <c r="T167" s="1"/>
      <c r="U167" s="1"/>
    </row>
    <row r="168" spans="1:22" s="16" customFormat="1" ht="16.5">
      <c r="A168"/>
      <c r="B168" s="23"/>
      <c r="C168" s="1"/>
      <c r="D168" s="1"/>
      <c r="E168" s="29"/>
      <c r="F168" s="29"/>
      <c r="G168" s="29"/>
      <c r="H168" s="29"/>
      <c r="I168" s="29"/>
      <c r="J168" s="29"/>
      <c r="K168" s="26"/>
      <c r="L168" s="29"/>
      <c r="M168" s="29"/>
      <c r="N168" s="46"/>
      <c r="O168" s="3"/>
      <c r="P168" s="4"/>
      <c r="Q168" s="5"/>
      <c r="R168" s="6"/>
      <c r="S168" s="7"/>
      <c r="T168" s="1"/>
      <c r="U168" s="1"/>
    </row>
    <row r="169" spans="1:22" s="16" customFormat="1" ht="16.5">
      <c r="A169"/>
      <c r="B169" s="23"/>
      <c r="C169" s="1"/>
      <c r="D169" s="1"/>
      <c r="E169" s="29"/>
      <c r="F169" s="29"/>
      <c r="G169" s="29"/>
      <c r="H169" s="29"/>
      <c r="I169" s="29"/>
      <c r="J169" s="29"/>
      <c r="K169" s="26"/>
      <c r="L169" s="29"/>
      <c r="M169" s="29"/>
      <c r="N169" s="46"/>
      <c r="O169" s="3"/>
      <c r="P169" s="4"/>
      <c r="Q169" s="5"/>
      <c r="R169" s="6"/>
      <c r="S169" s="7"/>
      <c r="T169" s="1"/>
      <c r="U169" s="1"/>
    </row>
    <row r="170" spans="1:22" s="16" customFormat="1" ht="16.5">
      <c r="A170"/>
      <c r="B170" s="23"/>
      <c r="C170" s="1"/>
      <c r="D170" s="1"/>
      <c r="E170" s="29"/>
      <c r="F170" s="29" t="s">
        <v>41</v>
      </c>
      <c r="G170" s="29"/>
      <c r="H170" s="29"/>
      <c r="I170" s="29"/>
      <c r="J170" s="29"/>
      <c r="K170" s="26"/>
      <c r="L170" s="29"/>
      <c r="M170" s="29"/>
      <c r="N170" s="46"/>
      <c r="O170" s="3"/>
      <c r="P170" s="4"/>
      <c r="Q170" s="5"/>
      <c r="R170" s="6"/>
      <c r="S170" s="7"/>
      <c r="T170" s="1"/>
      <c r="U170" s="1"/>
    </row>
    <row r="171" spans="1:22" s="16" customFormat="1" ht="16.5">
      <c r="A171"/>
      <c r="B171" s="23"/>
      <c r="C171" s="1"/>
      <c r="D171" s="1"/>
      <c r="E171" s="29"/>
      <c r="F171" s="29"/>
      <c r="G171" s="29"/>
      <c r="H171" s="29"/>
      <c r="I171" s="29"/>
      <c r="J171" s="29"/>
      <c r="K171" s="26"/>
      <c r="L171" s="29"/>
      <c r="M171" s="29"/>
      <c r="N171" s="46"/>
      <c r="O171" s="3"/>
      <c r="P171" s="4"/>
      <c r="Q171" s="5"/>
      <c r="R171" s="6"/>
      <c r="S171" s="7"/>
      <c r="T171" s="1"/>
      <c r="U171" s="1"/>
    </row>
    <row r="172" spans="1:22" ht="16.5">
      <c r="B172" s="23"/>
      <c r="T172" s="1"/>
      <c r="U172" s="1"/>
    </row>
    <row r="173" spans="1:22" s="29" customFormat="1" ht="15.75" hidden="1" customHeight="1">
      <c r="A173"/>
      <c r="B173" s="1"/>
      <c r="C173" s="1"/>
      <c r="D173" s="1"/>
      <c r="K173" s="28"/>
      <c r="N173" s="46"/>
      <c r="O173" s="3"/>
      <c r="P173" s="4"/>
      <c r="Q173" s="5"/>
      <c r="R173" s="6"/>
      <c r="S173" s="7"/>
      <c r="T173" s="4"/>
      <c r="U173"/>
      <c r="V173"/>
    </row>
    <row r="174" spans="1:22" s="29" customFormat="1" ht="15.75" hidden="1" customHeight="1">
      <c r="A174"/>
      <c r="B174" s="1"/>
      <c r="C174" s="1"/>
      <c r="D174" s="1"/>
      <c r="K174" s="28"/>
      <c r="N174" s="46"/>
      <c r="O174" s="3"/>
      <c r="P174" s="4"/>
      <c r="Q174" s="5"/>
      <c r="R174" s="6"/>
      <c r="S174" s="7"/>
      <c r="T174" s="4"/>
      <c r="U174"/>
      <c r="V174"/>
    </row>
    <row r="175" spans="1:22" s="29" customFormat="1" ht="15.75" hidden="1" customHeight="1">
      <c r="A175"/>
      <c r="B175" s="1"/>
      <c r="C175" s="1"/>
      <c r="D175" s="1"/>
      <c r="K175" s="28"/>
      <c r="N175" s="46"/>
      <c r="O175" s="3"/>
      <c r="P175" s="4"/>
      <c r="Q175" s="5"/>
      <c r="R175" s="6"/>
      <c r="S175" s="7"/>
      <c r="T175" s="4"/>
      <c r="U175"/>
      <c r="V175"/>
    </row>
    <row r="176" spans="1:22" s="29" customFormat="1" ht="15.75" hidden="1">
      <c r="A176"/>
      <c r="B176" s="1"/>
      <c r="C176" s="1"/>
      <c r="D176" s="1"/>
      <c r="K176" s="28"/>
      <c r="N176" s="46"/>
      <c r="O176" s="3"/>
      <c r="P176" s="4"/>
      <c r="Q176" s="5"/>
      <c r="R176" s="6"/>
      <c r="S176" s="7"/>
      <c r="T176" s="4"/>
      <c r="U176"/>
      <c r="V176"/>
    </row>
    <row r="177" ht="15.75" hidden="1" customHeight="1"/>
  </sheetData>
  <mergeCells count="4">
    <mergeCell ref="E5:G5"/>
    <mergeCell ref="H5:J5"/>
    <mergeCell ref="E29:G29"/>
    <mergeCell ref="H29:J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B1682"/>
  <sheetViews>
    <sheetView showGridLines="0" zoomScale="85" zoomScaleNormal="85" workbookViewId="0"/>
  </sheetViews>
  <sheetFormatPr defaultColWidth="0" defaultRowHeight="0" customHeight="1" zeroHeight="1"/>
  <cols>
    <col min="1" max="1" width="5.7109375" style="1" customWidth="1"/>
    <col min="2" max="2" width="41.42578125" style="1" bestFit="1" customWidth="1"/>
    <col min="3" max="13" width="12.7109375" style="29" customWidth="1"/>
    <col min="14" max="14" width="12.7109375" customWidth="1"/>
    <col min="15" max="15" width="9.140625" customWidth="1"/>
    <col min="16" max="19" width="9.140625" hidden="1" customWidth="1"/>
    <col min="20" max="20" width="9.5703125" hidden="1" customWidth="1"/>
    <col min="21" max="21" width="10.7109375" hidden="1" customWidth="1"/>
    <col min="22" max="22" width="10" hidden="1" customWidth="1"/>
    <col min="23" max="23" width="10.7109375" hidden="1" customWidth="1"/>
    <col min="24" max="24" width="10.140625" hidden="1" customWidth="1"/>
    <col min="25" max="28" width="7.7109375" hidden="1" customWidth="1"/>
    <col min="29" max="16384" width="9.140625" hidden="1"/>
  </cols>
  <sheetData>
    <row r="1" spans="1:13" ht="29.25" customHeight="1">
      <c r="B1" s="24" t="s">
        <v>238</v>
      </c>
    </row>
    <row r="2" spans="1:13" ht="8.25" customHeight="1">
      <c r="B2" s="2"/>
    </row>
    <row r="3" spans="1:13" ht="15.75">
      <c r="B3" s="81" t="s">
        <v>530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6.5" customHeight="1">
      <c r="B4" s="82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s="16" customFormat="1" ht="16.5" customHeight="1" thickBot="1">
      <c r="A5" s="1"/>
      <c r="B5" s="1138" t="s">
        <v>531</v>
      </c>
      <c r="C5" s="1139" t="s">
        <v>231</v>
      </c>
      <c r="D5" s="1140"/>
      <c r="E5" s="1140"/>
      <c r="F5" s="1140"/>
      <c r="G5" s="1140"/>
      <c r="H5" s="1140"/>
      <c r="I5" s="1140"/>
      <c r="J5" s="1140"/>
      <c r="K5" s="1140"/>
      <c r="L5" s="250"/>
      <c r="M5" s="249"/>
    </row>
    <row r="6" spans="1:13" s="16" customFormat="1" ht="15" thickTop="1" thickBot="1">
      <c r="A6" s="1"/>
      <c r="B6" s="1138"/>
      <c r="C6" s="1152" t="s">
        <v>532</v>
      </c>
      <c r="D6" s="1153"/>
      <c r="E6" s="1154"/>
      <c r="F6" s="1152" t="s">
        <v>533</v>
      </c>
      <c r="G6" s="1153"/>
      <c r="H6" s="1154"/>
      <c r="I6" s="1152" t="s">
        <v>38</v>
      </c>
      <c r="J6" s="1153"/>
      <c r="K6" s="1153"/>
      <c r="L6" s="465"/>
      <c r="M6" s="466"/>
    </row>
    <row r="7" spans="1:13" s="16" customFormat="1" ht="14.25" thickTop="1">
      <c r="A7" s="1"/>
      <c r="B7" s="1138"/>
      <c r="C7" s="581" t="s">
        <v>835</v>
      </c>
      <c r="D7" s="581" t="s">
        <v>836</v>
      </c>
      <c r="E7" s="581" t="s">
        <v>236</v>
      </c>
      <c r="F7" s="581" t="str">
        <f>C7</f>
        <v>4Q22</v>
      </c>
      <c r="G7" s="581" t="str">
        <f>D7</f>
        <v>4Q21</v>
      </c>
      <c r="H7" s="581" t="s">
        <v>236</v>
      </c>
      <c r="I7" s="581" t="str">
        <f>F7</f>
        <v>4Q22</v>
      </c>
      <c r="J7" s="581" t="str">
        <f>G7</f>
        <v>4Q21</v>
      </c>
      <c r="K7" s="580" t="s">
        <v>236</v>
      </c>
      <c r="L7" s="465"/>
      <c r="M7" s="466"/>
    </row>
    <row r="8" spans="1:13" s="16" customFormat="1" ht="2.1" customHeight="1">
      <c r="A8" s="1"/>
      <c r="B8" s="158"/>
      <c r="C8" s="212"/>
      <c r="D8" s="161"/>
      <c r="E8" s="161"/>
      <c r="F8" s="212"/>
      <c r="G8" s="161"/>
      <c r="H8" s="161"/>
      <c r="I8" s="212"/>
      <c r="J8" s="212"/>
      <c r="K8" s="319"/>
      <c r="L8" s="465"/>
      <c r="M8" s="466"/>
    </row>
    <row r="9" spans="1:13" s="16" customFormat="1" ht="2.1" customHeight="1">
      <c r="A9" s="1"/>
      <c r="B9" s="467"/>
      <c r="C9" s="468"/>
      <c r="D9" s="468"/>
      <c r="E9" s="468"/>
      <c r="F9" s="468"/>
      <c r="G9" s="468"/>
      <c r="H9" s="468"/>
      <c r="I9" s="468"/>
      <c r="J9" s="468"/>
      <c r="K9" s="468"/>
      <c r="L9" s="465"/>
      <c r="M9" s="466"/>
    </row>
    <row r="10" spans="1:13" s="16" customFormat="1" ht="2.1" customHeight="1">
      <c r="A10" s="1"/>
      <c r="B10" s="158"/>
      <c r="C10" s="212"/>
      <c r="D10" s="161"/>
      <c r="E10" s="161"/>
      <c r="F10" s="212"/>
      <c r="G10" s="161"/>
      <c r="H10" s="161"/>
      <c r="I10" s="212"/>
      <c r="J10" s="212"/>
      <c r="K10" s="319"/>
      <c r="L10" s="465"/>
      <c r="M10" s="466"/>
    </row>
    <row r="11" spans="1:13" s="16" customFormat="1" ht="14.1" customHeight="1">
      <c r="A11" s="1"/>
      <c r="B11" s="165" t="s">
        <v>526</v>
      </c>
      <c r="C11" s="173">
        <v>1632841</v>
      </c>
      <c r="D11" s="173">
        <v>1585948</v>
      </c>
      <c r="E11" s="1108">
        <f t="shared" ref="E11:E25" si="0">IFERROR(IF((C11/D11-1)*100&lt;=-100,"-",IF((C11/D11-1)*100=0,"-",(C11/D11-1)*100)),"-")</f>
        <v>2.9567804240744344</v>
      </c>
      <c r="F11" s="251">
        <v>258</v>
      </c>
      <c r="G11" s="251">
        <v>228</v>
      </c>
      <c r="H11" s="1108">
        <f t="shared" ref="H11:H25" si="1">IFERROR(IF((F11/G11-1)*100&lt;=-100,"-",IF((F11/G11-1)*100=0,"-",(F11/G11-1)*100)),"-")</f>
        <v>13.157894736842103</v>
      </c>
      <c r="I11" s="173">
        <v>1633099</v>
      </c>
      <c r="J11" s="173">
        <v>1586176</v>
      </c>
      <c r="K11" s="1108">
        <f t="shared" ref="K11:K25" si="2">IFERROR(IF((I11/J11-1)*100&lt;=-100,"-",IF((I11/J11-1)*100=0,"-",(I11/J11-1)*100)),"-")</f>
        <v>2.9582467519367439</v>
      </c>
      <c r="L11" s="465"/>
      <c r="M11" s="466"/>
    </row>
    <row r="12" spans="1:13" s="16" customFormat="1" ht="14.1" customHeight="1">
      <c r="A12" s="1"/>
      <c r="B12" s="313" t="s">
        <v>181</v>
      </c>
      <c r="C12" s="176">
        <v>650631</v>
      </c>
      <c r="D12" s="175">
        <v>632721</v>
      </c>
      <c r="E12" s="1110">
        <f t="shared" si="0"/>
        <v>2.8306315105710134</v>
      </c>
      <c r="F12" s="235">
        <v>141</v>
      </c>
      <c r="G12" s="236">
        <v>122</v>
      </c>
      <c r="H12" s="1110">
        <f t="shared" si="1"/>
        <v>15.573770491803284</v>
      </c>
      <c r="I12" s="176">
        <v>650772</v>
      </c>
      <c r="J12" s="175">
        <v>632843</v>
      </c>
      <c r="K12" s="1110">
        <f t="shared" si="2"/>
        <v>2.8330881435047806</v>
      </c>
      <c r="L12" s="465"/>
      <c r="M12" s="466"/>
    </row>
    <row r="13" spans="1:13" s="16" customFormat="1" ht="14.1" customHeight="1">
      <c r="A13" s="1"/>
      <c r="B13" s="313" t="s">
        <v>182</v>
      </c>
      <c r="C13" s="176">
        <v>286427</v>
      </c>
      <c r="D13" s="175">
        <v>279121</v>
      </c>
      <c r="E13" s="1110">
        <f t="shared" si="0"/>
        <v>2.6175028034436609</v>
      </c>
      <c r="F13" s="235">
        <v>41</v>
      </c>
      <c r="G13" s="236">
        <v>36</v>
      </c>
      <c r="H13" s="1110">
        <f t="shared" si="1"/>
        <v>13.888888888888884</v>
      </c>
      <c r="I13" s="176">
        <v>286468</v>
      </c>
      <c r="J13" s="175">
        <v>279157</v>
      </c>
      <c r="K13" s="1110">
        <f t="shared" si="2"/>
        <v>2.6189563578917996</v>
      </c>
      <c r="L13" s="465"/>
      <c r="M13" s="466"/>
    </row>
    <row r="14" spans="1:13" s="16" customFormat="1" ht="14.1" customHeight="1">
      <c r="A14" s="1"/>
      <c r="B14" s="313" t="s">
        <v>183</v>
      </c>
      <c r="C14" s="176">
        <v>695783</v>
      </c>
      <c r="D14" s="175">
        <v>674106</v>
      </c>
      <c r="E14" s="1110">
        <f t="shared" si="0"/>
        <v>3.2156663788780904</v>
      </c>
      <c r="F14" s="235">
        <v>76</v>
      </c>
      <c r="G14" s="236">
        <v>70</v>
      </c>
      <c r="H14" s="1110">
        <f t="shared" si="1"/>
        <v>8.5714285714285623</v>
      </c>
      <c r="I14" s="176">
        <v>695859</v>
      </c>
      <c r="J14" s="175">
        <v>674176</v>
      </c>
      <c r="K14" s="1110">
        <f t="shared" si="2"/>
        <v>3.21622247009683</v>
      </c>
      <c r="L14" s="465"/>
      <c r="M14" s="466"/>
    </row>
    <row r="15" spans="1:13" s="16" customFormat="1" ht="14.1" customHeight="1">
      <c r="A15" s="1"/>
      <c r="B15" s="165" t="s">
        <v>527</v>
      </c>
      <c r="C15" s="173">
        <v>2619575</v>
      </c>
      <c r="D15" s="173">
        <v>2560644</v>
      </c>
      <c r="E15" s="1108">
        <f t="shared" si="0"/>
        <v>2.3014132382322527</v>
      </c>
      <c r="F15" s="251">
        <v>362</v>
      </c>
      <c r="G15" s="251">
        <v>294</v>
      </c>
      <c r="H15" s="1108">
        <f t="shared" si="1"/>
        <v>23.129251700680275</v>
      </c>
      <c r="I15" s="173">
        <v>2619937</v>
      </c>
      <c r="J15" s="173">
        <v>2560938</v>
      </c>
      <c r="K15" s="1108">
        <f t="shared" si="2"/>
        <v>2.3038043092023397</v>
      </c>
      <c r="L15" s="465"/>
      <c r="M15" s="466"/>
    </row>
    <row r="16" spans="1:13" s="16" customFormat="1" ht="14.1" customHeight="1">
      <c r="A16" s="1"/>
      <c r="B16" s="313" t="s">
        <v>184</v>
      </c>
      <c r="C16" s="176">
        <v>1538532</v>
      </c>
      <c r="D16" s="175">
        <v>1508083</v>
      </c>
      <c r="E16" s="1110">
        <f t="shared" si="0"/>
        <v>2.0190533279667022</v>
      </c>
      <c r="F16" s="235">
        <v>153</v>
      </c>
      <c r="G16" s="236">
        <v>127</v>
      </c>
      <c r="H16" s="1110">
        <f t="shared" si="1"/>
        <v>20.472440944881896</v>
      </c>
      <c r="I16" s="176">
        <v>1538685</v>
      </c>
      <c r="J16" s="175">
        <v>1508210</v>
      </c>
      <c r="K16" s="1110">
        <f t="shared" si="2"/>
        <v>2.0206072098712946</v>
      </c>
      <c r="L16" s="465"/>
      <c r="M16" s="466"/>
    </row>
    <row r="17" spans="1:13" s="16" customFormat="1" ht="14.1" customHeight="1">
      <c r="A17" s="1"/>
      <c r="B17" s="313" t="s">
        <v>185</v>
      </c>
      <c r="C17" s="176">
        <v>847588</v>
      </c>
      <c r="D17" s="175">
        <v>824012</v>
      </c>
      <c r="E17" s="1110">
        <f t="shared" si="0"/>
        <v>2.8611233816983273</v>
      </c>
      <c r="F17" s="235">
        <v>172</v>
      </c>
      <c r="G17" s="236">
        <v>134</v>
      </c>
      <c r="H17" s="1110">
        <f t="shared" si="1"/>
        <v>28.358208955223873</v>
      </c>
      <c r="I17" s="176">
        <v>847760</v>
      </c>
      <c r="J17" s="175">
        <v>824146</v>
      </c>
      <c r="K17" s="1110">
        <f t="shared" si="2"/>
        <v>2.8652690178681883</v>
      </c>
      <c r="L17" s="465"/>
      <c r="M17" s="466"/>
    </row>
    <row r="18" spans="1:13" s="16" customFormat="1" ht="14.1" customHeight="1">
      <c r="A18" s="1"/>
      <c r="B18" s="313" t="s">
        <v>186</v>
      </c>
      <c r="C18" s="176">
        <v>233455</v>
      </c>
      <c r="D18" s="175">
        <v>228549</v>
      </c>
      <c r="E18" s="1110">
        <f t="shared" si="0"/>
        <v>2.1465856337153033</v>
      </c>
      <c r="F18" s="235">
        <v>37</v>
      </c>
      <c r="G18" s="236">
        <v>33</v>
      </c>
      <c r="H18" s="1110">
        <f t="shared" si="1"/>
        <v>12.12121212121211</v>
      </c>
      <c r="I18" s="176">
        <v>233492</v>
      </c>
      <c r="J18" s="175">
        <v>228582</v>
      </c>
      <c r="K18" s="1110">
        <f t="shared" si="2"/>
        <v>2.1480256538135123</v>
      </c>
      <c r="L18" s="465"/>
      <c r="M18" s="466"/>
    </row>
    <row r="19" spans="1:13" s="16" customFormat="1" ht="14.1" customHeight="1">
      <c r="A19" s="1"/>
      <c r="B19" s="165" t="s">
        <v>528</v>
      </c>
      <c r="C19" s="173">
        <v>2703039</v>
      </c>
      <c r="D19" s="173">
        <v>2641143</v>
      </c>
      <c r="E19" s="1108">
        <f t="shared" si="0"/>
        <v>2.3435308122278897</v>
      </c>
      <c r="F19" s="251">
        <v>917</v>
      </c>
      <c r="G19" s="251">
        <v>750</v>
      </c>
      <c r="H19" s="1108">
        <f t="shared" si="1"/>
        <v>22.266666666666659</v>
      </c>
      <c r="I19" s="173">
        <v>2703956</v>
      </c>
      <c r="J19" s="173">
        <v>2641893</v>
      </c>
      <c r="K19" s="1108">
        <f t="shared" si="2"/>
        <v>2.3491867384485277</v>
      </c>
      <c r="L19" s="465"/>
      <c r="M19" s="466"/>
    </row>
    <row r="20" spans="1:13" s="16" customFormat="1" ht="14.1" customHeight="1">
      <c r="A20" s="1"/>
      <c r="B20" s="313" t="s">
        <v>187</v>
      </c>
      <c r="C20" s="176">
        <v>1597977</v>
      </c>
      <c r="D20" s="175">
        <v>1556997</v>
      </c>
      <c r="E20" s="1110">
        <f t="shared" si="0"/>
        <v>2.6319896570128343</v>
      </c>
      <c r="F20" s="235">
        <v>519</v>
      </c>
      <c r="G20" s="236">
        <v>431</v>
      </c>
      <c r="H20" s="1110">
        <f t="shared" si="1"/>
        <v>20.417633410672863</v>
      </c>
      <c r="I20" s="176">
        <v>1598496</v>
      </c>
      <c r="J20" s="175">
        <v>1557428</v>
      </c>
      <c r="K20" s="1110">
        <f t="shared" si="2"/>
        <v>2.6369116260912318</v>
      </c>
      <c r="L20" s="465"/>
      <c r="M20" s="466"/>
    </row>
    <row r="21" spans="1:13" s="16" customFormat="1" ht="14.1" customHeight="1">
      <c r="A21" s="1"/>
      <c r="B21" s="313" t="s">
        <v>188</v>
      </c>
      <c r="C21" s="176">
        <v>1105062</v>
      </c>
      <c r="D21" s="175">
        <v>1084146</v>
      </c>
      <c r="E21" s="1110">
        <f t="shared" si="0"/>
        <v>1.9292604501607746</v>
      </c>
      <c r="F21" s="235">
        <v>398</v>
      </c>
      <c r="G21" s="236">
        <v>319</v>
      </c>
      <c r="H21" s="1110">
        <f t="shared" si="1"/>
        <v>24.764890282131667</v>
      </c>
      <c r="I21" s="176">
        <v>1105460</v>
      </c>
      <c r="J21" s="175">
        <v>1084465</v>
      </c>
      <c r="K21" s="1110">
        <f t="shared" si="2"/>
        <v>1.9359776479646706</v>
      </c>
      <c r="L21" s="465"/>
      <c r="M21" s="466"/>
    </row>
    <row r="22" spans="1:13" s="16" customFormat="1" ht="14.1" customHeight="1">
      <c r="A22" s="1"/>
      <c r="B22" s="165" t="s">
        <v>529</v>
      </c>
      <c r="C22" s="173">
        <v>1451676</v>
      </c>
      <c r="D22" s="173">
        <v>1426639</v>
      </c>
      <c r="E22" s="1108">
        <f t="shared" si="0"/>
        <v>1.7549639397212546</v>
      </c>
      <c r="F22" s="251">
        <v>485</v>
      </c>
      <c r="G22" s="251">
        <v>409</v>
      </c>
      <c r="H22" s="1108">
        <f t="shared" si="1"/>
        <v>18.581907090464544</v>
      </c>
      <c r="I22" s="173">
        <v>1452161</v>
      </c>
      <c r="J22" s="173">
        <v>1427048</v>
      </c>
      <c r="K22" s="1108">
        <f t="shared" si="2"/>
        <v>1.7597866364691406</v>
      </c>
      <c r="L22" s="465"/>
      <c r="M22" s="466"/>
    </row>
    <row r="23" spans="1:13" s="16" customFormat="1" ht="14.1" customHeight="1">
      <c r="A23" s="1"/>
      <c r="B23" s="313" t="s">
        <v>1785</v>
      </c>
      <c r="C23" s="176">
        <v>595821</v>
      </c>
      <c r="D23" s="175">
        <v>587781</v>
      </c>
      <c r="E23" s="1110">
        <f t="shared" si="0"/>
        <v>1.367856395494238</v>
      </c>
      <c r="F23" s="235">
        <v>144</v>
      </c>
      <c r="G23" s="236">
        <v>115</v>
      </c>
      <c r="H23" s="1110">
        <f t="shared" si="1"/>
        <v>25.217391304347835</v>
      </c>
      <c r="I23" s="176">
        <v>595965</v>
      </c>
      <c r="J23" s="175">
        <v>587896</v>
      </c>
      <c r="K23" s="1110">
        <f t="shared" si="2"/>
        <v>1.3725216704995491</v>
      </c>
      <c r="L23" s="465"/>
      <c r="M23" s="466"/>
    </row>
    <row r="24" spans="1:13" s="16" customFormat="1" ht="14.1" customHeight="1">
      <c r="A24" s="1"/>
      <c r="B24" s="313" t="s">
        <v>189</v>
      </c>
      <c r="C24" s="176">
        <v>855855</v>
      </c>
      <c r="D24" s="175">
        <v>838858</v>
      </c>
      <c r="E24" s="1110">
        <f t="shared" si="0"/>
        <v>2.0262070576903435</v>
      </c>
      <c r="F24" s="235">
        <v>341</v>
      </c>
      <c r="G24" s="236">
        <v>294</v>
      </c>
      <c r="H24" s="1110">
        <f t="shared" si="1"/>
        <v>15.986394557823136</v>
      </c>
      <c r="I24" s="176">
        <v>856196</v>
      </c>
      <c r="J24" s="175">
        <v>839152</v>
      </c>
      <c r="K24" s="1110">
        <f t="shared" si="2"/>
        <v>2.0310980608995832</v>
      </c>
      <c r="L24" s="465"/>
      <c r="M24" s="466"/>
    </row>
    <row r="25" spans="1:13" s="16" customFormat="1" ht="14.1" customHeight="1" thickBot="1">
      <c r="A25" s="1"/>
      <c r="B25" s="314" t="s">
        <v>190</v>
      </c>
      <c r="C25" s="178">
        <v>8407131</v>
      </c>
      <c r="D25" s="178">
        <v>8214374</v>
      </c>
      <c r="E25" s="1108">
        <f t="shared" si="0"/>
        <v>2.3465817358693464</v>
      </c>
      <c r="F25" s="178">
        <v>2022</v>
      </c>
      <c r="G25" s="178">
        <v>1681</v>
      </c>
      <c r="H25" s="1108">
        <f t="shared" si="1"/>
        <v>20.285544318857831</v>
      </c>
      <c r="I25" s="178">
        <v>8409153</v>
      </c>
      <c r="J25" s="178">
        <v>8216055</v>
      </c>
      <c r="K25" s="1108">
        <f t="shared" si="2"/>
        <v>2.3502520370177749</v>
      </c>
      <c r="L25" s="465"/>
      <c r="M25" s="466"/>
    </row>
    <row r="26" spans="1:13" s="16" customFormat="1" ht="14.1" customHeight="1" thickTop="1">
      <c r="A26" s="1"/>
      <c r="B26" s="319"/>
      <c r="C26" s="319"/>
      <c r="D26" s="319"/>
      <c r="E26" s="319"/>
      <c r="F26" s="319"/>
      <c r="G26" s="319"/>
      <c r="H26" s="319"/>
      <c r="I26" s="319"/>
      <c r="J26" s="319"/>
      <c r="K26" s="319"/>
      <c r="L26" s="465"/>
      <c r="M26" s="466"/>
    </row>
    <row r="27" spans="1:13" s="16" customFormat="1" ht="14.1" customHeight="1">
      <c r="A27" s="1"/>
      <c r="B27" s="370"/>
      <c r="C27" s="464"/>
      <c r="D27" s="465"/>
      <c r="E27" s="466"/>
      <c r="F27" s="466"/>
      <c r="G27" s="466"/>
      <c r="H27" s="466"/>
      <c r="I27" s="466"/>
      <c r="J27" s="466"/>
      <c r="K27" s="466"/>
      <c r="L27" s="465"/>
      <c r="M27" s="466"/>
    </row>
    <row r="28" spans="1:13" s="16" customFormat="1" ht="14.1" customHeight="1">
      <c r="A28" s="1"/>
      <c r="B28" s="370"/>
      <c r="C28" s="464"/>
      <c r="D28" s="465"/>
      <c r="E28" s="466"/>
      <c r="F28" s="466"/>
      <c r="G28" s="466"/>
      <c r="H28" s="466"/>
      <c r="I28" s="466"/>
      <c r="J28" s="466"/>
      <c r="K28" s="466"/>
      <c r="L28" s="465"/>
      <c r="M28" s="466"/>
    </row>
    <row r="29" spans="1:13" s="16" customFormat="1" ht="14.1" customHeight="1" thickBot="1">
      <c r="A29" s="1"/>
      <c r="B29" s="1231" t="s">
        <v>531</v>
      </c>
      <c r="C29" s="1232" t="s">
        <v>549</v>
      </c>
      <c r="D29" s="1233"/>
      <c r="E29" s="1233"/>
      <c r="F29" s="1233"/>
      <c r="G29" s="1233"/>
      <c r="H29" s="1233"/>
      <c r="I29" s="1233"/>
      <c r="J29" s="1233"/>
      <c r="K29" s="1233"/>
      <c r="L29" s="465"/>
      <c r="M29" s="466"/>
    </row>
    <row r="30" spans="1:13" s="16" customFormat="1" ht="14.1" customHeight="1" thickTop="1" thickBot="1">
      <c r="A30" s="1"/>
      <c r="B30" s="1231"/>
      <c r="C30" s="1234" t="s">
        <v>534</v>
      </c>
      <c r="D30" s="1235"/>
      <c r="E30" s="1236"/>
      <c r="F30" s="1234" t="s">
        <v>535</v>
      </c>
      <c r="G30" s="1235"/>
      <c r="H30" s="1236"/>
      <c r="I30" s="1234" t="s">
        <v>536</v>
      </c>
      <c r="J30" s="1235"/>
      <c r="K30" s="1235"/>
      <c r="L30" s="465"/>
      <c r="M30" s="466"/>
    </row>
    <row r="31" spans="1:13" s="16" customFormat="1" ht="14.1" customHeight="1" thickTop="1">
      <c r="A31" s="1"/>
      <c r="B31" s="1231"/>
      <c r="C31" s="1115" t="s">
        <v>835</v>
      </c>
      <c r="D31" s="1115" t="s">
        <v>836</v>
      </c>
      <c r="E31" s="1115" t="s">
        <v>236</v>
      </c>
      <c r="F31" s="1115" t="str">
        <f>C31</f>
        <v>4Q22</v>
      </c>
      <c r="G31" s="1115" t="str">
        <f>D31</f>
        <v>4Q21</v>
      </c>
      <c r="H31" s="1115" t="s">
        <v>236</v>
      </c>
      <c r="I31" s="1115" t="str">
        <f>F31</f>
        <v>4Q22</v>
      </c>
      <c r="J31" s="1115" t="str">
        <f>G31</f>
        <v>4Q21</v>
      </c>
      <c r="K31" s="1116" t="s">
        <v>236</v>
      </c>
      <c r="L31" s="465"/>
      <c r="M31" s="466"/>
    </row>
    <row r="32" spans="1:13" s="16" customFormat="1" ht="2.1" customHeight="1">
      <c r="A32" s="1"/>
      <c r="B32" s="644"/>
      <c r="C32" s="645"/>
      <c r="D32" s="646"/>
      <c r="E32" s="646"/>
      <c r="F32" s="645"/>
      <c r="G32" s="646"/>
      <c r="H32" s="646"/>
      <c r="I32" s="645"/>
      <c r="J32" s="645"/>
      <c r="K32" s="647"/>
      <c r="L32" s="465"/>
      <c r="M32" s="466"/>
    </row>
    <row r="33" spans="1:13" s="16" customFormat="1" ht="2.1" customHeight="1">
      <c r="A33" s="1"/>
      <c r="B33" s="1117"/>
      <c r="C33" s="1118"/>
      <c r="D33" s="1118"/>
      <c r="E33" s="1118"/>
      <c r="F33" s="1118"/>
      <c r="G33" s="1118"/>
      <c r="H33" s="1118"/>
      <c r="I33" s="1118"/>
      <c r="J33" s="1118"/>
      <c r="K33" s="1118"/>
      <c r="L33" s="465"/>
      <c r="M33" s="466"/>
    </row>
    <row r="34" spans="1:13" s="16" customFormat="1" ht="2.1" customHeight="1">
      <c r="A34" s="1"/>
      <c r="B34" s="644"/>
      <c r="C34" s="645"/>
      <c r="D34" s="646"/>
      <c r="E34" s="646"/>
      <c r="F34" s="645"/>
      <c r="G34" s="646"/>
      <c r="H34" s="646"/>
      <c r="I34" s="645"/>
      <c r="J34" s="645"/>
      <c r="K34" s="647"/>
      <c r="L34" s="465"/>
      <c r="M34" s="466"/>
    </row>
    <row r="35" spans="1:13" s="16" customFormat="1" ht="14.1" customHeight="1">
      <c r="A35" s="1"/>
      <c r="B35" s="165" t="s">
        <v>526</v>
      </c>
      <c r="C35" s="648">
        <v>980597</v>
      </c>
      <c r="D35" s="648">
        <v>954550</v>
      </c>
      <c r="E35" s="1108">
        <f t="shared" ref="E35:E49" si="3">IFERROR(IF((C35/D35-1)*100&lt;=-100,"-",IF((C35/D35-1)*100=0,"-",(C35/D35-1)*100)),"-")</f>
        <v>2.7287203394269488</v>
      </c>
      <c r="F35" s="1113">
        <v>340457</v>
      </c>
      <c r="G35" s="648">
        <v>300693</v>
      </c>
      <c r="H35" s="1108">
        <f t="shared" ref="H35:H49" si="4">IFERROR(IF((F35/G35-1)*100&lt;=-100,"-",IF((F35/G35-1)*100=0,"-",(F35/G35-1)*100)),"-")</f>
        <v>13.224118951887798</v>
      </c>
      <c r="I35" s="648">
        <v>1321054</v>
      </c>
      <c r="J35" s="1113">
        <v>1255243</v>
      </c>
      <c r="K35" s="1108">
        <f t="shared" ref="K35:K49" si="5">IFERROR(IF((I35/J35-1)*100&lt;=-100,"-",IF((I35/J35-1)*100=0,"-",(I35/J35-1)*100)),"-")</f>
        <v>5.2428892254328341</v>
      </c>
      <c r="L35" s="465"/>
      <c r="M35" s="466"/>
    </row>
    <row r="36" spans="1:13" s="16" customFormat="1" ht="14.1" customHeight="1">
      <c r="A36" s="1"/>
      <c r="B36" s="313" t="s">
        <v>181</v>
      </c>
      <c r="C36" s="1114">
        <v>394686</v>
      </c>
      <c r="D36" s="649">
        <v>378632</v>
      </c>
      <c r="E36" s="1110">
        <f t="shared" si="3"/>
        <v>4.2400008451477955</v>
      </c>
      <c r="F36" s="1114">
        <v>164617</v>
      </c>
      <c r="G36" s="649">
        <v>153842</v>
      </c>
      <c r="H36" s="1110">
        <f t="shared" si="4"/>
        <v>7.0039391063558609</v>
      </c>
      <c r="I36" s="650">
        <v>559303</v>
      </c>
      <c r="J36" s="649">
        <v>532474</v>
      </c>
      <c r="K36" s="1110">
        <f t="shared" si="5"/>
        <v>5.0385558731506075</v>
      </c>
      <c r="L36" s="465"/>
      <c r="M36" s="466"/>
    </row>
    <row r="37" spans="1:13" s="16" customFormat="1" ht="14.1" customHeight="1">
      <c r="A37" s="1"/>
      <c r="B37" s="313" t="s">
        <v>182</v>
      </c>
      <c r="C37" s="1114">
        <v>167960</v>
      </c>
      <c r="D37" s="649">
        <v>170372</v>
      </c>
      <c r="E37" s="1110">
        <f t="shared" si="3"/>
        <v>-1.4157255887117581</v>
      </c>
      <c r="F37" s="1114">
        <v>71898</v>
      </c>
      <c r="G37" s="649">
        <v>55757</v>
      </c>
      <c r="H37" s="1110">
        <f t="shared" si="4"/>
        <v>28.948831536847397</v>
      </c>
      <c r="I37" s="650">
        <v>239858</v>
      </c>
      <c r="J37" s="649">
        <v>226129</v>
      </c>
      <c r="K37" s="1110">
        <f t="shared" si="5"/>
        <v>6.0713132769348421</v>
      </c>
      <c r="L37" s="465"/>
      <c r="M37" s="466"/>
    </row>
    <row r="38" spans="1:13" s="16" customFormat="1" ht="14.1" customHeight="1">
      <c r="A38" s="1"/>
      <c r="B38" s="313" t="s">
        <v>183</v>
      </c>
      <c r="C38" s="1114">
        <v>417951</v>
      </c>
      <c r="D38" s="649">
        <v>405546</v>
      </c>
      <c r="E38" s="1110">
        <f t="shared" si="3"/>
        <v>3.058839194567331</v>
      </c>
      <c r="F38" s="1114">
        <v>103942</v>
      </c>
      <c r="G38" s="649">
        <v>91094</v>
      </c>
      <c r="H38" s="1110">
        <f t="shared" si="4"/>
        <v>14.104112235712552</v>
      </c>
      <c r="I38" s="650">
        <v>521893</v>
      </c>
      <c r="J38" s="649">
        <v>496640</v>
      </c>
      <c r="K38" s="1110">
        <f t="shared" si="5"/>
        <v>5.0847696520618602</v>
      </c>
      <c r="L38" s="465"/>
      <c r="M38" s="466"/>
    </row>
    <row r="39" spans="1:13" s="16" customFormat="1" ht="14.1" customHeight="1">
      <c r="A39" s="1"/>
      <c r="B39" s="165" t="s">
        <v>527</v>
      </c>
      <c r="C39" s="648">
        <v>1446598</v>
      </c>
      <c r="D39" s="648">
        <v>1461730</v>
      </c>
      <c r="E39" s="1108">
        <f t="shared" si="3"/>
        <v>-1.0352117012033646</v>
      </c>
      <c r="F39" s="648">
        <v>828875</v>
      </c>
      <c r="G39" s="648">
        <v>731563</v>
      </c>
      <c r="H39" s="1108">
        <f t="shared" si="4"/>
        <v>13.301930250709781</v>
      </c>
      <c r="I39" s="648">
        <v>2275473</v>
      </c>
      <c r="J39" s="651">
        <v>2193293</v>
      </c>
      <c r="K39" s="1108">
        <f t="shared" si="5"/>
        <v>3.7468774121834247</v>
      </c>
      <c r="L39" s="465"/>
      <c r="M39" s="466"/>
    </row>
    <row r="40" spans="1:13" s="16" customFormat="1" ht="14.1" customHeight="1">
      <c r="A40" s="1"/>
      <c r="B40" s="313" t="s">
        <v>184</v>
      </c>
      <c r="C40" s="1114">
        <v>795163</v>
      </c>
      <c r="D40" s="649">
        <v>810070</v>
      </c>
      <c r="E40" s="1110">
        <f t="shared" si="3"/>
        <v>-1.8402113397607667</v>
      </c>
      <c r="F40" s="1114">
        <v>505361</v>
      </c>
      <c r="G40" s="649">
        <v>441395</v>
      </c>
      <c r="H40" s="1110">
        <f t="shared" si="4"/>
        <v>14.491781737446052</v>
      </c>
      <c r="I40" s="650">
        <v>1300524</v>
      </c>
      <c r="J40" s="649">
        <v>1251465</v>
      </c>
      <c r="K40" s="1110">
        <f t="shared" si="5"/>
        <v>3.9201256127818107</v>
      </c>
      <c r="L40" s="465"/>
      <c r="M40" s="466"/>
    </row>
    <row r="41" spans="1:13" s="16" customFormat="1" ht="14.1" customHeight="1">
      <c r="A41" s="1"/>
      <c r="B41" s="313" t="s">
        <v>185</v>
      </c>
      <c r="C41" s="1114">
        <v>511518</v>
      </c>
      <c r="D41" s="649">
        <v>513313</v>
      </c>
      <c r="E41" s="1110">
        <f t="shared" si="3"/>
        <v>-0.3496891759998233</v>
      </c>
      <c r="F41" s="1114">
        <v>257917</v>
      </c>
      <c r="G41" s="649">
        <v>232668</v>
      </c>
      <c r="H41" s="1110">
        <f t="shared" si="4"/>
        <v>10.851943541870824</v>
      </c>
      <c r="I41" s="650">
        <v>769435</v>
      </c>
      <c r="J41" s="649">
        <v>745981</v>
      </c>
      <c r="K41" s="1110">
        <f t="shared" si="5"/>
        <v>3.1440479047053493</v>
      </c>
      <c r="L41" s="465"/>
      <c r="M41" s="466"/>
    </row>
    <row r="42" spans="1:13" s="16" customFormat="1" ht="14.1" customHeight="1">
      <c r="A42" s="1"/>
      <c r="B42" s="313" t="s">
        <v>186</v>
      </c>
      <c r="C42" s="1114">
        <v>139917</v>
      </c>
      <c r="D42" s="649">
        <v>138347</v>
      </c>
      <c r="E42" s="1110">
        <f t="shared" si="3"/>
        <v>1.1348276435340088</v>
      </c>
      <c r="F42" s="1114">
        <v>65597</v>
      </c>
      <c r="G42" s="649">
        <v>57500</v>
      </c>
      <c r="H42" s="1110">
        <f t="shared" si="4"/>
        <v>14.081739130434778</v>
      </c>
      <c r="I42" s="650">
        <v>205514</v>
      </c>
      <c r="J42" s="649">
        <v>195847</v>
      </c>
      <c r="K42" s="1110">
        <f t="shared" si="5"/>
        <v>4.9359959560268951</v>
      </c>
      <c r="L42" s="465"/>
      <c r="M42" s="466"/>
    </row>
    <row r="43" spans="1:13" s="16" customFormat="1" ht="14.1" customHeight="1">
      <c r="A43" s="1"/>
      <c r="B43" s="165" t="s">
        <v>528</v>
      </c>
      <c r="C43" s="648">
        <v>1778712</v>
      </c>
      <c r="D43" s="648">
        <v>1751406</v>
      </c>
      <c r="E43" s="1108">
        <f t="shared" si="3"/>
        <v>1.5590902394990058</v>
      </c>
      <c r="F43" s="648">
        <v>436211</v>
      </c>
      <c r="G43" s="648">
        <v>363683</v>
      </c>
      <c r="H43" s="1108">
        <f t="shared" si="4"/>
        <v>19.942642356117823</v>
      </c>
      <c r="I43" s="648">
        <v>2214923</v>
      </c>
      <c r="J43" s="651">
        <v>2115089</v>
      </c>
      <c r="K43" s="1108">
        <f t="shared" si="5"/>
        <v>4.7200850649783632</v>
      </c>
      <c r="L43" s="465"/>
      <c r="M43" s="466"/>
    </row>
    <row r="44" spans="1:13" s="16" customFormat="1" ht="14.1" customHeight="1">
      <c r="A44" s="1"/>
      <c r="B44" s="313" t="s">
        <v>187</v>
      </c>
      <c r="C44" s="1114">
        <v>1075082</v>
      </c>
      <c r="D44" s="649">
        <v>1036140</v>
      </c>
      <c r="E44" s="1110">
        <f t="shared" si="3"/>
        <v>3.7583724207153502</v>
      </c>
      <c r="F44" s="1114">
        <v>214610</v>
      </c>
      <c r="G44" s="649">
        <v>184032</v>
      </c>
      <c r="H44" s="1110">
        <f t="shared" si="4"/>
        <v>16.615588593288134</v>
      </c>
      <c r="I44" s="650">
        <v>1289692</v>
      </c>
      <c r="J44" s="649">
        <v>1220172</v>
      </c>
      <c r="K44" s="1110">
        <f t="shared" si="5"/>
        <v>5.697557393547803</v>
      </c>
      <c r="L44" s="465"/>
      <c r="M44" s="466"/>
    </row>
    <row r="45" spans="1:13" s="16" customFormat="1" ht="14.1" customHeight="1">
      <c r="A45" s="1"/>
      <c r="B45" s="313" t="s">
        <v>188</v>
      </c>
      <c r="C45" s="1114">
        <v>703630</v>
      </c>
      <c r="D45" s="649">
        <v>715266</v>
      </c>
      <c r="E45" s="1110">
        <f t="shared" si="3"/>
        <v>-1.6268073695660079</v>
      </c>
      <c r="F45" s="1114">
        <v>221601</v>
      </c>
      <c r="G45" s="649">
        <v>179651</v>
      </c>
      <c r="H45" s="1110">
        <f t="shared" si="4"/>
        <v>23.350830220817031</v>
      </c>
      <c r="I45" s="650">
        <v>925231</v>
      </c>
      <c r="J45" s="649">
        <v>894917</v>
      </c>
      <c r="K45" s="1110">
        <f t="shared" si="5"/>
        <v>3.3873532405798601</v>
      </c>
      <c r="L45" s="465"/>
      <c r="M45" s="466"/>
    </row>
    <row r="46" spans="1:13" s="16" customFormat="1" ht="14.1" customHeight="1">
      <c r="A46" s="1"/>
      <c r="B46" s="165" t="s">
        <v>529</v>
      </c>
      <c r="C46" s="648">
        <v>996328</v>
      </c>
      <c r="D46" s="648">
        <v>981289</v>
      </c>
      <c r="E46" s="1108">
        <f t="shared" si="3"/>
        <v>1.5325760300991753</v>
      </c>
      <c r="F46" s="648">
        <v>219038</v>
      </c>
      <c r="G46" s="648">
        <v>192597</v>
      </c>
      <c r="H46" s="1108">
        <f t="shared" si="4"/>
        <v>13.728666593976024</v>
      </c>
      <c r="I46" s="648">
        <v>1215366</v>
      </c>
      <c r="J46" s="651">
        <v>1173886</v>
      </c>
      <c r="K46" s="1108">
        <f t="shared" si="5"/>
        <v>3.5335628843005118</v>
      </c>
      <c r="L46" s="465"/>
      <c r="M46" s="466"/>
    </row>
    <row r="47" spans="1:13" s="16" customFormat="1" ht="14.1" customHeight="1">
      <c r="A47" s="1"/>
      <c r="B47" s="313" t="s">
        <v>1785</v>
      </c>
      <c r="C47" s="1114">
        <v>368200</v>
      </c>
      <c r="D47" s="649">
        <v>364162</v>
      </c>
      <c r="E47" s="1110">
        <f t="shared" si="3"/>
        <v>1.1088471614281614</v>
      </c>
      <c r="F47" s="1114">
        <v>112136</v>
      </c>
      <c r="G47" s="649">
        <v>94702</v>
      </c>
      <c r="H47" s="1110">
        <f t="shared" si="4"/>
        <v>18.409326096597756</v>
      </c>
      <c r="I47" s="650">
        <v>480336</v>
      </c>
      <c r="J47" s="649">
        <v>458864</v>
      </c>
      <c r="K47" s="1110">
        <f t="shared" si="5"/>
        <v>4.6793821262945068</v>
      </c>
      <c r="L47" s="465"/>
      <c r="M47" s="466"/>
    </row>
    <row r="48" spans="1:13" s="16" customFormat="1" ht="14.1" customHeight="1">
      <c r="A48" s="1"/>
      <c r="B48" s="313" t="s">
        <v>189</v>
      </c>
      <c r="C48" s="1114">
        <v>628128</v>
      </c>
      <c r="D48" s="649">
        <v>617127</v>
      </c>
      <c r="E48" s="1110">
        <f t="shared" si="3"/>
        <v>1.7826152477528945</v>
      </c>
      <c r="F48" s="1114">
        <v>106902</v>
      </c>
      <c r="G48" s="649">
        <v>97895</v>
      </c>
      <c r="H48" s="1110">
        <f t="shared" si="4"/>
        <v>9.2006741917360468</v>
      </c>
      <c r="I48" s="650">
        <v>735030</v>
      </c>
      <c r="J48" s="649">
        <v>715022</v>
      </c>
      <c r="K48" s="1110">
        <f t="shared" si="5"/>
        <v>2.7982355787654178</v>
      </c>
      <c r="L48" s="465"/>
      <c r="M48" s="466"/>
    </row>
    <row r="49" spans="1:14" s="16" customFormat="1" ht="14.1" customHeight="1" thickBot="1">
      <c r="A49" s="1"/>
      <c r="B49" s="314" t="s">
        <v>190</v>
      </c>
      <c r="C49" s="652">
        <v>5202235</v>
      </c>
      <c r="D49" s="652">
        <v>5148975</v>
      </c>
      <c r="E49" s="1108">
        <f t="shared" si="3"/>
        <v>1.0343806291543522</v>
      </c>
      <c r="F49" s="652">
        <v>1824581</v>
      </c>
      <c r="G49" s="652">
        <v>1588536</v>
      </c>
      <c r="H49" s="1108">
        <f t="shared" si="4"/>
        <v>14.859279235723966</v>
      </c>
      <c r="I49" s="652">
        <v>7026816</v>
      </c>
      <c r="J49" s="653">
        <v>6737511</v>
      </c>
      <c r="K49" s="1108">
        <f t="shared" si="5"/>
        <v>4.2939447520011553</v>
      </c>
      <c r="L49" s="465"/>
      <c r="M49" s="466"/>
    </row>
    <row r="50" spans="1:14" s="16" customFormat="1" ht="14.1" customHeight="1" thickTop="1">
      <c r="A50" s="1"/>
      <c r="B50" s="489"/>
      <c r="C50" s="464"/>
      <c r="D50" s="465"/>
      <c r="E50" s="466"/>
      <c r="F50" s="466"/>
      <c r="G50" s="466"/>
      <c r="H50" s="466"/>
      <c r="I50" s="466"/>
      <c r="J50" s="466"/>
      <c r="K50" s="466"/>
      <c r="L50" s="465"/>
      <c r="M50" s="466"/>
    </row>
    <row r="51" spans="1:14" s="16" customFormat="1" ht="14.1" customHeight="1">
      <c r="A51" s="1"/>
      <c r="B51" s="489"/>
      <c r="C51" s="464"/>
      <c r="D51" s="465"/>
      <c r="E51" s="466"/>
      <c r="F51" s="466"/>
      <c r="G51" s="466"/>
      <c r="H51" s="466"/>
      <c r="I51" s="466"/>
      <c r="J51" s="466"/>
      <c r="K51" s="466"/>
      <c r="L51" s="465"/>
      <c r="M51" s="466"/>
    </row>
    <row r="52" spans="1:14" s="16" customFormat="1" ht="14.1" customHeight="1">
      <c r="A52" s="1"/>
      <c r="B52" s="489"/>
      <c r="C52" s="464"/>
      <c r="D52" s="465"/>
      <c r="E52" s="466"/>
      <c r="F52" s="466"/>
      <c r="G52" s="466"/>
      <c r="H52" s="466"/>
      <c r="I52" s="466"/>
      <c r="J52" s="466"/>
      <c r="K52" s="466"/>
      <c r="L52" s="465"/>
      <c r="M52" s="466"/>
    </row>
    <row r="53" spans="1:14" s="16" customFormat="1" ht="14.1" customHeight="1" thickBot="1">
      <c r="A53" s="1"/>
      <c r="B53" s="656"/>
      <c r="C53" s="1229" t="s">
        <v>1789</v>
      </c>
      <c r="D53" s="1230"/>
      <c r="E53" s="1230"/>
      <c r="F53" s="1230"/>
      <c r="G53" s="1230"/>
      <c r="H53" s="1230"/>
      <c r="I53" s="1230"/>
      <c r="J53" s="1230"/>
      <c r="K53" s="1230"/>
      <c r="L53" s="1230"/>
      <c r="M53" s="1230"/>
      <c r="N53" s="1230"/>
    </row>
    <row r="54" spans="1:14" s="16" customFormat="1" ht="14.1" customHeight="1" thickTop="1">
      <c r="A54" s="1"/>
      <c r="B54" s="656" t="s">
        <v>550</v>
      </c>
      <c r="C54" s="1120" t="s">
        <v>4</v>
      </c>
      <c r="D54" s="1120" t="s">
        <v>5</v>
      </c>
      <c r="E54" s="1120" t="s">
        <v>6</v>
      </c>
      <c r="F54" s="1120" t="s">
        <v>7</v>
      </c>
      <c r="G54" s="1120" t="s">
        <v>8</v>
      </c>
      <c r="H54" s="1120" t="s">
        <v>11</v>
      </c>
      <c r="I54" s="1120" t="s">
        <v>9</v>
      </c>
      <c r="J54" s="1120" t="s">
        <v>10</v>
      </c>
      <c r="K54" s="1120" t="s">
        <v>12</v>
      </c>
      <c r="L54" s="1120" t="s">
        <v>75</v>
      </c>
      <c r="M54" s="1120" t="s">
        <v>76</v>
      </c>
      <c r="N54" s="1120" t="s">
        <v>1787</v>
      </c>
    </row>
    <row r="55" spans="1:14" s="16" customFormat="1" ht="2.1" customHeight="1">
      <c r="A55" s="1"/>
      <c r="B55" s="654"/>
      <c r="C55" s="1121"/>
      <c r="D55" s="1121"/>
      <c r="E55" s="1121"/>
      <c r="F55" s="1121"/>
      <c r="G55" s="1121"/>
      <c r="H55" s="1121"/>
      <c r="I55" s="1121"/>
      <c r="J55" s="1121"/>
      <c r="K55" s="1121"/>
      <c r="L55" s="1121"/>
      <c r="M55" s="1121"/>
      <c r="N55" s="1121"/>
    </row>
    <row r="56" spans="1:14" s="16" customFormat="1" ht="2.1" customHeight="1">
      <c r="A56" s="1"/>
      <c r="B56" s="1119"/>
      <c r="C56" s="1122"/>
      <c r="D56" s="1122"/>
      <c r="E56" s="1122"/>
      <c r="F56" s="1122"/>
      <c r="G56" s="1122"/>
      <c r="H56" s="1122"/>
      <c r="I56" s="1122"/>
      <c r="J56" s="1122"/>
      <c r="K56" s="1122"/>
      <c r="L56" s="1122"/>
      <c r="M56" s="1122"/>
      <c r="N56" s="1122"/>
    </row>
    <row r="57" spans="1:14" s="16" customFormat="1" ht="2.1" customHeight="1">
      <c r="A57" s="1"/>
      <c r="B57" s="654" t="s">
        <v>41</v>
      </c>
      <c r="C57" s="1121"/>
      <c r="D57" s="1121"/>
      <c r="E57" s="1121"/>
      <c r="F57" s="1121"/>
      <c r="G57" s="1121"/>
      <c r="H57" s="1121"/>
      <c r="I57" s="1121"/>
      <c r="J57" s="1121"/>
      <c r="K57" s="1121"/>
      <c r="L57" s="1121"/>
      <c r="M57" s="1121"/>
      <c r="N57" s="1121"/>
    </row>
    <row r="58" spans="1:14" s="16" customFormat="1" ht="14.1" customHeight="1" thickBot="1">
      <c r="A58" s="1"/>
      <c r="B58" s="612" t="s">
        <v>537</v>
      </c>
      <c r="C58" s="1123">
        <v>1560.4596150139998</v>
      </c>
      <c r="D58" s="1123">
        <v>296.03045297799997</v>
      </c>
      <c r="E58" s="1123">
        <v>2820.7129312950001</v>
      </c>
      <c r="F58" s="1123">
        <v>631.76856100800001</v>
      </c>
      <c r="G58" s="1123">
        <v>4669.0926289730005</v>
      </c>
      <c r="H58" s="1123">
        <v>2634.7828717359998</v>
      </c>
      <c r="I58" s="1123">
        <v>9888.5128993030012</v>
      </c>
      <c r="J58" s="1123">
        <v>5900.9457718960011</v>
      </c>
      <c r="K58" s="1123">
        <v>4070.5306075980006</v>
      </c>
      <c r="L58" s="1123">
        <v>4416.6832939010001</v>
      </c>
      <c r="M58" s="1123">
        <v>1543.2967024919619</v>
      </c>
      <c r="N58" s="1124">
        <f t="shared" ref="N58:N69" si="6">SUM(C58:M58)</f>
        <v>38432.816336193966</v>
      </c>
    </row>
    <row r="59" spans="1:14" s="16" customFormat="1" ht="14.1" customHeight="1" thickTop="1" thickBot="1">
      <c r="A59" s="1"/>
      <c r="B59" s="312" t="s">
        <v>538</v>
      </c>
      <c r="C59" s="655">
        <v>513.97560650499997</v>
      </c>
      <c r="D59" s="655">
        <v>0</v>
      </c>
      <c r="E59" s="655">
        <v>11.297280000000001</v>
      </c>
      <c r="F59" s="655">
        <v>7.8182399999999994</v>
      </c>
      <c r="G59" s="655">
        <v>38.484479999999998</v>
      </c>
      <c r="H59" s="655">
        <v>195.39998616</v>
      </c>
      <c r="I59" s="655">
        <v>2317.5533957170001</v>
      </c>
      <c r="J59" s="655">
        <v>188.42759858400001</v>
      </c>
      <c r="K59" s="655">
        <v>586.19995199999994</v>
      </c>
      <c r="L59" s="655">
        <v>93.813550895999995</v>
      </c>
      <c r="M59" s="655">
        <v>0</v>
      </c>
      <c r="N59" s="1125">
        <f t="shared" si="6"/>
        <v>3952.9700898619999</v>
      </c>
    </row>
    <row r="60" spans="1:14" s="16" customFormat="1" ht="14.1" customHeight="1" thickTop="1" thickBot="1">
      <c r="A60" s="1"/>
      <c r="B60" s="312" t="s">
        <v>539</v>
      </c>
      <c r="C60" s="655">
        <v>343.74503899999991</v>
      </c>
      <c r="D60" s="655">
        <v>0</v>
      </c>
      <c r="E60" s="655">
        <v>2011.6663842810001</v>
      </c>
      <c r="F60" s="655">
        <v>417.83893300799997</v>
      </c>
      <c r="G60" s="655">
        <v>3270.32188597</v>
      </c>
      <c r="H60" s="655">
        <v>1668.7298145760001</v>
      </c>
      <c r="I60" s="1126">
        <v>3457.4748920000002</v>
      </c>
      <c r="J60" s="655">
        <v>3181.2492034870002</v>
      </c>
      <c r="K60" s="655">
        <v>1540.642248379</v>
      </c>
      <c r="L60" s="1126">
        <v>3237.5400169999998</v>
      </c>
      <c r="M60" s="1126">
        <v>1179.4284544909619</v>
      </c>
      <c r="N60" s="1125">
        <f t="shared" si="6"/>
        <v>20308.636872191961</v>
      </c>
    </row>
    <row r="61" spans="1:14" s="16" customFormat="1" ht="14.1" customHeight="1" thickTop="1" thickBot="1">
      <c r="A61" s="1"/>
      <c r="B61" s="312" t="s">
        <v>540</v>
      </c>
      <c r="C61" s="655">
        <v>257.059851503</v>
      </c>
      <c r="D61" s="655">
        <v>0</v>
      </c>
      <c r="E61" s="655">
        <v>0</v>
      </c>
      <c r="F61" s="655">
        <v>0</v>
      </c>
      <c r="G61" s="655">
        <v>0</v>
      </c>
      <c r="H61" s="655">
        <v>0</v>
      </c>
      <c r="I61" s="655">
        <v>1492.439363575</v>
      </c>
      <c r="J61" s="655">
        <v>937.95444682300001</v>
      </c>
      <c r="K61" s="655">
        <v>735.57443020400001</v>
      </c>
      <c r="L61" s="655">
        <v>0</v>
      </c>
      <c r="M61" s="655">
        <v>0</v>
      </c>
      <c r="N61" s="1125">
        <f t="shared" si="6"/>
        <v>3423.0280921049998</v>
      </c>
    </row>
    <row r="62" spans="1:14" s="16" customFormat="1" ht="14.1" customHeight="1" thickTop="1" thickBot="1">
      <c r="A62" s="1"/>
      <c r="B62" s="312" t="s">
        <v>541</v>
      </c>
      <c r="C62" s="655">
        <v>28.633048000000002</v>
      </c>
      <c r="D62" s="655">
        <v>6.9551440000000007</v>
      </c>
      <c r="E62" s="655">
        <v>54.887189999999997</v>
      </c>
      <c r="F62" s="655">
        <v>13.054200999999999</v>
      </c>
      <c r="G62" s="655">
        <v>89.916274000000001</v>
      </c>
      <c r="H62" s="655">
        <v>50.376436999999996</v>
      </c>
      <c r="I62" s="655">
        <v>179.71076099999999</v>
      </c>
      <c r="J62" s="655">
        <v>103.33753200000002</v>
      </c>
      <c r="K62" s="655">
        <v>78.560633999999979</v>
      </c>
      <c r="L62" s="655">
        <v>73.733643999999998</v>
      </c>
      <c r="M62" s="655">
        <v>24.750714000000002</v>
      </c>
      <c r="N62" s="1125">
        <f t="shared" si="6"/>
        <v>703.91557899999998</v>
      </c>
    </row>
    <row r="63" spans="1:14" s="16" customFormat="1" ht="14.1" customHeight="1" thickTop="1" thickBot="1">
      <c r="A63" s="1"/>
      <c r="B63" s="312" t="s">
        <v>542</v>
      </c>
      <c r="C63" s="655">
        <v>47.988540000000008</v>
      </c>
      <c r="D63" s="655">
        <v>0</v>
      </c>
      <c r="E63" s="655">
        <v>96.266705000000002</v>
      </c>
      <c r="F63" s="655">
        <v>24.215755000000001</v>
      </c>
      <c r="G63" s="655">
        <v>147.28119099999998</v>
      </c>
      <c r="H63" s="655">
        <v>85.171268999999995</v>
      </c>
      <c r="I63" s="655">
        <v>278.62884499999996</v>
      </c>
      <c r="J63" s="655">
        <v>175.107833</v>
      </c>
      <c r="K63" s="655">
        <v>137.32670299999998</v>
      </c>
      <c r="L63" s="655">
        <v>117.360505</v>
      </c>
      <c r="M63" s="655">
        <v>37.451195999999996</v>
      </c>
      <c r="N63" s="1125">
        <f t="shared" si="6"/>
        <v>1146.798542</v>
      </c>
    </row>
    <row r="64" spans="1:14" s="16" customFormat="1" ht="14.1" customHeight="1" thickTop="1" thickBot="1">
      <c r="A64" s="1"/>
      <c r="B64" s="312" t="s">
        <v>543</v>
      </c>
      <c r="C64" s="655">
        <v>369.05753000600004</v>
      </c>
      <c r="D64" s="655">
        <v>0</v>
      </c>
      <c r="E64" s="655">
        <v>646.59537201399996</v>
      </c>
      <c r="F64" s="655">
        <v>168.841432</v>
      </c>
      <c r="G64" s="655">
        <v>1123.0887980030002</v>
      </c>
      <c r="H64" s="655">
        <v>635.10536500000001</v>
      </c>
      <c r="I64" s="655">
        <v>2162.7056420109998</v>
      </c>
      <c r="J64" s="655">
        <v>1314.8691580020004</v>
      </c>
      <c r="K64" s="655">
        <v>992.22664001500004</v>
      </c>
      <c r="L64" s="655">
        <v>894.23557700499998</v>
      </c>
      <c r="M64" s="655">
        <v>301.66633800099999</v>
      </c>
      <c r="N64" s="1125">
        <f t="shared" si="6"/>
        <v>8608.3918520570005</v>
      </c>
    </row>
    <row r="65" spans="1:14" s="16" customFormat="1" ht="14.1" customHeight="1" thickTop="1" thickBot="1">
      <c r="A65" s="1"/>
      <c r="B65" s="312" t="s">
        <v>544</v>
      </c>
      <c r="C65" s="655">
        <v>0</v>
      </c>
      <c r="D65" s="655">
        <v>289.07530897799995</v>
      </c>
      <c r="E65" s="655">
        <v>0</v>
      </c>
      <c r="F65" s="655">
        <v>0</v>
      </c>
      <c r="G65" s="655">
        <v>0</v>
      </c>
      <c r="H65" s="655">
        <v>0</v>
      </c>
      <c r="I65" s="655">
        <v>0</v>
      </c>
      <c r="J65" s="655">
        <v>0</v>
      </c>
      <c r="K65" s="655">
        <v>0</v>
      </c>
      <c r="L65" s="655">
        <v>0</v>
      </c>
      <c r="M65" s="655">
        <v>0</v>
      </c>
      <c r="N65" s="1125">
        <f t="shared" si="6"/>
        <v>289.07530897799995</v>
      </c>
    </row>
    <row r="66" spans="1:14" s="16" customFormat="1" ht="14.1" customHeight="1" thickTop="1" thickBot="1">
      <c r="A66" s="1"/>
      <c r="B66" s="156" t="s">
        <v>545</v>
      </c>
      <c r="C66" s="655">
        <v>128.39623988648401</v>
      </c>
      <c r="D66" s="655">
        <v>11.355406949068998</v>
      </c>
      <c r="E66" s="655">
        <v>80.963392054870013</v>
      </c>
      <c r="F66" s="655">
        <v>24.818631858774996</v>
      </c>
      <c r="G66" s="655">
        <v>243.18311241979998</v>
      </c>
      <c r="H66" s="655">
        <v>172.76228032658295</v>
      </c>
      <c r="I66" s="655">
        <v>1179.1444444149381</v>
      </c>
      <c r="J66" s="655">
        <v>520.94886181771096</v>
      </c>
      <c r="K66" s="655">
        <v>234.499571155886</v>
      </c>
      <c r="L66" s="655">
        <v>214.80903906941896</v>
      </c>
      <c r="M66" s="655">
        <v>33.329221674249993</v>
      </c>
      <c r="N66" s="1125">
        <f t="shared" si="6"/>
        <v>2844.210201627785</v>
      </c>
    </row>
    <row r="67" spans="1:14" s="16" customFormat="1" ht="14.1" customHeight="1" thickTop="1" thickBot="1">
      <c r="A67" s="1"/>
      <c r="B67" s="156" t="s">
        <v>546</v>
      </c>
      <c r="C67" s="655">
        <v>0</v>
      </c>
      <c r="D67" s="655">
        <v>0</v>
      </c>
      <c r="E67" s="655">
        <v>0</v>
      </c>
      <c r="F67" s="655">
        <v>0</v>
      </c>
      <c r="G67" s="655">
        <v>0</v>
      </c>
      <c r="H67" s="655">
        <v>0</v>
      </c>
      <c r="I67" s="655">
        <v>303.70090452002006</v>
      </c>
      <c r="J67" s="655">
        <v>0.79759963199999995</v>
      </c>
      <c r="K67" s="655">
        <v>0</v>
      </c>
      <c r="L67" s="655">
        <v>116.602458592</v>
      </c>
      <c r="M67" s="655">
        <v>257.17630752899998</v>
      </c>
      <c r="N67" s="1125">
        <f t="shared" si="6"/>
        <v>678.27727027302012</v>
      </c>
    </row>
    <row r="68" spans="1:14" s="16" customFormat="1" ht="14.1" customHeight="1" thickTop="1" thickBot="1">
      <c r="A68" s="1"/>
      <c r="B68" s="156" t="s">
        <v>547</v>
      </c>
      <c r="C68" s="655">
        <v>0</v>
      </c>
      <c r="D68" s="1127">
        <v>0</v>
      </c>
      <c r="E68" s="655">
        <v>5.1166401079999337</v>
      </c>
      <c r="F68" s="655">
        <v>2.3335644580000081</v>
      </c>
      <c r="G68" s="655">
        <v>23.875401722999872</v>
      </c>
      <c r="H68" s="655">
        <v>29.265069935999929</v>
      </c>
      <c r="I68" s="655">
        <v>15.488286821999937</v>
      </c>
      <c r="J68" s="655">
        <v>16.136009599999991</v>
      </c>
      <c r="K68" s="655">
        <v>0</v>
      </c>
      <c r="L68" s="655">
        <v>45.943297711999911</v>
      </c>
      <c r="M68" s="655">
        <v>0</v>
      </c>
      <c r="N68" s="1125">
        <f t="shared" si="6"/>
        <v>138.15827035899957</v>
      </c>
    </row>
    <row r="69" spans="1:14" s="16" customFormat="1" ht="14.1" customHeight="1" thickTop="1" thickBot="1">
      <c r="A69" s="1"/>
      <c r="B69" s="612" t="s">
        <v>548</v>
      </c>
      <c r="C69" s="1128">
        <v>1688.8558549004838</v>
      </c>
      <c r="D69" s="1128">
        <v>307.38585992706896</v>
      </c>
      <c r="E69" s="1128">
        <v>2906.79296345787</v>
      </c>
      <c r="F69" s="1128">
        <v>658.92075732477497</v>
      </c>
      <c r="G69" s="1128">
        <v>4936.1511431158006</v>
      </c>
      <c r="H69" s="1128">
        <v>2836.8102219985831</v>
      </c>
      <c r="I69" s="1128">
        <v>11386.846535059958</v>
      </c>
      <c r="J69" s="1128">
        <v>6438.8282429457122</v>
      </c>
      <c r="K69" s="1128">
        <v>4305.0301787538865</v>
      </c>
      <c r="L69" s="1128">
        <v>4794.0380892744188</v>
      </c>
      <c r="M69" s="1128">
        <v>1833.802231695212</v>
      </c>
      <c r="N69" s="1129">
        <f t="shared" si="6"/>
        <v>42093.462078453769</v>
      </c>
    </row>
    <row r="70" spans="1:14" s="16" customFormat="1" ht="14.1" customHeight="1" thickTop="1">
      <c r="A70" s="1"/>
      <c r="B70" s="489"/>
      <c r="C70" s="464"/>
      <c r="D70" s="465"/>
      <c r="E70" s="466"/>
      <c r="F70" s="466"/>
      <c r="G70" s="466"/>
      <c r="H70" s="466"/>
      <c r="I70" s="466"/>
      <c r="J70" s="466"/>
      <c r="K70" s="466"/>
      <c r="L70" s="465"/>
      <c r="M70" s="466"/>
    </row>
    <row r="71" spans="1:14" s="16" customFormat="1" ht="14.1" hidden="1" customHeight="1">
      <c r="A71" s="1"/>
      <c r="B71" s="489"/>
      <c r="C71" s="464"/>
      <c r="D71" s="465"/>
      <c r="E71" s="466"/>
      <c r="F71" s="466"/>
      <c r="G71" s="466"/>
      <c r="H71" s="466"/>
      <c r="I71" s="466"/>
      <c r="J71" s="466"/>
      <c r="K71" s="466"/>
      <c r="L71" s="465"/>
      <c r="M71" s="466"/>
    </row>
    <row r="72" spans="1:14" s="16" customFormat="1" ht="14.1" hidden="1" customHeight="1">
      <c r="A72" s="1"/>
      <c r="B72" s="489"/>
      <c r="C72" s="464"/>
      <c r="D72" s="465"/>
      <c r="E72" s="466"/>
      <c r="F72" s="466"/>
      <c r="G72" s="466"/>
      <c r="H72" s="466"/>
      <c r="I72" s="466"/>
      <c r="J72" s="466"/>
      <c r="K72" s="466"/>
      <c r="L72" s="465"/>
      <c r="M72" s="466"/>
    </row>
    <row r="73" spans="1:14" s="16" customFormat="1" ht="14.1" hidden="1" customHeight="1">
      <c r="A73" s="1"/>
      <c r="B73" s="489"/>
      <c r="C73" s="464"/>
      <c r="D73" s="465"/>
      <c r="E73" s="466"/>
      <c r="F73" s="466"/>
      <c r="G73" s="466"/>
      <c r="H73" s="466"/>
      <c r="I73" s="466"/>
      <c r="J73" s="466"/>
      <c r="K73" s="466"/>
      <c r="L73" s="465"/>
      <c r="M73" s="466"/>
    </row>
    <row r="74" spans="1:14" s="16" customFormat="1" ht="14.1" hidden="1" customHeight="1">
      <c r="A74" s="1"/>
      <c r="B74" s="489"/>
      <c r="C74" s="464"/>
      <c r="D74" s="465"/>
      <c r="E74" s="466"/>
      <c r="F74" s="466"/>
      <c r="G74" s="466"/>
      <c r="H74" s="466"/>
      <c r="I74" s="466"/>
      <c r="J74" s="466"/>
      <c r="K74" s="466"/>
      <c r="L74" s="465"/>
      <c r="M74" s="466"/>
    </row>
    <row r="75" spans="1:14" s="16" customFormat="1" ht="14.1" hidden="1" customHeight="1">
      <c r="A75" s="1"/>
      <c r="B75" s="489"/>
      <c r="C75" s="464"/>
      <c r="D75" s="465"/>
      <c r="E75" s="466"/>
      <c r="F75" s="466"/>
      <c r="G75" s="466"/>
      <c r="H75" s="466"/>
      <c r="I75" s="466"/>
      <c r="J75" s="466"/>
      <c r="K75" s="466"/>
      <c r="L75" s="465"/>
      <c r="M75" s="466"/>
    </row>
    <row r="76" spans="1:14" s="16" customFormat="1" ht="14.1" hidden="1" customHeight="1">
      <c r="A76" s="1"/>
      <c r="B76" s="489"/>
      <c r="C76" s="464"/>
      <c r="D76" s="465"/>
      <c r="E76" s="466"/>
      <c r="F76" s="466"/>
      <c r="G76" s="466"/>
      <c r="H76" s="466"/>
      <c r="I76" s="466"/>
      <c r="J76" s="466"/>
      <c r="K76" s="466"/>
      <c r="L76" s="465"/>
      <c r="M76" s="466"/>
    </row>
    <row r="77" spans="1:14" s="16" customFormat="1" ht="14.1" hidden="1" customHeight="1">
      <c r="A77" s="1"/>
      <c r="B77" s="489"/>
      <c r="C77" s="464"/>
      <c r="D77" s="465"/>
      <c r="E77" s="466"/>
      <c r="F77" s="466"/>
      <c r="G77" s="466"/>
      <c r="H77" s="466"/>
      <c r="I77" s="466"/>
      <c r="J77" s="466"/>
      <c r="K77" s="466"/>
      <c r="L77" s="465"/>
      <c r="M77" s="466"/>
    </row>
    <row r="78" spans="1:14" s="16" customFormat="1" ht="14.1" hidden="1" customHeight="1">
      <c r="A78" s="1"/>
      <c r="B78" s="489"/>
      <c r="C78" s="464"/>
      <c r="D78" s="465"/>
      <c r="E78" s="466"/>
      <c r="F78" s="466"/>
      <c r="G78" s="466"/>
      <c r="H78" s="466"/>
      <c r="I78" s="466"/>
      <c r="J78" s="466"/>
      <c r="K78" s="466"/>
      <c r="L78" s="465"/>
      <c r="M78" s="466"/>
    </row>
    <row r="79" spans="1:14" s="16" customFormat="1" ht="14.1" hidden="1" customHeight="1">
      <c r="A79" s="1"/>
      <c r="B79" s="489"/>
      <c r="C79" s="464"/>
      <c r="D79" s="465"/>
      <c r="E79" s="466"/>
      <c r="F79" s="466"/>
      <c r="G79" s="466"/>
      <c r="H79" s="466"/>
      <c r="I79" s="466"/>
      <c r="J79" s="466"/>
      <c r="K79" s="466"/>
      <c r="L79" s="465"/>
      <c r="M79" s="466"/>
    </row>
    <row r="80" spans="1:14" s="16" customFormat="1" ht="14.1" hidden="1" customHeight="1">
      <c r="A80" s="1"/>
      <c r="B80" s="489"/>
      <c r="C80" s="464"/>
      <c r="D80" s="465"/>
      <c r="E80" s="466"/>
      <c r="F80" s="466"/>
      <c r="G80" s="466"/>
      <c r="H80" s="466"/>
      <c r="I80" s="466"/>
      <c r="J80" s="466"/>
      <c r="K80" s="466"/>
      <c r="L80" s="465"/>
      <c r="M80" s="466"/>
    </row>
    <row r="81" spans="1:13" s="16" customFormat="1" ht="14.1" hidden="1" customHeight="1">
      <c r="A81" s="1"/>
      <c r="B81" s="489"/>
      <c r="C81" s="464"/>
      <c r="D81" s="465"/>
      <c r="E81" s="466"/>
      <c r="F81" s="466"/>
      <c r="G81" s="466"/>
      <c r="H81" s="466"/>
      <c r="I81" s="466"/>
      <c r="J81" s="466"/>
      <c r="K81" s="466"/>
      <c r="L81" s="465"/>
      <c r="M81" s="466"/>
    </row>
    <row r="82" spans="1:13" s="16" customFormat="1" ht="14.1" hidden="1" customHeight="1">
      <c r="A82" s="1"/>
      <c r="B82" s="489"/>
      <c r="C82" s="464"/>
      <c r="D82" s="465"/>
      <c r="E82" s="466"/>
      <c r="F82" s="466"/>
      <c r="G82" s="466"/>
      <c r="H82" s="466"/>
      <c r="I82" s="466"/>
      <c r="J82" s="466"/>
      <c r="K82" s="466"/>
      <c r="L82" s="465"/>
      <c r="M82" s="466"/>
    </row>
    <row r="83" spans="1:13" s="16" customFormat="1" ht="14.1" hidden="1" customHeight="1">
      <c r="A83" s="1"/>
      <c r="B83" s="489"/>
      <c r="C83" s="464"/>
      <c r="D83" s="465"/>
      <c r="E83" s="466"/>
      <c r="F83" s="466"/>
      <c r="G83" s="466"/>
      <c r="H83" s="466"/>
      <c r="I83" s="466"/>
      <c r="J83" s="466"/>
      <c r="K83" s="466"/>
      <c r="L83" s="465"/>
      <c r="M83" s="466"/>
    </row>
    <row r="84" spans="1:13" s="16" customFormat="1" ht="14.1" hidden="1" customHeight="1">
      <c r="A84" s="1"/>
      <c r="B84" s="489"/>
      <c r="C84" s="464"/>
      <c r="D84" s="465"/>
      <c r="E84" s="466"/>
      <c r="F84" s="466"/>
      <c r="G84" s="466"/>
      <c r="H84" s="466"/>
      <c r="I84" s="466"/>
      <c r="J84" s="466"/>
      <c r="K84" s="466"/>
      <c r="L84" s="465"/>
      <c r="M84" s="466"/>
    </row>
    <row r="85" spans="1:13" s="16" customFormat="1" ht="14.1" hidden="1" customHeight="1">
      <c r="A85" s="1"/>
      <c r="B85" s="489"/>
      <c r="C85" s="464"/>
      <c r="D85" s="465"/>
      <c r="E85" s="466"/>
      <c r="F85" s="466"/>
      <c r="G85" s="466"/>
      <c r="H85" s="466"/>
      <c r="I85" s="466"/>
      <c r="J85" s="466"/>
      <c r="K85" s="466"/>
      <c r="L85" s="465"/>
      <c r="M85" s="466"/>
    </row>
    <row r="86" spans="1:13" s="16" customFormat="1" ht="14.1" hidden="1" customHeight="1">
      <c r="A86" s="1"/>
      <c r="B86" s="489"/>
      <c r="C86" s="464"/>
      <c r="D86" s="465"/>
      <c r="E86" s="466"/>
      <c r="F86" s="466"/>
      <c r="G86" s="466"/>
      <c r="H86" s="466"/>
      <c r="I86" s="466"/>
      <c r="J86" s="466"/>
      <c r="K86" s="466"/>
      <c r="L86" s="465"/>
      <c r="M86" s="466"/>
    </row>
    <row r="87" spans="1:13" s="16" customFormat="1" ht="14.1" hidden="1" customHeight="1">
      <c r="A87" s="1"/>
      <c r="B87" s="489"/>
      <c r="C87" s="464"/>
      <c r="D87" s="465"/>
      <c r="E87" s="466"/>
      <c r="F87" s="466"/>
      <c r="G87" s="466"/>
      <c r="H87" s="466"/>
      <c r="I87" s="466"/>
      <c r="J87" s="466"/>
      <c r="K87" s="466"/>
      <c r="L87" s="465"/>
      <c r="M87" s="466"/>
    </row>
    <row r="88" spans="1:13" s="16" customFormat="1" ht="14.1" hidden="1" customHeight="1">
      <c r="A88" s="1"/>
      <c r="B88" s="489"/>
      <c r="C88" s="464"/>
      <c r="D88" s="465"/>
      <c r="E88" s="466"/>
      <c r="F88" s="466"/>
      <c r="G88" s="466"/>
      <c r="H88" s="466"/>
      <c r="I88" s="466"/>
      <c r="J88" s="466"/>
      <c r="K88" s="466"/>
      <c r="L88" s="465"/>
      <c r="M88" s="466"/>
    </row>
    <row r="89" spans="1:13" s="16" customFormat="1" ht="14.1" hidden="1" customHeight="1">
      <c r="A89" s="1"/>
      <c r="B89" s="489"/>
      <c r="C89" s="464"/>
      <c r="D89" s="465"/>
      <c r="E89" s="466"/>
      <c r="F89" s="466"/>
      <c r="G89" s="466"/>
      <c r="H89" s="466"/>
      <c r="I89" s="466"/>
      <c r="J89" s="466"/>
      <c r="K89" s="466"/>
      <c r="L89" s="465"/>
      <c r="M89" s="466"/>
    </row>
    <row r="90" spans="1:13" s="16" customFormat="1" ht="14.1" hidden="1" customHeight="1">
      <c r="A90" s="1"/>
      <c r="B90" s="489"/>
      <c r="C90" s="464"/>
      <c r="D90" s="465"/>
      <c r="E90" s="466"/>
      <c r="F90" s="466"/>
      <c r="G90" s="466"/>
      <c r="H90" s="466"/>
      <c r="I90" s="466"/>
      <c r="J90" s="466"/>
      <c r="K90" s="466"/>
      <c r="L90" s="465"/>
      <c r="M90" s="466"/>
    </row>
    <row r="91" spans="1:13" s="16" customFormat="1" ht="14.1" hidden="1" customHeight="1">
      <c r="A91" s="1"/>
      <c r="B91" s="489"/>
      <c r="C91" s="464"/>
      <c r="D91" s="465"/>
      <c r="E91" s="466"/>
      <c r="F91" s="466"/>
      <c r="G91" s="466"/>
      <c r="H91" s="466"/>
      <c r="I91" s="466"/>
      <c r="J91" s="466"/>
      <c r="K91" s="466"/>
      <c r="L91" s="465"/>
      <c r="M91" s="466"/>
    </row>
    <row r="92" spans="1:13" s="16" customFormat="1" ht="14.1" hidden="1" customHeight="1">
      <c r="A92" s="1"/>
      <c r="B92" s="489"/>
      <c r="C92" s="464"/>
      <c r="D92" s="465"/>
      <c r="E92" s="466"/>
      <c r="F92" s="466"/>
      <c r="G92" s="466"/>
      <c r="H92" s="466"/>
      <c r="I92" s="466"/>
      <c r="J92" s="466"/>
      <c r="K92" s="466"/>
      <c r="L92" s="465"/>
      <c r="M92" s="466"/>
    </row>
    <row r="93" spans="1:13" s="16" customFormat="1" ht="14.1" hidden="1" customHeight="1">
      <c r="A93" s="1"/>
      <c r="B93" s="489"/>
      <c r="C93" s="464"/>
      <c r="D93" s="465"/>
      <c r="E93" s="466"/>
      <c r="F93" s="466"/>
      <c r="G93" s="466"/>
      <c r="H93" s="466"/>
      <c r="I93" s="466"/>
      <c r="J93" s="466"/>
      <c r="K93" s="466"/>
      <c r="L93" s="465"/>
      <c r="M93" s="466"/>
    </row>
    <row r="94" spans="1:13" s="16" customFormat="1" ht="14.1" hidden="1" customHeight="1">
      <c r="A94" s="1"/>
      <c r="B94" s="489"/>
      <c r="C94" s="464"/>
      <c r="D94" s="465"/>
      <c r="E94" s="466"/>
      <c r="F94" s="466"/>
      <c r="G94" s="466"/>
      <c r="H94" s="466"/>
      <c r="I94" s="466"/>
      <c r="J94" s="466"/>
      <c r="K94" s="466"/>
      <c r="L94" s="465"/>
      <c r="M94" s="466"/>
    </row>
    <row r="95" spans="1:13" s="16" customFormat="1" ht="14.1" hidden="1" customHeight="1">
      <c r="A95" s="1"/>
      <c r="B95" s="489"/>
      <c r="C95" s="464"/>
      <c r="D95" s="465"/>
      <c r="E95" s="466"/>
      <c r="F95" s="466"/>
      <c r="G95" s="466"/>
      <c r="H95" s="466"/>
      <c r="I95" s="466"/>
      <c r="J95" s="466"/>
      <c r="K95" s="466"/>
      <c r="L95" s="465"/>
      <c r="M95" s="466"/>
    </row>
    <row r="96" spans="1:13" s="16" customFormat="1" ht="14.1" hidden="1" customHeight="1">
      <c r="A96" s="1"/>
      <c r="B96" s="489"/>
      <c r="C96" s="464"/>
      <c r="D96" s="465"/>
      <c r="E96" s="466"/>
      <c r="F96" s="466"/>
      <c r="G96" s="466"/>
      <c r="H96" s="466"/>
      <c r="I96" s="466"/>
      <c r="J96" s="466"/>
      <c r="K96" s="466"/>
      <c r="L96" s="465"/>
      <c r="M96" s="466"/>
    </row>
    <row r="97" spans="1:13" s="16" customFormat="1" ht="14.1" hidden="1" customHeight="1">
      <c r="A97" s="1"/>
      <c r="B97" s="489"/>
      <c r="C97" s="464"/>
      <c r="D97" s="465"/>
      <c r="E97" s="466"/>
      <c r="F97" s="466"/>
      <c r="G97" s="466"/>
      <c r="H97" s="466"/>
      <c r="I97" s="466"/>
      <c r="J97" s="466"/>
      <c r="K97" s="466"/>
      <c r="L97" s="465"/>
      <c r="M97" s="466"/>
    </row>
    <row r="98" spans="1:13" s="16" customFormat="1" ht="14.1" hidden="1" customHeight="1">
      <c r="A98" s="1"/>
      <c r="B98" s="489"/>
      <c r="C98" s="464"/>
      <c r="D98" s="465"/>
      <c r="E98" s="466"/>
      <c r="F98" s="466"/>
      <c r="G98" s="466"/>
      <c r="H98" s="466"/>
      <c r="I98" s="466"/>
      <c r="J98" s="466"/>
      <c r="K98" s="466"/>
      <c r="L98" s="465"/>
      <c r="M98" s="466"/>
    </row>
    <row r="99" spans="1:13" s="16" customFormat="1" ht="14.1" hidden="1" customHeight="1">
      <c r="A99" s="1"/>
      <c r="B99" s="489"/>
      <c r="C99" s="464"/>
      <c r="D99" s="465"/>
      <c r="E99" s="466"/>
      <c r="F99" s="466"/>
      <c r="G99" s="466"/>
      <c r="H99" s="466"/>
      <c r="I99" s="466"/>
      <c r="J99" s="466"/>
      <c r="K99" s="466"/>
      <c r="L99" s="465"/>
      <c r="M99" s="466"/>
    </row>
    <row r="100" spans="1:13" s="16" customFormat="1" ht="14.1" hidden="1" customHeight="1">
      <c r="A100" s="1"/>
      <c r="B100" s="489"/>
      <c r="C100" s="464"/>
      <c r="D100" s="465"/>
      <c r="E100" s="466"/>
      <c r="F100" s="466"/>
      <c r="G100" s="466"/>
      <c r="H100" s="466"/>
      <c r="I100" s="466"/>
      <c r="J100" s="466"/>
      <c r="K100" s="466"/>
      <c r="L100" s="465"/>
      <c r="M100" s="466"/>
    </row>
    <row r="101" spans="1:13" s="16" customFormat="1" ht="14.1" hidden="1" customHeight="1">
      <c r="A101" s="1"/>
      <c r="B101" s="489"/>
      <c r="C101" s="464"/>
      <c r="D101" s="465"/>
      <c r="E101" s="466"/>
      <c r="F101" s="466"/>
      <c r="G101" s="466"/>
      <c r="H101" s="466"/>
      <c r="I101" s="466"/>
      <c r="J101" s="466"/>
      <c r="K101" s="466"/>
      <c r="L101" s="465"/>
      <c r="M101" s="466"/>
    </row>
    <row r="102" spans="1:13" s="16" customFormat="1" ht="14.1" hidden="1" customHeight="1">
      <c r="A102" s="1"/>
      <c r="B102" s="489"/>
      <c r="C102" s="464"/>
      <c r="D102" s="465"/>
      <c r="E102" s="466"/>
      <c r="F102" s="466"/>
      <c r="G102" s="466"/>
      <c r="H102" s="466"/>
      <c r="I102" s="466"/>
      <c r="J102" s="466"/>
      <c r="K102" s="466"/>
      <c r="L102" s="465"/>
      <c r="M102" s="466"/>
    </row>
    <row r="103" spans="1:13" s="16" customFormat="1" ht="14.1" hidden="1" customHeight="1">
      <c r="A103" s="1"/>
      <c r="B103" s="489"/>
      <c r="C103" s="464"/>
      <c r="D103" s="465"/>
      <c r="E103" s="466"/>
      <c r="F103" s="466"/>
      <c r="G103" s="466"/>
      <c r="H103" s="466"/>
      <c r="I103" s="466"/>
      <c r="J103" s="466"/>
      <c r="K103" s="466"/>
      <c r="L103" s="465"/>
      <c r="M103" s="466"/>
    </row>
    <row r="104" spans="1:13" s="16" customFormat="1" ht="14.1" hidden="1" customHeight="1">
      <c r="A104" s="1"/>
      <c r="B104" s="489"/>
      <c r="C104" s="464"/>
      <c r="D104" s="465"/>
      <c r="E104" s="466"/>
      <c r="F104" s="466"/>
      <c r="G104" s="466"/>
      <c r="H104" s="466"/>
      <c r="I104" s="466"/>
      <c r="J104" s="466"/>
      <c r="K104" s="466"/>
      <c r="L104" s="465"/>
      <c r="M104" s="466"/>
    </row>
    <row r="105" spans="1:13" s="16" customFormat="1" ht="14.1" hidden="1" customHeight="1">
      <c r="A105" s="1"/>
      <c r="B105" s="489"/>
      <c r="C105" s="464"/>
      <c r="D105" s="465"/>
      <c r="E105" s="466"/>
      <c r="F105" s="466"/>
      <c r="G105" s="466"/>
      <c r="H105" s="466"/>
      <c r="I105" s="466"/>
      <c r="J105" s="466"/>
      <c r="K105" s="466"/>
      <c r="L105" s="465"/>
      <c r="M105" s="466"/>
    </row>
    <row r="106" spans="1:13" s="16" customFormat="1" ht="14.1" hidden="1" customHeight="1">
      <c r="A106" s="1"/>
      <c r="B106" s="489"/>
      <c r="C106" s="464"/>
      <c r="D106" s="465"/>
      <c r="E106" s="466"/>
      <c r="F106" s="466"/>
      <c r="G106" s="466"/>
      <c r="H106" s="466"/>
      <c r="I106" s="466"/>
      <c r="J106" s="466"/>
      <c r="K106" s="466"/>
      <c r="L106" s="465"/>
      <c r="M106" s="466"/>
    </row>
    <row r="107" spans="1:13" s="16" customFormat="1" ht="14.1" hidden="1" customHeight="1">
      <c r="A107" s="1"/>
      <c r="B107" s="489"/>
      <c r="C107" s="464"/>
      <c r="D107" s="465"/>
      <c r="E107" s="466"/>
      <c r="F107" s="466"/>
      <c r="G107" s="466"/>
      <c r="H107" s="466"/>
      <c r="I107" s="466"/>
      <c r="J107" s="466"/>
      <c r="K107" s="466"/>
      <c r="L107" s="465"/>
      <c r="M107" s="466"/>
    </row>
    <row r="108" spans="1:13" s="16" customFormat="1" ht="14.1" hidden="1" customHeight="1">
      <c r="A108" s="1"/>
      <c r="B108" s="489"/>
      <c r="C108" s="464"/>
      <c r="D108" s="465"/>
      <c r="E108" s="466"/>
      <c r="F108" s="466"/>
      <c r="G108" s="466"/>
      <c r="H108" s="466"/>
      <c r="I108" s="466"/>
      <c r="J108" s="466"/>
      <c r="K108" s="466"/>
      <c r="L108" s="465"/>
      <c r="M108" s="466"/>
    </row>
    <row r="109" spans="1:13" s="16" customFormat="1" ht="14.1" hidden="1" customHeight="1">
      <c r="A109" s="1"/>
      <c r="B109" s="489"/>
      <c r="C109" s="464"/>
      <c r="D109" s="465"/>
      <c r="E109" s="466"/>
      <c r="F109" s="466"/>
      <c r="G109" s="466"/>
      <c r="H109" s="466"/>
      <c r="I109" s="466"/>
      <c r="J109" s="466"/>
      <c r="K109" s="466"/>
      <c r="L109" s="465"/>
      <c r="M109" s="466"/>
    </row>
    <row r="110" spans="1:13" s="16" customFormat="1" ht="14.1" hidden="1" customHeight="1">
      <c r="A110" s="1"/>
      <c r="B110" s="489"/>
      <c r="C110" s="464"/>
      <c r="D110" s="465"/>
      <c r="E110" s="466"/>
      <c r="F110" s="466"/>
      <c r="G110" s="466"/>
      <c r="H110" s="466"/>
      <c r="I110" s="466"/>
      <c r="J110" s="466"/>
      <c r="K110" s="466"/>
      <c r="L110" s="465"/>
      <c r="M110" s="466"/>
    </row>
    <row r="111" spans="1:13" s="16" customFormat="1" ht="14.1" hidden="1" customHeight="1">
      <c r="A111" s="1"/>
      <c r="B111" s="489"/>
      <c r="C111" s="464"/>
      <c r="D111" s="465"/>
      <c r="E111" s="466"/>
      <c r="F111" s="466"/>
      <c r="G111" s="466"/>
      <c r="H111" s="466"/>
      <c r="I111" s="466"/>
      <c r="J111" s="466"/>
      <c r="K111" s="466"/>
      <c r="L111" s="465"/>
      <c r="M111" s="466"/>
    </row>
    <row r="112" spans="1:13" s="16" customFormat="1" ht="14.1" hidden="1" customHeight="1">
      <c r="A112" s="1"/>
      <c r="B112" s="489"/>
      <c r="C112" s="464"/>
      <c r="D112" s="465"/>
      <c r="E112" s="466"/>
      <c r="F112" s="466"/>
      <c r="G112" s="466"/>
      <c r="H112" s="466"/>
      <c r="I112" s="466"/>
      <c r="J112" s="466"/>
      <c r="K112" s="466"/>
      <c r="L112" s="465"/>
      <c r="M112" s="466"/>
    </row>
    <row r="113" spans="1:13" s="16" customFormat="1" ht="14.1" hidden="1" customHeight="1">
      <c r="A113" s="1"/>
      <c r="B113" s="489"/>
      <c r="C113" s="464"/>
      <c r="D113" s="465"/>
      <c r="E113" s="466"/>
      <c r="F113" s="466"/>
      <c r="G113" s="466"/>
      <c r="H113" s="466"/>
      <c r="I113" s="466"/>
      <c r="J113" s="466"/>
      <c r="K113" s="466"/>
      <c r="L113" s="465"/>
      <c r="M113" s="466"/>
    </row>
    <row r="114" spans="1:13" s="16" customFormat="1" ht="14.1" hidden="1" customHeight="1">
      <c r="A114" s="1"/>
      <c r="B114" s="489"/>
      <c r="C114" s="464"/>
      <c r="D114" s="465"/>
      <c r="E114" s="466"/>
      <c r="F114" s="466"/>
      <c r="G114" s="466"/>
      <c r="H114" s="466"/>
      <c r="I114" s="466"/>
      <c r="J114" s="466"/>
      <c r="K114" s="466"/>
      <c r="L114" s="465"/>
      <c r="M114" s="466"/>
    </row>
    <row r="115" spans="1:13" s="16" customFormat="1" ht="14.1" hidden="1" customHeight="1">
      <c r="A115" s="1"/>
      <c r="B115" s="489"/>
      <c r="C115" s="464"/>
      <c r="D115" s="465"/>
      <c r="E115" s="466"/>
      <c r="F115" s="466"/>
      <c r="G115" s="466"/>
      <c r="H115" s="466"/>
      <c r="I115" s="466"/>
      <c r="J115" s="466"/>
      <c r="K115" s="466"/>
      <c r="L115" s="465"/>
      <c r="M115" s="466"/>
    </row>
    <row r="116" spans="1:13" s="16" customFormat="1" ht="14.1" hidden="1" customHeight="1">
      <c r="A116" s="1"/>
      <c r="B116" s="489"/>
      <c r="C116" s="464"/>
      <c r="D116" s="465"/>
      <c r="E116" s="466"/>
      <c r="F116" s="466"/>
      <c r="G116" s="466"/>
      <c r="H116" s="466"/>
      <c r="I116" s="466"/>
      <c r="J116" s="466"/>
      <c r="K116" s="466"/>
      <c r="L116" s="465"/>
      <c r="M116" s="466"/>
    </row>
    <row r="117" spans="1:13" s="16" customFormat="1" ht="14.1" hidden="1" customHeight="1">
      <c r="A117" s="1"/>
      <c r="B117" s="489"/>
      <c r="C117" s="464"/>
      <c r="D117" s="465"/>
      <c r="E117" s="466"/>
      <c r="F117" s="466"/>
      <c r="G117" s="466"/>
      <c r="H117" s="466"/>
      <c r="I117" s="466"/>
      <c r="J117" s="466"/>
      <c r="K117" s="466"/>
      <c r="L117" s="465"/>
      <c r="M117" s="466"/>
    </row>
    <row r="118" spans="1:13" s="16" customFormat="1" ht="14.1" hidden="1" customHeight="1">
      <c r="A118" s="1"/>
      <c r="B118" s="489"/>
      <c r="C118" s="464"/>
      <c r="D118" s="465"/>
      <c r="E118" s="466"/>
      <c r="F118" s="466"/>
      <c r="G118" s="466"/>
      <c r="H118" s="466"/>
      <c r="I118" s="466"/>
      <c r="J118" s="466"/>
      <c r="K118" s="466"/>
      <c r="L118" s="465"/>
      <c r="M118" s="466"/>
    </row>
    <row r="119" spans="1:13" s="16" customFormat="1" ht="14.1" hidden="1" customHeight="1">
      <c r="A119" s="1"/>
      <c r="B119" s="489"/>
      <c r="C119" s="464"/>
      <c r="D119" s="465"/>
      <c r="E119" s="466"/>
      <c r="F119" s="466"/>
      <c r="G119" s="466"/>
      <c r="H119" s="466"/>
      <c r="I119" s="466"/>
      <c r="J119" s="466"/>
      <c r="K119" s="466"/>
      <c r="L119" s="465"/>
      <c r="M119" s="466"/>
    </row>
    <row r="120" spans="1:13" s="16" customFormat="1" ht="14.1" hidden="1" customHeight="1">
      <c r="A120" s="1"/>
      <c r="B120" s="489"/>
      <c r="C120" s="464"/>
      <c r="D120" s="465"/>
      <c r="E120" s="466"/>
      <c r="F120" s="466"/>
      <c r="G120" s="466"/>
      <c r="H120" s="466"/>
      <c r="I120" s="466"/>
      <c r="J120" s="466"/>
      <c r="K120" s="466"/>
      <c r="L120" s="465"/>
      <c r="M120" s="466"/>
    </row>
    <row r="121" spans="1:13" s="16" customFormat="1" ht="14.1" hidden="1" customHeight="1">
      <c r="A121" s="1"/>
      <c r="B121" s="489"/>
      <c r="C121" s="464"/>
      <c r="D121" s="465"/>
      <c r="E121" s="466"/>
      <c r="F121" s="466"/>
      <c r="G121" s="466"/>
      <c r="H121" s="466"/>
      <c r="I121" s="466"/>
      <c r="J121" s="466"/>
      <c r="K121" s="466"/>
      <c r="L121" s="465"/>
      <c r="M121" s="466"/>
    </row>
    <row r="122" spans="1:13" s="16" customFormat="1" ht="14.1" hidden="1" customHeight="1">
      <c r="A122" s="1"/>
      <c r="B122" s="489"/>
      <c r="C122" s="464"/>
      <c r="D122" s="465"/>
      <c r="E122" s="466"/>
      <c r="F122" s="466"/>
      <c r="G122" s="466"/>
      <c r="H122" s="466"/>
      <c r="I122" s="466"/>
      <c r="J122" s="466"/>
      <c r="K122" s="466"/>
      <c r="L122" s="465"/>
      <c r="M122" s="466"/>
    </row>
    <row r="123" spans="1:13" s="16" customFormat="1" ht="14.1" hidden="1" customHeight="1">
      <c r="A123" s="1"/>
      <c r="B123" s="489"/>
      <c r="C123" s="464"/>
      <c r="D123" s="465"/>
      <c r="E123" s="466"/>
      <c r="F123" s="466"/>
      <c r="G123" s="466"/>
      <c r="H123" s="466"/>
      <c r="I123" s="466"/>
      <c r="J123" s="466"/>
      <c r="K123" s="466"/>
      <c r="L123" s="465"/>
      <c r="M123" s="466"/>
    </row>
    <row r="124" spans="1:13" s="16" customFormat="1" ht="14.1" hidden="1" customHeight="1">
      <c r="A124" s="1"/>
      <c r="B124" s="489"/>
      <c r="C124" s="464"/>
      <c r="D124" s="465"/>
      <c r="E124" s="466"/>
      <c r="F124" s="466"/>
      <c r="G124" s="466"/>
      <c r="H124" s="466"/>
      <c r="I124" s="466"/>
      <c r="J124" s="466"/>
      <c r="K124" s="466"/>
      <c r="L124" s="465"/>
      <c r="M124" s="466"/>
    </row>
    <row r="125" spans="1:13" s="16" customFormat="1" ht="14.1" hidden="1" customHeight="1">
      <c r="A125" s="1"/>
      <c r="B125" s="489"/>
      <c r="C125" s="464"/>
      <c r="D125" s="465"/>
      <c r="E125" s="466"/>
      <c r="F125" s="466"/>
      <c r="G125" s="466"/>
      <c r="H125" s="466"/>
      <c r="I125" s="466"/>
      <c r="J125" s="466"/>
      <c r="K125" s="466"/>
      <c r="L125" s="465"/>
      <c r="M125" s="466"/>
    </row>
    <row r="126" spans="1:13" s="16" customFormat="1" ht="14.1" hidden="1" customHeight="1">
      <c r="A126" s="1"/>
      <c r="B126" s="489"/>
      <c r="C126" s="464"/>
      <c r="D126" s="465"/>
      <c r="E126" s="466"/>
      <c r="F126" s="466"/>
      <c r="G126" s="466"/>
      <c r="H126" s="466"/>
      <c r="I126" s="466"/>
      <c r="J126" s="466"/>
      <c r="K126" s="466"/>
      <c r="L126" s="465"/>
      <c r="M126" s="466"/>
    </row>
    <row r="127" spans="1:13" s="16" customFormat="1" ht="14.1" hidden="1" customHeight="1">
      <c r="A127" s="1"/>
      <c r="B127" s="489"/>
      <c r="C127" s="464"/>
      <c r="D127" s="465"/>
      <c r="E127" s="466"/>
      <c r="F127" s="466"/>
      <c r="G127" s="466"/>
      <c r="H127" s="466"/>
      <c r="I127" s="466"/>
      <c r="J127" s="466"/>
      <c r="K127" s="466"/>
      <c r="L127" s="465"/>
      <c r="M127" s="466"/>
    </row>
    <row r="128" spans="1:13" s="16" customFormat="1" ht="14.1" hidden="1" customHeight="1">
      <c r="A128" s="1"/>
      <c r="B128" s="489"/>
      <c r="C128" s="464"/>
      <c r="D128" s="465"/>
      <c r="E128" s="466"/>
      <c r="F128" s="466"/>
      <c r="G128" s="466"/>
      <c r="H128" s="466"/>
      <c r="I128" s="466"/>
      <c r="J128" s="466"/>
      <c r="K128" s="466"/>
      <c r="L128" s="465"/>
      <c r="M128" s="466"/>
    </row>
    <row r="129" spans="1:13" s="16" customFormat="1" ht="14.1" hidden="1" customHeight="1">
      <c r="A129" s="1"/>
      <c r="B129" s="489"/>
      <c r="C129" s="464"/>
      <c r="D129" s="465"/>
      <c r="E129" s="466"/>
      <c r="F129" s="466"/>
      <c r="G129" s="466"/>
      <c r="H129" s="466"/>
      <c r="I129" s="466"/>
      <c r="J129" s="466"/>
      <c r="K129" s="466"/>
      <c r="L129" s="465"/>
      <c r="M129" s="466"/>
    </row>
    <row r="130" spans="1:13" s="16" customFormat="1" ht="14.1" hidden="1" customHeight="1">
      <c r="A130" s="1"/>
      <c r="B130" s="489"/>
      <c r="C130" s="464"/>
      <c r="D130" s="465"/>
      <c r="E130" s="466"/>
      <c r="F130" s="466"/>
      <c r="G130" s="466"/>
      <c r="H130" s="466"/>
      <c r="I130" s="466"/>
      <c r="J130" s="466"/>
      <c r="K130" s="466"/>
      <c r="L130" s="465"/>
      <c r="M130" s="466"/>
    </row>
    <row r="131" spans="1:13" s="16" customFormat="1" ht="14.1" hidden="1" customHeight="1">
      <c r="A131" s="1"/>
      <c r="B131" s="489"/>
      <c r="C131" s="464"/>
      <c r="D131" s="465"/>
      <c r="E131" s="466"/>
      <c r="F131" s="466"/>
      <c r="G131" s="466"/>
      <c r="H131" s="466"/>
      <c r="I131" s="466"/>
      <c r="J131" s="466"/>
      <c r="K131" s="466"/>
      <c r="L131" s="465"/>
      <c r="M131" s="466"/>
    </row>
    <row r="132" spans="1:13" s="16" customFormat="1" ht="14.1" hidden="1" customHeight="1">
      <c r="A132" s="1"/>
      <c r="B132" s="489"/>
      <c r="C132" s="464"/>
      <c r="D132" s="465"/>
      <c r="E132" s="466"/>
      <c r="F132" s="466"/>
      <c r="G132" s="466"/>
      <c r="H132" s="466"/>
      <c r="I132" s="466"/>
      <c r="J132" s="466"/>
      <c r="K132" s="466"/>
      <c r="L132" s="465"/>
      <c r="M132" s="466"/>
    </row>
    <row r="133" spans="1:13" s="16" customFormat="1" ht="14.1" hidden="1" customHeight="1">
      <c r="A133" s="1"/>
      <c r="B133" s="489"/>
      <c r="C133" s="464"/>
      <c r="D133" s="465"/>
      <c r="E133" s="466"/>
      <c r="F133" s="466"/>
      <c r="G133" s="466"/>
      <c r="H133" s="466"/>
      <c r="I133" s="466"/>
      <c r="J133" s="466"/>
      <c r="K133" s="466"/>
      <c r="L133" s="465"/>
      <c r="M133" s="466"/>
    </row>
    <row r="134" spans="1:13" s="16" customFormat="1" ht="14.1" hidden="1" customHeight="1">
      <c r="A134" s="1"/>
      <c r="B134" s="489"/>
      <c r="C134" s="464"/>
      <c r="D134" s="465"/>
      <c r="E134" s="466"/>
      <c r="F134" s="466"/>
      <c r="G134" s="466"/>
      <c r="H134" s="466"/>
      <c r="I134" s="466"/>
      <c r="J134" s="466"/>
      <c r="K134" s="466"/>
      <c r="L134" s="465"/>
      <c r="M134" s="466"/>
    </row>
    <row r="135" spans="1:13" s="16" customFormat="1" ht="14.1" hidden="1" customHeight="1">
      <c r="A135" s="1"/>
      <c r="B135" s="489"/>
      <c r="C135" s="464"/>
      <c r="D135" s="465"/>
      <c r="E135" s="466"/>
      <c r="F135" s="466"/>
      <c r="G135" s="466"/>
      <c r="H135" s="466"/>
      <c r="I135" s="466"/>
      <c r="J135" s="466"/>
      <c r="K135" s="466"/>
      <c r="L135" s="465"/>
      <c r="M135" s="466"/>
    </row>
    <row r="136" spans="1:13" s="16" customFormat="1" ht="14.1" hidden="1" customHeight="1">
      <c r="A136" s="1"/>
      <c r="B136" s="489"/>
      <c r="C136" s="464"/>
      <c r="D136" s="465"/>
      <c r="E136" s="466"/>
      <c r="F136" s="466"/>
      <c r="G136" s="466"/>
      <c r="H136" s="466"/>
      <c r="I136" s="466"/>
      <c r="J136" s="466"/>
      <c r="K136" s="466"/>
      <c r="L136" s="465"/>
      <c r="M136" s="466"/>
    </row>
    <row r="137" spans="1:13" s="16" customFormat="1" ht="14.1" hidden="1" customHeight="1">
      <c r="A137" s="1"/>
      <c r="B137" s="489"/>
      <c r="C137" s="464"/>
      <c r="D137" s="465"/>
      <c r="E137" s="466"/>
      <c r="F137" s="466"/>
      <c r="G137" s="466"/>
      <c r="H137" s="466"/>
      <c r="I137" s="466"/>
      <c r="J137" s="466"/>
      <c r="K137" s="466"/>
      <c r="L137" s="465"/>
      <c r="M137" s="466"/>
    </row>
    <row r="138" spans="1:13" s="16" customFormat="1" ht="14.1" hidden="1" customHeight="1">
      <c r="A138" s="1"/>
      <c r="B138" s="489"/>
      <c r="C138" s="464"/>
      <c r="D138" s="465"/>
      <c r="E138" s="466"/>
      <c r="F138" s="466"/>
      <c r="G138" s="466"/>
      <c r="H138" s="466"/>
      <c r="I138" s="466"/>
      <c r="J138" s="466"/>
      <c r="K138" s="466"/>
      <c r="L138" s="465"/>
      <c r="M138" s="466"/>
    </row>
    <row r="139" spans="1:13" s="16" customFormat="1" ht="14.1" hidden="1" customHeight="1">
      <c r="A139" s="1"/>
      <c r="B139" s="489"/>
      <c r="C139" s="464"/>
      <c r="D139" s="465"/>
      <c r="E139" s="466"/>
      <c r="F139" s="466"/>
      <c r="G139" s="466"/>
      <c r="H139" s="466"/>
      <c r="I139" s="466"/>
      <c r="J139" s="466"/>
      <c r="K139" s="466"/>
      <c r="L139" s="465"/>
      <c r="M139" s="466"/>
    </row>
    <row r="140" spans="1:13" s="16" customFormat="1" ht="14.1" hidden="1" customHeight="1">
      <c r="A140" s="1"/>
      <c r="B140" s="489"/>
      <c r="C140" s="464"/>
      <c r="D140" s="465"/>
      <c r="E140" s="466"/>
      <c r="F140" s="466"/>
      <c r="G140" s="466"/>
      <c r="H140" s="466"/>
      <c r="I140" s="466"/>
      <c r="J140" s="466"/>
      <c r="K140" s="466"/>
      <c r="L140" s="465"/>
      <c r="M140" s="466"/>
    </row>
    <row r="141" spans="1:13" s="16" customFormat="1" ht="14.1" hidden="1" customHeight="1">
      <c r="A141" s="1"/>
      <c r="B141" s="489"/>
      <c r="C141" s="464"/>
      <c r="D141" s="465"/>
      <c r="E141" s="466"/>
      <c r="F141" s="466"/>
      <c r="G141" s="466"/>
      <c r="H141" s="466"/>
      <c r="I141" s="466"/>
      <c r="J141" s="466"/>
      <c r="K141" s="466"/>
      <c r="L141" s="465"/>
      <c r="M141" s="466"/>
    </row>
    <row r="142" spans="1:13" s="16" customFormat="1" ht="14.1" hidden="1" customHeight="1">
      <c r="A142" s="1"/>
      <c r="B142" s="489"/>
      <c r="C142" s="464"/>
      <c r="D142" s="465"/>
      <c r="E142" s="466"/>
      <c r="F142" s="466"/>
      <c r="G142" s="466"/>
      <c r="H142" s="466"/>
      <c r="I142" s="466"/>
      <c r="J142" s="466"/>
      <c r="K142" s="466"/>
      <c r="L142" s="465"/>
      <c r="M142" s="466"/>
    </row>
    <row r="143" spans="1:13" s="16" customFormat="1" ht="14.1" hidden="1" customHeight="1">
      <c r="A143" s="1"/>
      <c r="B143" s="489"/>
      <c r="C143" s="464"/>
      <c r="D143" s="465"/>
      <c r="E143" s="466"/>
      <c r="F143" s="466"/>
      <c r="G143" s="466"/>
      <c r="H143" s="466"/>
      <c r="I143" s="466"/>
      <c r="J143" s="466"/>
      <c r="K143" s="466"/>
      <c r="L143" s="465"/>
      <c r="M143" s="466"/>
    </row>
    <row r="144" spans="1:13" s="16" customFormat="1" ht="14.1" hidden="1" customHeight="1">
      <c r="A144" s="1"/>
      <c r="B144" s="489"/>
      <c r="C144" s="464"/>
      <c r="D144" s="465"/>
      <c r="E144" s="466"/>
      <c r="F144" s="466"/>
      <c r="G144" s="466"/>
      <c r="H144" s="466"/>
      <c r="I144" s="466"/>
      <c r="J144" s="466"/>
      <c r="K144" s="466"/>
      <c r="L144" s="465"/>
      <c r="M144" s="466"/>
    </row>
    <row r="145" spans="1:13" s="16" customFormat="1" ht="14.1" hidden="1" customHeight="1">
      <c r="A145" s="1"/>
      <c r="B145" s="489"/>
      <c r="C145" s="464"/>
      <c r="D145" s="465"/>
      <c r="E145" s="466"/>
      <c r="F145" s="466"/>
      <c r="G145" s="466"/>
      <c r="H145" s="466"/>
      <c r="I145" s="466"/>
      <c r="J145" s="466"/>
      <c r="K145" s="466"/>
      <c r="L145" s="465"/>
      <c r="M145" s="466"/>
    </row>
    <row r="146" spans="1:13" s="16" customFormat="1" ht="14.1" hidden="1" customHeight="1">
      <c r="A146" s="1"/>
      <c r="B146" s="489"/>
      <c r="C146" s="464"/>
      <c r="D146" s="465"/>
      <c r="E146" s="466"/>
      <c r="F146" s="466"/>
      <c r="G146" s="466"/>
      <c r="H146" s="466"/>
      <c r="I146" s="466"/>
      <c r="J146" s="466"/>
      <c r="K146" s="466"/>
      <c r="L146" s="465"/>
      <c r="M146" s="466"/>
    </row>
    <row r="147" spans="1:13" s="16" customFormat="1" ht="14.1" hidden="1" customHeight="1">
      <c r="A147" s="1"/>
      <c r="B147" s="489"/>
      <c r="C147" s="464"/>
      <c r="D147" s="465"/>
      <c r="E147" s="466"/>
      <c r="F147" s="466"/>
      <c r="G147" s="466"/>
      <c r="H147" s="466"/>
      <c r="I147" s="466"/>
      <c r="J147" s="466"/>
      <c r="K147" s="466"/>
      <c r="L147" s="465"/>
      <c r="M147" s="466"/>
    </row>
    <row r="148" spans="1:13" s="16" customFormat="1" ht="14.1" hidden="1" customHeight="1">
      <c r="A148" s="1"/>
      <c r="B148" s="489"/>
      <c r="C148" s="464"/>
      <c r="D148" s="465"/>
      <c r="E148" s="466"/>
      <c r="F148" s="466"/>
      <c r="G148" s="466"/>
      <c r="H148" s="466"/>
      <c r="I148" s="466"/>
      <c r="J148" s="466"/>
      <c r="K148" s="466"/>
      <c r="L148" s="465"/>
      <c r="M148" s="466"/>
    </row>
    <row r="149" spans="1:13" s="16" customFormat="1" ht="14.1" hidden="1" customHeight="1">
      <c r="A149" s="1"/>
      <c r="B149" s="489"/>
      <c r="C149" s="464"/>
      <c r="D149" s="465"/>
      <c r="E149" s="466"/>
      <c r="F149" s="466"/>
      <c r="G149" s="466"/>
      <c r="H149" s="466"/>
      <c r="I149" s="466"/>
      <c r="J149" s="466"/>
      <c r="K149" s="466"/>
      <c r="L149" s="465"/>
      <c r="M149" s="466"/>
    </row>
    <row r="150" spans="1:13" s="16" customFormat="1" ht="14.1" hidden="1" customHeight="1">
      <c r="A150" s="1"/>
      <c r="B150" s="489"/>
      <c r="C150" s="464"/>
      <c r="D150" s="465"/>
      <c r="E150" s="466"/>
      <c r="F150" s="466"/>
      <c r="G150" s="466"/>
      <c r="H150" s="466"/>
      <c r="I150" s="466"/>
      <c r="J150" s="466"/>
      <c r="K150" s="466"/>
      <c r="L150" s="465"/>
      <c r="M150" s="466"/>
    </row>
    <row r="151" spans="1:13" s="16" customFormat="1" ht="14.1" hidden="1" customHeight="1">
      <c r="A151" s="1"/>
      <c r="B151" s="489"/>
      <c r="C151" s="464"/>
      <c r="D151" s="465"/>
      <c r="E151" s="466"/>
      <c r="F151" s="466"/>
      <c r="G151" s="466"/>
      <c r="H151" s="466"/>
      <c r="I151" s="466"/>
      <c r="J151" s="466"/>
      <c r="K151" s="466"/>
      <c r="L151" s="465"/>
      <c r="M151" s="466"/>
    </row>
    <row r="152" spans="1:13" s="16" customFormat="1" ht="14.1" hidden="1" customHeight="1">
      <c r="A152" s="1"/>
      <c r="B152" s="489"/>
      <c r="C152" s="464"/>
      <c r="D152" s="465"/>
      <c r="E152" s="466"/>
      <c r="F152" s="466"/>
      <c r="G152" s="466"/>
      <c r="H152" s="466"/>
      <c r="I152" s="466"/>
      <c r="J152" s="466"/>
      <c r="K152" s="466"/>
      <c r="L152" s="465"/>
      <c r="M152" s="466"/>
    </row>
    <row r="153" spans="1:13" s="16" customFormat="1" ht="14.1" hidden="1" customHeight="1">
      <c r="A153" s="1"/>
      <c r="B153" s="489"/>
      <c r="C153" s="464"/>
      <c r="D153" s="465"/>
      <c r="E153" s="466"/>
      <c r="F153" s="466"/>
      <c r="G153" s="466"/>
      <c r="H153" s="466"/>
      <c r="I153" s="466"/>
      <c r="J153" s="466"/>
      <c r="K153" s="466"/>
      <c r="L153" s="465"/>
      <c r="M153" s="466"/>
    </row>
    <row r="154" spans="1:13" s="16" customFormat="1" ht="14.1" hidden="1" customHeight="1">
      <c r="A154" s="1"/>
      <c r="B154" s="489"/>
      <c r="C154" s="464"/>
      <c r="D154" s="465"/>
      <c r="E154" s="466"/>
      <c r="F154" s="466"/>
      <c r="G154" s="466"/>
      <c r="H154" s="466"/>
      <c r="I154" s="466"/>
      <c r="J154" s="466"/>
      <c r="K154" s="466"/>
      <c r="L154" s="465"/>
      <c r="M154" s="466"/>
    </row>
    <row r="155" spans="1:13" s="16" customFormat="1" ht="14.1" hidden="1" customHeight="1">
      <c r="A155" s="1"/>
      <c r="B155" s="489"/>
      <c r="C155" s="464"/>
      <c r="D155" s="465"/>
      <c r="E155" s="466"/>
      <c r="F155" s="466"/>
      <c r="G155" s="466"/>
      <c r="H155" s="466"/>
      <c r="I155" s="466"/>
      <c r="J155" s="466"/>
      <c r="K155" s="466"/>
      <c r="L155" s="465"/>
      <c r="M155" s="466"/>
    </row>
    <row r="156" spans="1:13" s="16" customFormat="1" ht="14.1" hidden="1" customHeight="1">
      <c r="A156" s="1"/>
      <c r="B156" s="489"/>
      <c r="C156" s="464"/>
      <c r="D156" s="465"/>
      <c r="E156" s="466"/>
      <c r="F156" s="466"/>
      <c r="G156" s="466"/>
      <c r="H156" s="466"/>
      <c r="I156" s="466"/>
      <c r="J156" s="466"/>
      <c r="K156" s="466"/>
      <c r="L156" s="465"/>
      <c r="M156" s="466"/>
    </row>
    <row r="157" spans="1:13" s="16" customFormat="1" ht="14.1" hidden="1" customHeight="1">
      <c r="A157" s="1"/>
      <c r="B157" s="489"/>
      <c r="C157" s="464"/>
      <c r="D157" s="465"/>
      <c r="E157" s="466"/>
      <c r="F157" s="466"/>
      <c r="G157" s="466"/>
      <c r="H157" s="466"/>
      <c r="I157" s="466"/>
      <c r="J157" s="466"/>
      <c r="K157" s="466"/>
      <c r="L157" s="465"/>
      <c r="M157" s="466"/>
    </row>
    <row r="158" spans="1:13" s="16" customFormat="1" ht="14.1" hidden="1" customHeight="1">
      <c r="A158" s="1"/>
      <c r="B158" s="489"/>
      <c r="C158" s="464"/>
      <c r="D158" s="465"/>
      <c r="E158" s="466"/>
      <c r="F158" s="466"/>
      <c r="G158" s="466"/>
      <c r="H158" s="466"/>
      <c r="I158" s="466"/>
      <c r="J158" s="466"/>
      <c r="K158" s="466"/>
      <c r="L158" s="465"/>
      <c r="M158" s="466"/>
    </row>
    <row r="159" spans="1:13" s="16" customFormat="1" ht="14.1" hidden="1" customHeight="1">
      <c r="A159" s="1"/>
      <c r="B159" s="370"/>
      <c r="C159" s="464"/>
      <c r="D159" s="465"/>
      <c r="E159" s="466"/>
      <c r="F159" s="466"/>
      <c r="G159" s="466"/>
      <c r="H159" s="466"/>
      <c r="I159" s="466"/>
      <c r="J159" s="466"/>
      <c r="K159" s="466"/>
      <c r="L159" s="465"/>
      <c r="M159" s="466"/>
    </row>
    <row r="160" spans="1:13" s="16" customFormat="1" ht="14.1" hidden="1" customHeight="1">
      <c r="A160" s="1"/>
      <c r="B160" s="370"/>
      <c r="C160" s="464"/>
      <c r="D160" s="465"/>
      <c r="E160" s="466"/>
      <c r="F160" s="466"/>
      <c r="G160" s="466"/>
      <c r="H160" s="466"/>
      <c r="I160" s="466"/>
      <c r="J160" s="466"/>
      <c r="K160" s="466"/>
      <c r="L160" s="465"/>
      <c r="M160" s="466"/>
    </row>
    <row r="161" spans="1:13" s="16" customFormat="1" ht="14.1" hidden="1" customHeight="1">
      <c r="A161" s="1"/>
      <c r="B161" s="370"/>
      <c r="C161" s="464"/>
      <c r="D161" s="465"/>
      <c r="E161" s="466"/>
      <c r="F161" s="466"/>
      <c r="G161" s="466"/>
      <c r="H161" s="466"/>
      <c r="I161" s="466"/>
      <c r="J161" s="466"/>
      <c r="K161" s="466"/>
      <c r="L161" s="465"/>
      <c r="M161" s="466"/>
    </row>
    <row r="162" spans="1:13" s="16" customFormat="1" ht="14.1" hidden="1" customHeight="1">
      <c r="A162" s="1"/>
      <c r="B162" s="370"/>
      <c r="C162" s="464"/>
      <c r="D162" s="465"/>
      <c r="E162" s="466"/>
      <c r="F162" s="466"/>
      <c r="G162" s="466"/>
      <c r="H162" s="466"/>
      <c r="I162" s="466"/>
      <c r="J162" s="466"/>
      <c r="K162" s="466"/>
      <c r="L162" s="465"/>
      <c r="M162" s="466"/>
    </row>
    <row r="163" spans="1:13" s="16" customFormat="1" ht="14.1" hidden="1" customHeight="1">
      <c r="A163" s="1"/>
      <c r="B163" s="370"/>
      <c r="C163" s="464"/>
      <c r="D163" s="465"/>
      <c r="E163" s="466"/>
      <c r="F163" s="466"/>
      <c r="G163" s="466"/>
      <c r="H163" s="466"/>
      <c r="I163" s="466"/>
      <c r="J163" s="466"/>
      <c r="K163" s="466"/>
      <c r="L163" s="465"/>
      <c r="M163" s="466"/>
    </row>
    <row r="164" spans="1:13" s="16" customFormat="1" ht="14.1" hidden="1" customHeight="1">
      <c r="A164" s="1"/>
      <c r="B164" s="370"/>
      <c r="C164" s="464"/>
      <c r="D164" s="465"/>
      <c r="E164" s="466"/>
      <c r="F164" s="466"/>
      <c r="G164" s="466"/>
      <c r="H164" s="466"/>
      <c r="I164" s="466"/>
      <c r="J164" s="466"/>
      <c r="K164" s="466"/>
      <c r="L164" s="465"/>
      <c r="M164" s="466"/>
    </row>
    <row r="165" spans="1:13" s="16" customFormat="1" ht="14.1" hidden="1" customHeight="1">
      <c r="A165" s="1"/>
      <c r="B165" s="370"/>
      <c r="C165" s="464"/>
      <c r="D165" s="465"/>
      <c r="E165" s="466"/>
      <c r="F165" s="466"/>
      <c r="G165" s="466"/>
      <c r="H165" s="466"/>
      <c r="I165" s="466"/>
      <c r="J165" s="466"/>
      <c r="K165" s="466"/>
      <c r="L165" s="465"/>
      <c r="M165" s="466"/>
    </row>
    <row r="166" spans="1:13" s="16" customFormat="1" ht="14.1" hidden="1" customHeight="1">
      <c r="A166" s="1"/>
      <c r="B166" s="370"/>
      <c r="C166" s="464"/>
      <c r="D166" s="465"/>
      <c r="E166" s="466"/>
      <c r="F166" s="466"/>
      <c r="G166" s="466"/>
      <c r="H166" s="466"/>
      <c r="I166" s="466"/>
      <c r="J166" s="466"/>
      <c r="K166" s="466"/>
      <c r="L166" s="465"/>
      <c r="M166" s="466"/>
    </row>
    <row r="167" spans="1:13" s="16" customFormat="1" ht="14.1" hidden="1" customHeight="1">
      <c r="A167" s="1"/>
      <c r="B167" s="370"/>
      <c r="C167" s="464"/>
      <c r="D167" s="465"/>
      <c r="E167" s="466"/>
      <c r="F167" s="466"/>
      <c r="G167" s="466"/>
      <c r="H167" s="466"/>
      <c r="I167" s="466"/>
      <c r="J167" s="466"/>
      <c r="K167" s="466"/>
      <c r="L167" s="465"/>
      <c r="M167" s="466"/>
    </row>
    <row r="168" spans="1:13" s="16" customFormat="1" ht="14.1" hidden="1" customHeight="1">
      <c r="A168" s="1"/>
      <c r="B168" s="370"/>
      <c r="C168" s="464"/>
      <c r="D168" s="465"/>
      <c r="E168" s="466"/>
      <c r="F168" s="466"/>
      <c r="G168" s="466"/>
      <c r="H168" s="466"/>
      <c r="I168" s="466"/>
      <c r="J168" s="466"/>
      <c r="K168" s="466"/>
      <c r="L168" s="465"/>
      <c r="M168" s="466"/>
    </row>
    <row r="169" spans="1:13" s="16" customFormat="1" ht="14.1" hidden="1" customHeight="1">
      <c r="A169" s="1"/>
      <c r="B169" s="245"/>
      <c r="C169" s="246"/>
      <c r="D169" s="247"/>
      <c r="E169" s="247"/>
      <c r="F169" s="248"/>
      <c r="G169" s="248"/>
      <c r="H169" s="248"/>
      <c r="I169" s="248"/>
      <c r="J169" s="248"/>
      <c r="K169" s="246"/>
      <c r="L169" s="247"/>
      <c r="M169" s="246"/>
    </row>
    <row r="170" spans="1:13" s="16" customFormat="1" ht="12" hidden="1" customHeight="1">
      <c r="A170" s="1"/>
      <c r="B170" s="25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</row>
    <row r="171" spans="1:13" s="16" customFormat="1" ht="12" hidden="1" customHeight="1">
      <c r="A171" s="25"/>
      <c r="B171" s="25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</row>
    <row r="172" spans="1:13" s="16" customFormat="1" ht="12" hidden="1" customHeight="1">
      <c r="A172" s="25"/>
      <c r="B172" s="25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</row>
    <row r="173" spans="1:13" s="16" customFormat="1" ht="12" hidden="1" customHeight="1">
      <c r="A173" s="25"/>
      <c r="B173" s="25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</row>
    <row r="174" spans="1:13" s="16" customFormat="1" ht="12" hidden="1" customHeight="1">
      <c r="A174" s="25"/>
      <c r="B174" s="25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</row>
    <row r="175" spans="1:13" s="16" customFormat="1" ht="12" hidden="1" customHeight="1">
      <c r="A175" s="25"/>
      <c r="B175" s="25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</row>
    <row r="176" spans="1:13" s="16" customFormat="1" ht="12" hidden="1" customHeight="1">
      <c r="A176" s="25"/>
      <c r="B176" s="25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</row>
    <row r="177" spans="1:13" s="16" customFormat="1" ht="12" hidden="1" customHeight="1">
      <c r="A177" s="25"/>
      <c r="B177" s="25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</row>
    <row r="178" spans="1:13" s="16" customFormat="1" ht="12" hidden="1" customHeight="1">
      <c r="A178" s="25"/>
      <c r="B178" s="25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</row>
    <row r="179" spans="1:13" s="16" customFormat="1" ht="12" hidden="1" customHeight="1">
      <c r="A179" s="25"/>
      <c r="B179" s="25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</row>
    <row r="180" spans="1:13" s="16" customFormat="1" ht="12" hidden="1" customHeight="1">
      <c r="A180" s="25"/>
      <c r="B180" s="25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</row>
    <row r="181" spans="1:13" s="16" customFormat="1" ht="12" hidden="1" customHeight="1">
      <c r="A181" s="25"/>
      <c r="B181" s="25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</row>
    <row r="182" spans="1:13" s="16" customFormat="1" ht="12" hidden="1" customHeight="1">
      <c r="A182" s="25"/>
      <c r="B182" s="25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</row>
    <row r="183" spans="1:13" s="16" customFormat="1" ht="12" hidden="1" customHeight="1">
      <c r="A183" s="25"/>
      <c r="B183" s="25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</row>
    <row r="184" spans="1:13" s="16" customFormat="1" ht="12" hidden="1" customHeight="1">
      <c r="A184" s="25"/>
      <c r="B184" s="25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</row>
    <row r="185" spans="1:13" s="16" customFormat="1" ht="12" hidden="1" customHeight="1">
      <c r="A185" s="25"/>
      <c r="B185" s="25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</row>
    <row r="186" spans="1:13" s="16" customFormat="1" ht="12" hidden="1" customHeight="1">
      <c r="A186" s="25"/>
      <c r="B186" s="25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</row>
    <row r="187" spans="1:13" s="16" customFormat="1" ht="12" hidden="1" customHeight="1">
      <c r="A187" s="25"/>
      <c r="B187" s="25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</row>
    <row r="188" spans="1:13" s="16" customFormat="1" ht="12" hidden="1" customHeight="1">
      <c r="A188" s="25"/>
      <c r="B188" s="25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</row>
    <row r="189" spans="1:13" s="16" customFormat="1" ht="12" hidden="1" customHeight="1">
      <c r="A189" s="25"/>
      <c r="B189" s="25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</row>
    <row r="190" spans="1:13" s="16" customFormat="1" ht="12" hidden="1" customHeight="1">
      <c r="A190" s="25"/>
      <c r="B190" s="25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</row>
    <row r="191" spans="1:13" s="16" customFormat="1" ht="12" hidden="1" customHeight="1">
      <c r="A191" s="25"/>
      <c r="B191" s="25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</row>
    <row r="192" spans="1:13" s="16" customFormat="1" ht="12" hidden="1" customHeight="1">
      <c r="A192" s="25"/>
      <c r="B192" s="25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</row>
    <row r="193" spans="1:13" s="16" customFormat="1" ht="12" hidden="1" customHeight="1">
      <c r="A193" s="25"/>
      <c r="B193" s="25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</row>
    <row r="194" spans="1:13" s="16" customFormat="1" ht="12" hidden="1" customHeight="1">
      <c r="A194" s="25"/>
      <c r="B194" s="25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</row>
    <row r="195" spans="1:13" s="16" customFormat="1" ht="12" hidden="1" customHeight="1">
      <c r="A195" s="25"/>
      <c r="B195" s="25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</row>
    <row r="196" spans="1:13" s="16" customFormat="1" ht="12" hidden="1" customHeight="1">
      <c r="A196" s="25"/>
      <c r="B196" s="25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</row>
    <row r="197" spans="1:13" s="16" customFormat="1" ht="12" hidden="1" customHeight="1">
      <c r="A197" s="25"/>
      <c r="B197" s="25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</row>
    <row r="198" spans="1:13" s="16" customFormat="1" ht="12" hidden="1" customHeight="1">
      <c r="A198" s="25"/>
      <c r="B198" s="25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</row>
    <row r="199" spans="1:13" s="16" customFormat="1" ht="12" hidden="1" customHeight="1">
      <c r="A199" s="25"/>
      <c r="B199" s="25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</row>
    <row r="200" spans="1:13" s="16" customFormat="1" ht="12" hidden="1" customHeight="1">
      <c r="A200" s="25"/>
      <c r="B200" s="25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</row>
    <row r="201" spans="1:13" s="16" customFormat="1" ht="12" hidden="1" customHeight="1">
      <c r="A201" s="25"/>
      <c r="B201" s="25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</row>
    <row r="202" spans="1:13" s="16" customFormat="1" ht="12" hidden="1" customHeight="1">
      <c r="A202" s="25"/>
      <c r="B202" s="25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</row>
    <row r="203" spans="1:13" s="16" customFormat="1" ht="12" hidden="1" customHeight="1">
      <c r="A203" s="25"/>
      <c r="B203" s="25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</row>
    <row r="204" spans="1:13" s="16" customFormat="1" ht="12" hidden="1" customHeight="1">
      <c r="A204" s="25"/>
      <c r="B204" s="25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</row>
    <row r="205" spans="1:13" s="16" customFormat="1" ht="12" hidden="1" customHeight="1">
      <c r="A205" s="25"/>
      <c r="B205" s="25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</row>
    <row r="206" spans="1:13" s="16" customFormat="1" ht="12" hidden="1" customHeight="1">
      <c r="A206" s="25"/>
      <c r="B206" s="25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</row>
    <row r="207" spans="1:13" s="16" customFormat="1" ht="12" hidden="1" customHeight="1">
      <c r="A207" s="25"/>
      <c r="B207" s="25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</row>
    <row r="208" spans="1:13" s="16" customFormat="1" ht="12" hidden="1" customHeight="1">
      <c r="A208" s="25"/>
      <c r="B208" s="25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</row>
    <row r="209" spans="1:13" s="16" customFormat="1" ht="12" hidden="1" customHeight="1">
      <c r="A209" s="25"/>
      <c r="B209" s="25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</row>
    <row r="210" spans="1:13" s="16" customFormat="1" ht="12" hidden="1" customHeight="1">
      <c r="A210" s="25"/>
      <c r="B210" s="25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</row>
    <row r="211" spans="1:13" s="16" customFormat="1" ht="12" hidden="1" customHeight="1">
      <c r="A211" s="25"/>
      <c r="B211" s="25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</row>
    <row r="212" spans="1:13" s="16" customFormat="1" ht="12" hidden="1" customHeight="1">
      <c r="A212" s="25"/>
      <c r="B212" s="25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</row>
    <row r="213" spans="1:13" s="16" customFormat="1" ht="12" hidden="1" customHeight="1">
      <c r="A213" s="25"/>
      <c r="B213" s="25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</row>
    <row r="214" spans="1:13" s="16" customFormat="1" ht="12" hidden="1" customHeight="1">
      <c r="A214" s="25"/>
      <c r="B214" s="25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</row>
    <row r="215" spans="1:13" s="16" customFormat="1" ht="12" hidden="1" customHeight="1">
      <c r="A215" s="25"/>
      <c r="B215" s="25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</row>
    <row r="216" spans="1:13" s="16" customFormat="1" ht="12" hidden="1" customHeight="1">
      <c r="A216" s="25"/>
      <c r="B216" s="25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</row>
    <row r="217" spans="1:13" s="16" customFormat="1" ht="12" hidden="1" customHeight="1">
      <c r="A217" s="25"/>
      <c r="B217" s="25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</row>
    <row r="218" spans="1:13" s="16" customFormat="1" ht="12" hidden="1" customHeight="1">
      <c r="A218" s="25"/>
      <c r="B218" s="25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</row>
    <row r="219" spans="1:13" s="16" customFormat="1" ht="12" hidden="1" customHeight="1">
      <c r="A219" s="25"/>
      <c r="B219" s="25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</row>
    <row r="220" spans="1:13" s="16" customFormat="1" ht="12" hidden="1" customHeight="1">
      <c r="A220" s="25"/>
      <c r="B220" s="25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</row>
    <row r="221" spans="1:13" s="16" customFormat="1" ht="12" hidden="1" customHeight="1">
      <c r="A221" s="25"/>
      <c r="B221" s="25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</row>
    <row r="222" spans="1:13" s="16" customFormat="1" ht="12" hidden="1" customHeight="1">
      <c r="A222" s="25"/>
      <c r="B222" s="25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</row>
    <row r="223" spans="1:13" s="16" customFormat="1" ht="12" hidden="1" customHeight="1">
      <c r="A223" s="25"/>
      <c r="B223" s="25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</row>
    <row r="224" spans="1:13" s="16" customFormat="1" ht="12" hidden="1" customHeight="1">
      <c r="A224" s="25"/>
      <c r="B224" s="25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</row>
    <row r="225" spans="1:13" s="16" customFormat="1" ht="12" hidden="1" customHeight="1">
      <c r="A225" s="25"/>
      <c r="B225" s="25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</row>
    <row r="226" spans="1:13" s="16" customFormat="1" ht="12" hidden="1" customHeight="1">
      <c r="A226" s="25"/>
      <c r="B226" s="25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</row>
    <row r="227" spans="1:13" s="16" customFormat="1" ht="12" hidden="1" customHeight="1">
      <c r="A227" s="25"/>
      <c r="B227" s="25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</row>
    <row r="228" spans="1:13" s="16" customFormat="1" ht="12" hidden="1" customHeight="1">
      <c r="A228" s="25"/>
      <c r="B228" s="25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</row>
    <row r="229" spans="1:13" s="16" customFormat="1" ht="12" hidden="1" customHeight="1">
      <c r="A229" s="25"/>
      <c r="B229" s="25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</row>
    <row r="230" spans="1:13" s="16" customFormat="1" ht="12" hidden="1" customHeight="1">
      <c r="A230" s="25"/>
      <c r="B230" s="25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</row>
    <row r="231" spans="1:13" s="16" customFormat="1" ht="12" hidden="1" customHeight="1">
      <c r="A231" s="25"/>
      <c r="B231" s="25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</row>
    <row r="232" spans="1:13" s="16" customFormat="1" ht="12" hidden="1" customHeight="1">
      <c r="A232" s="25"/>
      <c r="B232" s="25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</row>
    <row r="233" spans="1:13" s="16" customFormat="1" ht="12" hidden="1" customHeight="1">
      <c r="A233" s="25"/>
      <c r="B233" s="25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</row>
    <row r="234" spans="1:13" s="16" customFormat="1" ht="12" hidden="1" customHeight="1">
      <c r="A234" s="25"/>
      <c r="B234" s="25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</row>
    <row r="235" spans="1:13" s="16" customFormat="1" ht="12" hidden="1" customHeight="1">
      <c r="A235" s="25"/>
      <c r="B235" s="25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</row>
    <row r="236" spans="1:13" s="16" customFormat="1" ht="12" hidden="1" customHeight="1">
      <c r="A236" s="25"/>
      <c r="B236" s="25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</row>
    <row r="237" spans="1:13" s="16" customFormat="1" ht="12" hidden="1" customHeight="1">
      <c r="A237" s="25"/>
      <c r="B237" s="25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</row>
    <row r="238" spans="1:13" s="16" customFormat="1" ht="12" hidden="1" customHeight="1">
      <c r="A238" s="25"/>
      <c r="B238" s="25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</row>
    <row r="239" spans="1:13" s="16" customFormat="1" ht="12" hidden="1" customHeight="1">
      <c r="A239" s="25"/>
      <c r="B239" s="25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</row>
    <row r="240" spans="1:13" s="16" customFormat="1" ht="12" hidden="1" customHeight="1">
      <c r="A240" s="25"/>
      <c r="B240" s="25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</row>
    <row r="241" spans="1:13" s="16" customFormat="1" ht="12" hidden="1" customHeight="1">
      <c r="A241" s="25"/>
      <c r="B241" s="25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</row>
    <row r="242" spans="1:13" s="16" customFormat="1" ht="12" hidden="1" customHeight="1">
      <c r="A242" s="25"/>
      <c r="B242" s="25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</row>
    <row r="243" spans="1:13" s="16" customFormat="1" ht="12" hidden="1" customHeight="1">
      <c r="A243" s="25"/>
      <c r="B243" s="25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</row>
    <row r="244" spans="1:13" s="16" customFormat="1" ht="12" hidden="1" customHeight="1">
      <c r="A244" s="25"/>
      <c r="B244" s="25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</row>
    <row r="245" spans="1:13" s="16" customFormat="1" ht="12" hidden="1" customHeight="1">
      <c r="A245" s="25"/>
      <c r="B245" s="25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</row>
    <row r="246" spans="1:13" s="16" customFormat="1" ht="12" hidden="1" customHeight="1">
      <c r="A246" s="25"/>
      <c r="B246" s="25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</row>
    <row r="247" spans="1:13" s="16" customFormat="1" ht="12" hidden="1" customHeight="1">
      <c r="A247" s="25"/>
      <c r="B247" s="25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</row>
    <row r="248" spans="1:13" s="16" customFormat="1" ht="12" hidden="1" customHeight="1">
      <c r="A248" s="25"/>
      <c r="B248" s="25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</row>
    <row r="249" spans="1:13" s="16" customFormat="1" ht="12" hidden="1" customHeight="1">
      <c r="A249" s="25"/>
      <c r="B249" s="25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</row>
    <row r="250" spans="1:13" s="16" customFormat="1" ht="12" hidden="1" customHeight="1">
      <c r="A250" s="25"/>
      <c r="B250" s="25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</row>
    <row r="251" spans="1:13" s="16" customFormat="1" ht="12" hidden="1" customHeight="1">
      <c r="A251" s="25"/>
      <c r="B251" s="25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</row>
    <row r="252" spans="1:13" s="16" customFormat="1" ht="12" hidden="1" customHeight="1">
      <c r="A252" s="25"/>
      <c r="B252" s="25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</row>
    <row r="253" spans="1:13" s="16" customFormat="1" ht="12" hidden="1" customHeight="1">
      <c r="A253" s="25"/>
      <c r="B253" s="25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</row>
    <row r="254" spans="1:13" s="16" customFormat="1" ht="12" hidden="1" customHeight="1">
      <c r="A254" s="25"/>
      <c r="B254" s="25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</row>
    <row r="255" spans="1:13" s="16" customFormat="1" ht="12" hidden="1" customHeight="1">
      <c r="A255" s="25"/>
      <c r="B255" s="25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</row>
    <row r="256" spans="1:13" s="16" customFormat="1" ht="12" hidden="1" customHeight="1">
      <c r="A256" s="25"/>
      <c r="B256" s="25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</row>
    <row r="257" spans="1:13" s="16" customFormat="1" ht="12" hidden="1" customHeight="1">
      <c r="A257" s="25"/>
      <c r="B257" s="25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</row>
    <row r="258" spans="1:13" s="16" customFormat="1" ht="12" hidden="1" customHeight="1">
      <c r="A258" s="25"/>
      <c r="B258" s="25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</row>
    <row r="259" spans="1:13" s="16" customFormat="1" ht="12" hidden="1" customHeight="1">
      <c r="A259" s="25"/>
      <c r="B259" s="25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</row>
    <row r="260" spans="1:13" s="16" customFormat="1" ht="12" hidden="1" customHeight="1">
      <c r="A260" s="25"/>
      <c r="B260" s="25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</row>
    <row r="261" spans="1:13" s="16" customFormat="1" ht="12" hidden="1" customHeight="1">
      <c r="A261" s="25"/>
      <c r="B261" s="25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</row>
    <row r="262" spans="1:13" s="16" customFormat="1" ht="12" hidden="1" customHeight="1">
      <c r="A262" s="25"/>
      <c r="B262" s="25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</row>
    <row r="263" spans="1:13" s="16" customFormat="1" ht="12" hidden="1" customHeight="1">
      <c r="A263" s="25"/>
      <c r="B263" s="25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</row>
    <row r="264" spans="1:13" s="16" customFormat="1" ht="12" hidden="1" customHeight="1">
      <c r="A264" s="25"/>
      <c r="B264" s="25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</row>
    <row r="265" spans="1:13" s="16" customFormat="1" ht="12" hidden="1" customHeight="1">
      <c r="A265" s="25"/>
      <c r="B265" s="25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</row>
    <row r="266" spans="1:13" s="16" customFormat="1" ht="12" hidden="1" customHeight="1">
      <c r="A266" s="25"/>
      <c r="B266" s="25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</row>
    <row r="267" spans="1:13" s="16" customFormat="1" ht="12" hidden="1" customHeight="1">
      <c r="A267" s="25"/>
      <c r="B267" s="25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</row>
    <row r="268" spans="1:13" s="16" customFormat="1" ht="12" hidden="1" customHeight="1">
      <c r="A268" s="25"/>
      <c r="B268" s="25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</row>
    <row r="269" spans="1:13" s="16" customFormat="1" ht="12" hidden="1" customHeight="1">
      <c r="A269" s="25"/>
      <c r="B269" s="25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</row>
    <row r="270" spans="1:13" s="16" customFormat="1" ht="12" hidden="1" customHeight="1">
      <c r="A270" s="25"/>
      <c r="B270" s="25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</row>
    <row r="271" spans="1:13" s="16" customFormat="1" ht="12" hidden="1" customHeight="1">
      <c r="A271" s="25"/>
      <c r="B271" s="25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</row>
    <row r="272" spans="1:13" s="16" customFormat="1" ht="12" hidden="1" customHeight="1">
      <c r="A272" s="25"/>
      <c r="B272" s="25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</row>
    <row r="273" spans="1:13" s="16" customFormat="1" ht="12" hidden="1" customHeight="1">
      <c r="A273" s="25"/>
      <c r="B273" s="25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</row>
    <row r="274" spans="1:13" s="16" customFormat="1" ht="12" hidden="1" customHeight="1">
      <c r="A274" s="25"/>
      <c r="B274" s="25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</row>
    <row r="275" spans="1:13" s="16" customFormat="1" ht="12" hidden="1" customHeight="1">
      <c r="A275" s="25"/>
      <c r="B275" s="25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</row>
    <row r="276" spans="1:13" s="16" customFormat="1" ht="12" hidden="1" customHeight="1">
      <c r="A276" s="25"/>
      <c r="B276" s="25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</row>
    <row r="277" spans="1:13" s="16" customFormat="1" ht="12" hidden="1" customHeight="1">
      <c r="A277" s="25"/>
      <c r="B277" s="25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</row>
    <row r="278" spans="1:13" s="16" customFormat="1" ht="12" hidden="1" customHeight="1">
      <c r="A278" s="25"/>
      <c r="B278" s="25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</row>
    <row r="279" spans="1:13" s="16" customFormat="1" ht="12" hidden="1" customHeight="1">
      <c r="A279" s="25"/>
      <c r="B279" s="25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</row>
    <row r="280" spans="1:13" s="16" customFormat="1" ht="12" hidden="1" customHeight="1">
      <c r="A280" s="25"/>
      <c r="B280" s="25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</row>
    <row r="281" spans="1:13" s="16" customFormat="1" ht="12" hidden="1" customHeight="1">
      <c r="A281" s="25"/>
      <c r="B281" s="25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</row>
    <row r="282" spans="1:13" s="16" customFormat="1" ht="12" hidden="1" customHeight="1">
      <c r="A282" s="25"/>
      <c r="B282" s="25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</row>
    <row r="283" spans="1:13" s="16" customFormat="1" ht="12" hidden="1" customHeight="1">
      <c r="A283" s="25"/>
      <c r="B283" s="25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</row>
    <row r="284" spans="1:13" s="16" customFormat="1" ht="12" hidden="1" customHeight="1">
      <c r="A284" s="25"/>
      <c r="B284" s="25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</row>
    <row r="285" spans="1:13" s="16" customFormat="1" ht="12" hidden="1" customHeight="1">
      <c r="A285" s="25"/>
      <c r="B285" s="25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</row>
    <row r="286" spans="1:13" s="16" customFormat="1" ht="12" hidden="1" customHeight="1">
      <c r="A286" s="25"/>
      <c r="B286" s="25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</row>
    <row r="287" spans="1:13" s="16" customFormat="1" ht="12" hidden="1" customHeight="1">
      <c r="A287" s="25"/>
      <c r="B287" s="25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</row>
    <row r="288" spans="1:13" s="16" customFormat="1" ht="12" hidden="1" customHeight="1">
      <c r="A288" s="25"/>
      <c r="B288" s="25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</row>
    <row r="289" spans="1:13" s="16" customFormat="1" ht="12" hidden="1" customHeight="1">
      <c r="A289" s="25"/>
      <c r="B289" s="25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</row>
    <row r="290" spans="1:13" s="16" customFormat="1" ht="12" hidden="1" customHeight="1">
      <c r="A290" s="25"/>
      <c r="B290" s="25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</row>
    <row r="291" spans="1:13" s="16" customFormat="1" ht="12" hidden="1" customHeight="1">
      <c r="A291" s="25"/>
      <c r="B291" s="25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</row>
    <row r="292" spans="1:13" s="16" customFormat="1" ht="12" hidden="1" customHeight="1">
      <c r="A292" s="25"/>
      <c r="B292" s="25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</row>
    <row r="293" spans="1:13" s="16" customFormat="1" ht="12" hidden="1" customHeight="1">
      <c r="A293" s="25"/>
      <c r="B293" s="25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</row>
    <row r="294" spans="1:13" s="16" customFormat="1" ht="12" hidden="1" customHeight="1">
      <c r="A294" s="25"/>
      <c r="B294" s="25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</row>
    <row r="295" spans="1:13" s="16" customFormat="1" ht="12" hidden="1" customHeight="1">
      <c r="A295" s="25"/>
      <c r="B295" s="25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</row>
    <row r="296" spans="1:13" s="16" customFormat="1" ht="12" hidden="1" customHeight="1">
      <c r="A296" s="25"/>
      <c r="B296" s="25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</row>
    <row r="297" spans="1:13" s="16" customFormat="1" ht="12" hidden="1" customHeight="1">
      <c r="A297" s="25"/>
      <c r="B297" s="25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</row>
    <row r="298" spans="1:13" s="16" customFormat="1" ht="12" hidden="1" customHeight="1">
      <c r="A298" s="25"/>
      <c r="B298" s="25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</row>
    <row r="299" spans="1:13" s="16" customFormat="1" ht="12" hidden="1" customHeight="1">
      <c r="A299" s="25"/>
      <c r="B299" s="25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</row>
    <row r="300" spans="1:13" s="16" customFormat="1" ht="12" hidden="1" customHeight="1">
      <c r="A300" s="25"/>
      <c r="B300" s="25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</row>
    <row r="301" spans="1:13" s="16" customFormat="1" ht="12" hidden="1" customHeight="1">
      <c r="A301" s="25"/>
      <c r="B301" s="25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</row>
    <row r="302" spans="1:13" s="16" customFormat="1" ht="12" hidden="1" customHeight="1">
      <c r="A302" s="25"/>
      <c r="B302" s="25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</row>
    <row r="303" spans="1:13" s="16" customFormat="1" ht="12" hidden="1" customHeight="1">
      <c r="A303" s="25"/>
      <c r="B303" s="25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</row>
    <row r="304" spans="1:13" s="16" customFormat="1" ht="12" hidden="1" customHeight="1">
      <c r="A304" s="25"/>
      <c r="B304" s="25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</row>
    <row r="305" spans="1:13" s="16" customFormat="1" ht="12" hidden="1" customHeight="1">
      <c r="A305" s="25"/>
      <c r="B305" s="25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</row>
    <row r="306" spans="1:13" s="16" customFormat="1" ht="12" hidden="1" customHeight="1">
      <c r="A306" s="25"/>
      <c r="B306" s="25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</row>
    <row r="307" spans="1:13" s="16" customFormat="1" ht="12" hidden="1" customHeight="1">
      <c r="A307" s="25"/>
      <c r="B307" s="25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</row>
    <row r="308" spans="1:13" s="16" customFormat="1" ht="12" hidden="1" customHeight="1">
      <c r="A308" s="25"/>
      <c r="B308" s="25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</row>
    <row r="309" spans="1:13" s="16" customFormat="1" ht="12" hidden="1" customHeight="1">
      <c r="A309" s="25"/>
      <c r="B309" s="25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</row>
    <row r="310" spans="1:13" s="16" customFormat="1" ht="12" hidden="1" customHeight="1">
      <c r="A310" s="25"/>
      <c r="B310" s="25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</row>
    <row r="311" spans="1:13" s="16" customFormat="1" ht="12" hidden="1" customHeight="1">
      <c r="A311" s="25"/>
      <c r="B311" s="25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</row>
    <row r="312" spans="1:13" s="16" customFormat="1" ht="12" hidden="1" customHeight="1">
      <c r="A312" s="25"/>
      <c r="B312" s="25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</row>
    <row r="313" spans="1:13" s="16" customFormat="1" ht="12" hidden="1" customHeight="1">
      <c r="A313" s="25"/>
      <c r="B313" s="25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</row>
    <row r="314" spans="1:13" s="16" customFormat="1" ht="12" hidden="1" customHeight="1">
      <c r="A314" s="25"/>
      <c r="B314" s="25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</row>
    <row r="315" spans="1:13" s="16" customFormat="1" ht="12" hidden="1" customHeight="1">
      <c r="A315" s="25"/>
      <c r="B315" s="25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</row>
    <row r="316" spans="1:13" s="16" customFormat="1" ht="12" hidden="1" customHeight="1">
      <c r="A316" s="25"/>
      <c r="B316" s="25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</row>
    <row r="317" spans="1:13" s="16" customFormat="1" ht="12" hidden="1" customHeight="1">
      <c r="A317" s="25"/>
      <c r="B317" s="25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</row>
    <row r="318" spans="1:13" s="16" customFormat="1" ht="12" hidden="1" customHeight="1">
      <c r="A318" s="25"/>
      <c r="B318" s="25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</row>
    <row r="319" spans="1:13" s="16" customFormat="1" ht="12" hidden="1" customHeight="1">
      <c r="A319" s="25"/>
      <c r="B319" s="25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</row>
    <row r="320" spans="1:13" s="16" customFormat="1" ht="12" hidden="1" customHeight="1">
      <c r="A320" s="25"/>
      <c r="B320" s="25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</row>
    <row r="321" spans="1:13" s="16" customFormat="1" ht="12" hidden="1" customHeight="1">
      <c r="A321" s="25"/>
      <c r="B321" s="25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</row>
    <row r="322" spans="1:13" s="16" customFormat="1" ht="12" hidden="1" customHeight="1">
      <c r="A322" s="25"/>
      <c r="B322" s="25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</row>
    <row r="323" spans="1:13" s="16" customFormat="1" ht="12" hidden="1" customHeight="1">
      <c r="A323" s="25"/>
      <c r="B323" s="25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</row>
    <row r="324" spans="1:13" s="16" customFormat="1" ht="12" hidden="1" customHeight="1">
      <c r="A324" s="25"/>
      <c r="B324" s="25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</row>
    <row r="325" spans="1:13" s="16" customFormat="1" ht="12" hidden="1" customHeight="1">
      <c r="A325" s="25"/>
      <c r="B325" s="25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</row>
    <row r="326" spans="1:13" s="16" customFormat="1" ht="12" hidden="1" customHeight="1">
      <c r="A326" s="25"/>
      <c r="B326" s="25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</row>
    <row r="327" spans="1:13" s="16" customFormat="1" ht="12" hidden="1" customHeight="1">
      <c r="A327" s="25"/>
      <c r="B327" s="25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</row>
    <row r="328" spans="1:13" s="16" customFormat="1" ht="12" hidden="1" customHeight="1">
      <c r="A328" s="25"/>
      <c r="B328" s="25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</row>
    <row r="329" spans="1:13" s="16" customFormat="1" ht="12" hidden="1" customHeight="1">
      <c r="A329" s="25"/>
      <c r="B329" s="25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</row>
    <row r="330" spans="1:13" s="16" customFormat="1" ht="12" hidden="1" customHeight="1">
      <c r="A330" s="25"/>
      <c r="B330" s="25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</row>
    <row r="331" spans="1:13" s="16" customFormat="1" ht="12" hidden="1" customHeight="1">
      <c r="A331" s="25"/>
      <c r="B331" s="25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</row>
    <row r="332" spans="1:13" s="16" customFormat="1" ht="12" hidden="1" customHeight="1">
      <c r="A332" s="25"/>
      <c r="B332" s="25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</row>
    <row r="333" spans="1:13" s="16" customFormat="1" ht="12" hidden="1" customHeight="1">
      <c r="A333" s="25"/>
      <c r="B333" s="25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</row>
    <row r="334" spans="1:13" s="16" customFormat="1" ht="12" hidden="1" customHeight="1">
      <c r="A334" s="25"/>
      <c r="B334" s="25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</row>
    <row r="335" spans="1:13" s="16" customFormat="1" ht="12" hidden="1" customHeight="1">
      <c r="A335" s="25"/>
      <c r="B335" s="25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</row>
    <row r="336" spans="1:13" s="16" customFormat="1" ht="12" hidden="1" customHeight="1">
      <c r="A336" s="25"/>
      <c r="B336" s="25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</row>
    <row r="337" spans="1:13" s="16" customFormat="1" ht="12" hidden="1" customHeight="1">
      <c r="A337" s="25"/>
      <c r="B337" s="25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</row>
    <row r="338" spans="1:13" s="16" customFormat="1" ht="12" hidden="1" customHeight="1">
      <c r="A338" s="25"/>
      <c r="B338" s="25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</row>
    <row r="339" spans="1:13" s="16" customFormat="1" ht="12" hidden="1" customHeight="1">
      <c r="A339" s="25"/>
      <c r="B339" s="25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</row>
    <row r="340" spans="1:13" s="16" customFormat="1" ht="12" hidden="1" customHeight="1">
      <c r="A340" s="25"/>
      <c r="B340" s="25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</row>
    <row r="341" spans="1:13" s="16" customFormat="1" ht="12" hidden="1" customHeight="1">
      <c r="A341" s="25"/>
      <c r="B341" s="25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</row>
    <row r="342" spans="1:13" s="16" customFormat="1" ht="12" hidden="1" customHeight="1">
      <c r="A342" s="25"/>
      <c r="B342" s="25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</row>
    <row r="343" spans="1:13" s="16" customFormat="1" ht="12" hidden="1" customHeight="1">
      <c r="A343" s="25"/>
      <c r="B343" s="25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</row>
    <row r="344" spans="1:13" s="16" customFormat="1" ht="12" hidden="1" customHeight="1">
      <c r="A344" s="25"/>
      <c r="B344" s="25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</row>
    <row r="345" spans="1:13" s="16" customFormat="1" ht="12" hidden="1" customHeight="1">
      <c r="A345" s="25"/>
      <c r="B345" s="25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</row>
    <row r="346" spans="1:13" s="16" customFormat="1" ht="12" hidden="1" customHeight="1">
      <c r="A346" s="25"/>
      <c r="B346" s="25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</row>
    <row r="347" spans="1:13" s="16" customFormat="1" ht="12" hidden="1" customHeight="1">
      <c r="A347" s="25"/>
      <c r="B347" s="25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</row>
    <row r="348" spans="1:13" s="16" customFormat="1" ht="12" hidden="1" customHeight="1">
      <c r="A348" s="25"/>
      <c r="B348" s="25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</row>
    <row r="349" spans="1:13" s="16" customFormat="1" ht="12" hidden="1" customHeight="1">
      <c r="A349" s="25"/>
      <c r="B349" s="25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</row>
    <row r="350" spans="1:13" s="16" customFormat="1" ht="12" hidden="1" customHeight="1">
      <c r="A350" s="25"/>
      <c r="B350" s="25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</row>
    <row r="351" spans="1:13" s="16" customFormat="1" ht="12" hidden="1" customHeight="1">
      <c r="A351" s="25"/>
      <c r="B351" s="25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</row>
    <row r="352" spans="1:13" s="16" customFormat="1" ht="12" hidden="1" customHeight="1">
      <c r="A352" s="25"/>
      <c r="B352" s="25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</row>
    <row r="353" spans="1:13" s="16" customFormat="1" ht="12" hidden="1" customHeight="1">
      <c r="A353" s="25"/>
      <c r="B353" s="25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</row>
    <row r="354" spans="1:13" s="16" customFormat="1" ht="12" hidden="1" customHeight="1">
      <c r="A354" s="25"/>
      <c r="B354" s="25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</row>
    <row r="355" spans="1:13" s="16" customFormat="1" ht="12" hidden="1" customHeight="1">
      <c r="A355" s="25"/>
      <c r="B355" s="25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</row>
    <row r="356" spans="1:13" s="16" customFormat="1" ht="12" hidden="1" customHeight="1">
      <c r="A356" s="25"/>
      <c r="B356" s="25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</row>
    <row r="357" spans="1:13" s="16" customFormat="1" ht="12" hidden="1" customHeight="1">
      <c r="A357" s="25"/>
      <c r="B357" s="25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</row>
    <row r="358" spans="1:13" s="16" customFormat="1" ht="12" hidden="1" customHeight="1">
      <c r="A358" s="25"/>
      <c r="B358" s="25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</row>
    <row r="359" spans="1:13" s="16" customFormat="1" ht="12" hidden="1" customHeight="1">
      <c r="A359" s="25"/>
      <c r="B359" s="25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</row>
    <row r="360" spans="1:13" s="16" customFormat="1" ht="12" hidden="1" customHeight="1">
      <c r="A360" s="25"/>
      <c r="B360" s="25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</row>
    <row r="361" spans="1:13" s="16" customFormat="1" ht="12" hidden="1" customHeight="1">
      <c r="A361" s="25"/>
      <c r="B361" s="25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</row>
    <row r="362" spans="1:13" s="16" customFormat="1" ht="12" hidden="1" customHeight="1">
      <c r="A362" s="25"/>
      <c r="B362" s="25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</row>
    <row r="363" spans="1:13" s="16" customFormat="1" ht="12" hidden="1" customHeight="1">
      <c r="A363" s="25"/>
      <c r="B363" s="25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</row>
    <row r="364" spans="1:13" s="16" customFormat="1" ht="12" hidden="1" customHeight="1">
      <c r="A364" s="25"/>
      <c r="B364" s="25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</row>
    <row r="365" spans="1:13" s="16" customFormat="1" ht="12" hidden="1" customHeight="1">
      <c r="A365" s="25"/>
      <c r="B365" s="25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</row>
    <row r="366" spans="1:13" s="16" customFormat="1" ht="12" hidden="1" customHeight="1">
      <c r="A366" s="25"/>
      <c r="B366" s="25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</row>
    <row r="367" spans="1:13" s="16" customFormat="1" ht="12" hidden="1" customHeight="1">
      <c r="A367" s="25"/>
      <c r="B367" s="25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</row>
    <row r="368" spans="1:13" s="16" customFormat="1" ht="12" hidden="1" customHeight="1">
      <c r="A368" s="25"/>
      <c r="B368" s="25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</row>
    <row r="369" spans="1:13" s="16" customFormat="1" ht="12" hidden="1" customHeight="1">
      <c r="A369" s="25"/>
      <c r="B369" s="25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</row>
    <row r="370" spans="1:13" s="16" customFormat="1" ht="12" hidden="1" customHeight="1">
      <c r="A370" s="25"/>
      <c r="B370" s="25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</row>
    <row r="371" spans="1:13" s="16" customFormat="1" ht="12" hidden="1" customHeight="1">
      <c r="A371" s="25"/>
      <c r="B371" s="25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</row>
    <row r="372" spans="1:13" s="16" customFormat="1" ht="12" hidden="1" customHeight="1">
      <c r="A372" s="25"/>
      <c r="B372" s="25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</row>
    <row r="373" spans="1:13" s="16" customFormat="1" ht="12" hidden="1" customHeight="1">
      <c r="A373" s="25"/>
      <c r="B373" s="25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</row>
    <row r="374" spans="1:13" s="16" customFormat="1" ht="12" hidden="1" customHeight="1">
      <c r="A374" s="25"/>
      <c r="B374" s="25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</row>
    <row r="375" spans="1:13" s="16" customFormat="1" ht="12" hidden="1" customHeight="1">
      <c r="A375" s="25"/>
      <c r="B375" s="25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</row>
    <row r="376" spans="1:13" s="16" customFormat="1" ht="12" hidden="1" customHeight="1">
      <c r="A376" s="25"/>
      <c r="B376" s="25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</row>
    <row r="377" spans="1:13" s="16" customFormat="1" ht="12" hidden="1" customHeight="1">
      <c r="A377" s="25"/>
      <c r="B377" s="25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</row>
    <row r="378" spans="1:13" s="16" customFormat="1" ht="12" hidden="1" customHeight="1">
      <c r="A378" s="25"/>
      <c r="B378" s="25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</row>
    <row r="379" spans="1:13" s="16" customFormat="1" ht="12" hidden="1" customHeight="1">
      <c r="A379" s="25"/>
      <c r="B379" s="25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</row>
    <row r="380" spans="1:13" s="16" customFormat="1" ht="12" hidden="1" customHeight="1">
      <c r="A380" s="25"/>
      <c r="B380" s="25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</row>
    <row r="381" spans="1:13" s="16" customFormat="1" ht="12" hidden="1" customHeight="1">
      <c r="A381" s="25"/>
      <c r="B381" s="25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</row>
    <row r="382" spans="1:13" s="16" customFormat="1" ht="12" hidden="1" customHeight="1">
      <c r="A382" s="25"/>
      <c r="B382" s="25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</row>
    <row r="383" spans="1:13" s="16" customFormat="1" ht="12" hidden="1" customHeight="1">
      <c r="A383" s="25"/>
      <c r="B383" s="25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</row>
    <row r="384" spans="1:13" s="16" customFormat="1" ht="12" hidden="1" customHeight="1">
      <c r="A384" s="25"/>
      <c r="B384" s="25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</row>
    <row r="385" spans="1:13" s="16" customFormat="1" ht="12" hidden="1" customHeight="1">
      <c r="A385" s="25"/>
      <c r="B385" s="25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</row>
    <row r="386" spans="1:13" s="16" customFormat="1" ht="12" hidden="1" customHeight="1">
      <c r="A386" s="25"/>
      <c r="B386" s="25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</row>
    <row r="387" spans="1:13" s="16" customFormat="1" ht="12" hidden="1" customHeight="1">
      <c r="A387" s="25"/>
      <c r="B387" s="25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</row>
    <row r="388" spans="1:13" s="16" customFormat="1" ht="12" hidden="1" customHeight="1">
      <c r="A388" s="25"/>
      <c r="B388" s="25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</row>
    <row r="389" spans="1:13" s="16" customFormat="1" ht="12" hidden="1" customHeight="1">
      <c r="A389" s="25"/>
      <c r="B389" s="25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</row>
    <row r="390" spans="1:13" s="16" customFormat="1" ht="12" hidden="1" customHeight="1">
      <c r="A390" s="25"/>
      <c r="B390" s="25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</row>
    <row r="391" spans="1:13" s="16" customFormat="1" ht="12" hidden="1" customHeight="1">
      <c r="A391" s="25"/>
      <c r="B391" s="25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</row>
    <row r="392" spans="1:13" s="16" customFormat="1" ht="12" hidden="1" customHeight="1">
      <c r="A392" s="25"/>
      <c r="B392" s="25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</row>
    <row r="393" spans="1:13" s="16" customFormat="1" ht="12" hidden="1" customHeight="1">
      <c r="A393" s="25"/>
      <c r="B393" s="25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</row>
    <row r="394" spans="1:13" s="16" customFormat="1" ht="12" hidden="1" customHeight="1">
      <c r="A394" s="25"/>
      <c r="B394" s="25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</row>
    <row r="395" spans="1:13" s="16" customFormat="1" ht="12" hidden="1" customHeight="1">
      <c r="A395" s="25"/>
      <c r="B395" s="25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</row>
    <row r="396" spans="1:13" s="16" customFormat="1" ht="12" hidden="1" customHeight="1">
      <c r="A396" s="25"/>
      <c r="B396" s="25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</row>
    <row r="397" spans="1:13" s="16" customFormat="1" ht="12" hidden="1" customHeight="1">
      <c r="A397" s="25"/>
      <c r="B397" s="25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</row>
    <row r="398" spans="1:13" s="16" customFormat="1" ht="12" hidden="1" customHeight="1">
      <c r="A398" s="25"/>
      <c r="B398" s="25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</row>
    <row r="399" spans="1:13" s="16" customFormat="1" ht="12" hidden="1" customHeight="1">
      <c r="A399" s="25"/>
      <c r="B399" s="25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</row>
    <row r="400" spans="1:13" s="16" customFormat="1" ht="12" hidden="1" customHeight="1">
      <c r="A400" s="25"/>
      <c r="B400" s="25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</row>
    <row r="401" spans="1:13" s="16" customFormat="1" ht="12" hidden="1" customHeight="1">
      <c r="A401" s="25"/>
      <c r="B401" s="25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</row>
    <row r="402" spans="1:13" s="16" customFormat="1" ht="12" hidden="1" customHeight="1">
      <c r="A402" s="25"/>
      <c r="B402" s="25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</row>
    <row r="403" spans="1:13" s="16" customFormat="1" ht="12" hidden="1" customHeight="1">
      <c r="A403" s="25"/>
      <c r="B403" s="25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</row>
    <row r="404" spans="1:13" s="16" customFormat="1" ht="12" hidden="1" customHeight="1">
      <c r="A404" s="25"/>
      <c r="B404" s="25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</row>
    <row r="405" spans="1:13" s="16" customFormat="1" ht="12" hidden="1" customHeight="1">
      <c r="A405" s="25"/>
      <c r="B405" s="25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</row>
    <row r="406" spans="1:13" s="16" customFormat="1" ht="12" hidden="1" customHeight="1">
      <c r="A406" s="25"/>
      <c r="B406" s="25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</row>
    <row r="407" spans="1:13" s="16" customFormat="1" ht="12" hidden="1" customHeight="1">
      <c r="A407" s="25"/>
      <c r="B407" s="25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</row>
    <row r="408" spans="1:13" s="16" customFormat="1" ht="12" hidden="1" customHeight="1">
      <c r="A408" s="25"/>
      <c r="B408" s="25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</row>
    <row r="409" spans="1:13" s="16" customFormat="1" ht="12" hidden="1" customHeight="1">
      <c r="A409" s="25"/>
      <c r="B409" s="25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</row>
    <row r="410" spans="1:13" s="16" customFormat="1" ht="12" hidden="1" customHeight="1">
      <c r="A410" s="25"/>
      <c r="B410" s="25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</row>
    <row r="411" spans="1:13" s="16" customFormat="1" ht="12" hidden="1" customHeight="1">
      <c r="A411" s="25"/>
      <c r="B411" s="25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</row>
    <row r="412" spans="1:13" s="16" customFormat="1" ht="12" hidden="1" customHeight="1">
      <c r="A412" s="25"/>
      <c r="B412" s="25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</row>
    <row r="413" spans="1:13" s="16" customFormat="1" ht="12" hidden="1" customHeight="1">
      <c r="A413" s="25"/>
      <c r="B413" s="25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</row>
    <row r="414" spans="1:13" s="16" customFormat="1" ht="12" hidden="1" customHeight="1">
      <c r="A414" s="25"/>
      <c r="B414" s="25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</row>
    <row r="415" spans="1:13" s="16" customFormat="1" ht="12" hidden="1" customHeight="1">
      <c r="A415" s="25"/>
      <c r="B415" s="25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</row>
    <row r="416" spans="1:13" s="16" customFormat="1" ht="12" hidden="1" customHeight="1">
      <c r="A416" s="25"/>
      <c r="B416" s="25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</row>
    <row r="417" spans="1:13" s="16" customFormat="1" ht="12" hidden="1" customHeight="1">
      <c r="A417" s="25"/>
      <c r="B417" s="25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</row>
    <row r="418" spans="1:13" s="16" customFormat="1" ht="12" hidden="1" customHeight="1">
      <c r="A418" s="25"/>
      <c r="B418" s="25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</row>
    <row r="419" spans="1:13" s="16" customFormat="1" ht="12" hidden="1" customHeight="1">
      <c r="A419" s="25"/>
      <c r="B419" s="25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</row>
    <row r="420" spans="1:13" s="16" customFormat="1" ht="12" hidden="1" customHeight="1">
      <c r="A420" s="25"/>
      <c r="B420" s="25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</row>
    <row r="421" spans="1:13" s="16" customFormat="1" ht="12" hidden="1" customHeight="1">
      <c r="A421" s="25"/>
      <c r="B421" s="25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</row>
    <row r="422" spans="1:13" s="16" customFormat="1" ht="12" hidden="1" customHeight="1">
      <c r="A422" s="25"/>
      <c r="B422" s="25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</row>
    <row r="423" spans="1:13" s="16" customFormat="1" ht="12" hidden="1" customHeight="1">
      <c r="A423" s="25"/>
      <c r="B423" s="25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</row>
    <row r="424" spans="1:13" s="16" customFormat="1" ht="12" hidden="1" customHeight="1">
      <c r="A424" s="25"/>
      <c r="B424" s="25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</row>
    <row r="425" spans="1:13" s="16" customFormat="1" ht="12" hidden="1" customHeight="1">
      <c r="A425" s="25"/>
      <c r="B425" s="25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</row>
    <row r="426" spans="1:13" s="16" customFormat="1" ht="12" hidden="1" customHeight="1">
      <c r="A426" s="25"/>
      <c r="B426" s="25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</row>
    <row r="427" spans="1:13" s="16" customFormat="1" ht="12" hidden="1" customHeight="1">
      <c r="A427" s="25"/>
      <c r="B427" s="25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</row>
    <row r="428" spans="1:13" s="16" customFormat="1" ht="12" hidden="1" customHeight="1">
      <c r="A428" s="25"/>
      <c r="B428" s="25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</row>
    <row r="429" spans="1:13" s="16" customFormat="1" ht="12" hidden="1" customHeight="1">
      <c r="A429" s="25"/>
      <c r="B429" s="25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</row>
    <row r="430" spans="1:13" s="16" customFormat="1" ht="12" hidden="1" customHeight="1">
      <c r="A430" s="25"/>
      <c r="B430" s="25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</row>
    <row r="431" spans="1:13" s="16" customFormat="1" ht="12" hidden="1" customHeight="1">
      <c r="A431" s="25"/>
      <c r="B431" s="25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</row>
    <row r="432" spans="1:13" s="16" customFormat="1" ht="12" hidden="1" customHeight="1">
      <c r="A432" s="25"/>
      <c r="B432" s="25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</row>
    <row r="433" spans="1:13" s="16" customFormat="1" ht="12" hidden="1" customHeight="1">
      <c r="A433" s="25"/>
      <c r="B433" s="25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</row>
    <row r="434" spans="1:13" s="16" customFormat="1" ht="12" hidden="1" customHeight="1">
      <c r="A434" s="25"/>
      <c r="B434" s="25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</row>
    <row r="435" spans="1:13" s="16" customFormat="1" ht="12" hidden="1" customHeight="1">
      <c r="A435" s="25"/>
      <c r="B435" s="25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</row>
    <row r="436" spans="1:13" s="16" customFormat="1" ht="12" hidden="1" customHeight="1">
      <c r="A436" s="25"/>
      <c r="B436" s="25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</row>
    <row r="437" spans="1:13" s="16" customFormat="1" ht="12" hidden="1" customHeight="1">
      <c r="A437" s="25"/>
      <c r="B437" s="25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</row>
    <row r="438" spans="1:13" s="16" customFormat="1" ht="12" hidden="1" customHeight="1">
      <c r="A438" s="25"/>
      <c r="B438" s="25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</row>
    <row r="439" spans="1:13" s="16" customFormat="1" ht="12" hidden="1" customHeight="1">
      <c r="A439" s="25"/>
      <c r="B439" s="25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</row>
    <row r="440" spans="1:13" s="16" customFormat="1" ht="12" hidden="1" customHeight="1">
      <c r="A440" s="25"/>
      <c r="B440" s="25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</row>
    <row r="441" spans="1:13" s="16" customFormat="1" ht="12" hidden="1" customHeight="1">
      <c r="A441" s="25"/>
      <c r="B441" s="25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</row>
    <row r="442" spans="1:13" s="16" customFormat="1" ht="12" hidden="1" customHeight="1">
      <c r="A442" s="25"/>
      <c r="B442" s="25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</row>
    <row r="443" spans="1:13" s="16" customFormat="1" ht="12" hidden="1" customHeight="1">
      <c r="A443" s="25"/>
      <c r="B443" s="25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</row>
    <row r="444" spans="1:13" s="16" customFormat="1" ht="12" hidden="1" customHeight="1">
      <c r="A444" s="25"/>
      <c r="B444" s="25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</row>
    <row r="445" spans="1:13" s="16" customFormat="1" ht="12" hidden="1" customHeight="1">
      <c r="A445" s="25"/>
      <c r="B445" s="25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</row>
    <row r="446" spans="1:13" s="16" customFormat="1" ht="12" hidden="1" customHeight="1">
      <c r="A446" s="25"/>
      <c r="B446" s="25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</row>
    <row r="447" spans="1:13" s="16" customFormat="1" ht="12" hidden="1" customHeight="1">
      <c r="A447" s="25"/>
      <c r="B447" s="25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</row>
    <row r="448" spans="1:13" s="16" customFormat="1" ht="12" hidden="1" customHeight="1">
      <c r="A448" s="25"/>
      <c r="B448" s="25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</row>
    <row r="449" spans="1:13" s="16" customFormat="1" ht="12" hidden="1" customHeight="1">
      <c r="A449" s="25"/>
      <c r="B449" s="25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</row>
    <row r="450" spans="1:13" s="16" customFormat="1" ht="12" hidden="1" customHeight="1">
      <c r="A450" s="25"/>
      <c r="B450" s="25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</row>
    <row r="451" spans="1:13" s="16" customFormat="1" ht="12" hidden="1" customHeight="1">
      <c r="A451" s="25"/>
      <c r="B451" s="25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</row>
    <row r="452" spans="1:13" s="16" customFormat="1" ht="12" hidden="1" customHeight="1">
      <c r="A452" s="25"/>
      <c r="B452" s="25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</row>
    <row r="453" spans="1:13" s="16" customFormat="1" ht="12" hidden="1" customHeight="1">
      <c r="A453" s="25"/>
      <c r="B453" s="25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</row>
    <row r="454" spans="1:13" s="16" customFormat="1" ht="12" hidden="1" customHeight="1">
      <c r="A454" s="25"/>
      <c r="B454" s="25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</row>
    <row r="455" spans="1:13" s="16" customFormat="1" ht="12" hidden="1" customHeight="1">
      <c r="A455" s="25"/>
      <c r="B455" s="25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</row>
    <row r="456" spans="1:13" s="16" customFormat="1" ht="12" hidden="1" customHeight="1">
      <c r="A456" s="25"/>
      <c r="B456" s="25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</row>
    <row r="457" spans="1:13" s="16" customFormat="1" ht="12" hidden="1" customHeight="1">
      <c r="A457" s="25"/>
      <c r="B457" s="25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</row>
    <row r="458" spans="1:13" s="16" customFormat="1" ht="12" hidden="1" customHeight="1">
      <c r="A458" s="25"/>
      <c r="B458" s="25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</row>
    <row r="459" spans="1:13" s="16" customFormat="1" ht="12" hidden="1" customHeight="1">
      <c r="A459" s="25"/>
      <c r="B459" s="25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</row>
    <row r="460" spans="1:13" s="16" customFormat="1" ht="12" hidden="1" customHeight="1">
      <c r="A460" s="25"/>
      <c r="B460" s="25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</row>
    <row r="461" spans="1:13" s="16" customFormat="1" ht="12" hidden="1" customHeight="1">
      <c r="A461" s="25"/>
      <c r="B461" s="25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</row>
    <row r="462" spans="1:13" s="16" customFormat="1" ht="12" hidden="1" customHeight="1">
      <c r="A462" s="25"/>
      <c r="B462" s="25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</row>
    <row r="463" spans="1:13" s="16" customFormat="1" ht="12" hidden="1" customHeight="1">
      <c r="A463" s="25"/>
      <c r="B463" s="25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</row>
    <row r="464" spans="1:13" s="16" customFormat="1" ht="12" hidden="1" customHeight="1">
      <c r="A464" s="25"/>
      <c r="B464" s="25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</row>
    <row r="465" spans="1:13" s="16" customFormat="1" ht="12" hidden="1" customHeight="1">
      <c r="A465" s="25"/>
      <c r="B465" s="25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</row>
    <row r="466" spans="1:13" s="16" customFormat="1" ht="12" hidden="1" customHeight="1">
      <c r="A466" s="25"/>
      <c r="B466" s="25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</row>
    <row r="467" spans="1:13" s="16" customFormat="1" ht="12" hidden="1" customHeight="1">
      <c r="A467" s="25"/>
      <c r="B467" s="25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</row>
    <row r="468" spans="1:13" s="16" customFormat="1" ht="12" hidden="1" customHeight="1">
      <c r="A468" s="25"/>
      <c r="B468" s="25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</row>
    <row r="469" spans="1:13" s="16" customFormat="1" ht="12" hidden="1" customHeight="1">
      <c r="A469" s="25"/>
      <c r="B469" s="25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</row>
    <row r="470" spans="1:13" s="16" customFormat="1" ht="12" hidden="1" customHeight="1">
      <c r="A470" s="25"/>
      <c r="B470" s="25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</row>
    <row r="471" spans="1:13" s="16" customFormat="1" ht="12" hidden="1" customHeight="1">
      <c r="A471" s="25"/>
      <c r="B471" s="25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</row>
    <row r="472" spans="1:13" s="16" customFormat="1" ht="12" hidden="1" customHeight="1">
      <c r="A472" s="25"/>
      <c r="B472" s="25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</row>
    <row r="473" spans="1:13" s="16" customFormat="1" ht="12" hidden="1" customHeight="1">
      <c r="A473" s="25"/>
      <c r="B473" s="25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</row>
    <row r="474" spans="1:13" s="16" customFormat="1" ht="12" hidden="1" customHeight="1">
      <c r="A474" s="25"/>
      <c r="B474" s="25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</row>
    <row r="475" spans="1:13" s="16" customFormat="1" ht="12" hidden="1" customHeight="1">
      <c r="A475" s="25"/>
      <c r="B475" s="25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</row>
    <row r="476" spans="1:13" s="16" customFormat="1" ht="12" hidden="1" customHeight="1">
      <c r="A476" s="25"/>
      <c r="B476" s="25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</row>
    <row r="477" spans="1:13" s="16" customFormat="1" ht="12" hidden="1" customHeight="1">
      <c r="A477" s="25"/>
      <c r="B477" s="25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</row>
    <row r="478" spans="1:13" s="16" customFormat="1" ht="12" hidden="1" customHeight="1">
      <c r="A478" s="25"/>
      <c r="B478" s="25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</row>
    <row r="479" spans="1:13" s="16" customFormat="1" ht="12" hidden="1" customHeight="1">
      <c r="A479" s="25"/>
      <c r="B479" s="25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</row>
    <row r="480" spans="1:13" s="16" customFormat="1" ht="12" hidden="1" customHeight="1">
      <c r="A480" s="25"/>
      <c r="B480" s="25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</row>
    <row r="481" spans="1:13" s="16" customFormat="1" ht="12" hidden="1" customHeight="1">
      <c r="A481" s="25"/>
      <c r="B481" s="25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</row>
    <row r="482" spans="1:13" s="16" customFormat="1" ht="12" hidden="1" customHeight="1">
      <c r="A482" s="25"/>
      <c r="B482" s="25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</row>
    <row r="483" spans="1:13" s="16" customFormat="1" ht="12" hidden="1" customHeight="1">
      <c r="A483" s="25"/>
      <c r="B483" s="25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</row>
    <row r="484" spans="1:13" s="16" customFormat="1" ht="12" hidden="1" customHeight="1">
      <c r="A484" s="25"/>
      <c r="B484" s="25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</row>
    <row r="485" spans="1:13" s="16" customFormat="1" ht="12" hidden="1" customHeight="1">
      <c r="A485" s="25"/>
      <c r="B485" s="25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</row>
    <row r="486" spans="1:13" s="16" customFormat="1" ht="12" hidden="1" customHeight="1">
      <c r="A486" s="25"/>
      <c r="B486" s="25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</row>
    <row r="487" spans="1:13" s="16" customFormat="1" ht="12" hidden="1" customHeight="1">
      <c r="A487" s="25"/>
      <c r="B487" s="25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</row>
    <row r="488" spans="1:13" s="16" customFormat="1" ht="12" hidden="1" customHeight="1">
      <c r="A488" s="25"/>
      <c r="B488" s="25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</row>
    <row r="489" spans="1:13" s="16" customFormat="1" ht="12" hidden="1" customHeight="1">
      <c r="A489" s="25"/>
      <c r="B489" s="25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</row>
    <row r="490" spans="1:13" s="16" customFormat="1" ht="12" hidden="1" customHeight="1">
      <c r="A490" s="25"/>
      <c r="B490" s="25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</row>
    <row r="491" spans="1:13" s="16" customFormat="1" ht="12" hidden="1" customHeight="1">
      <c r="A491" s="25"/>
      <c r="B491" s="25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</row>
    <row r="492" spans="1:13" s="16" customFormat="1" ht="12" hidden="1" customHeight="1">
      <c r="A492" s="25"/>
      <c r="B492" s="25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</row>
    <row r="493" spans="1:13" s="16" customFormat="1" ht="12" hidden="1" customHeight="1">
      <c r="A493" s="25"/>
      <c r="B493" s="25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</row>
    <row r="494" spans="1:13" s="16" customFormat="1" ht="12" hidden="1" customHeight="1">
      <c r="A494" s="25"/>
      <c r="B494" s="25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</row>
    <row r="495" spans="1:13" s="16" customFormat="1" ht="12" hidden="1" customHeight="1">
      <c r="A495" s="25"/>
      <c r="B495" s="25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</row>
    <row r="496" spans="1:13" s="16" customFormat="1" ht="12" hidden="1" customHeight="1">
      <c r="A496" s="25"/>
      <c r="B496" s="25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</row>
    <row r="497" spans="1:13" s="16" customFormat="1" ht="12" hidden="1" customHeight="1">
      <c r="A497" s="25"/>
      <c r="B497" s="25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</row>
    <row r="498" spans="1:13" s="16" customFormat="1" ht="12" hidden="1" customHeight="1">
      <c r="A498" s="25"/>
      <c r="B498" s="25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</row>
    <row r="499" spans="1:13" s="16" customFormat="1" ht="12" hidden="1" customHeight="1">
      <c r="A499" s="25"/>
      <c r="B499" s="25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</row>
    <row r="500" spans="1:13" s="16" customFormat="1" ht="12" hidden="1" customHeight="1">
      <c r="A500" s="25"/>
      <c r="B500" s="25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</row>
    <row r="501" spans="1:13" s="16" customFormat="1" ht="12" hidden="1" customHeight="1">
      <c r="A501" s="25"/>
      <c r="B501" s="25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</row>
    <row r="502" spans="1:13" s="16" customFormat="1" ht="12" hidden="1" customHeight="1">
      <c r="A502" s="25"/>
      <c r="B502" s="25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</row>
    <row r="503" spans="1:13" s="16" customFormat="1" ht="12" hidden="1" customHeight="1">
      <c r="A503" s="25"/>
      <c r="B503" s="25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</row>
    <row r="504" spans="1:13" s="16" customFormat="1" ht="12" hidden="1" customHeight="1">
      <c r="A504" s="25"/>
      <c r="B504" s="25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</row>
    <row r="505" spans="1:13" s="16" customFormat="1" ht="12" hidden="1" customHeight="1">
      <c r="A505" s="25"/>
      <c r="B505" s="25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</row>
    <row r="506" spans="1:13" s="16" customFormat="1" ht="12" hidden="1" customHeight="1">
      <c r="A506" s="25"/>
      <c r="B506" s="25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</row>
    <row r="507" spans="1:13" s="16" customFormat="1" ht="12" hidden="1" customHeight="1">
      <c r="A507" s="25"/>
      <c r="B507" s="25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</row>
    <row r="508" spans="1:13" s="16" customFormat="1" ht="12" hidden="1" customHeight="1">
      <c r="A508" s="25"/>
      <c r="B508" s="25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</row>
    <row r="509" spans="1:13" s="16" customFormat="1" ht="12" hidden="1" customHeight="1">
      <c r="A509" s="25"/>
      <c r="B509" s="25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</row>
    <row r="510" spans="1:13" s="16" customFormat="1" ht="12" hidden="1" customHeight="1">
      <c r="A510" s="25"/>
      <c r="B510" s="25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</row>
    <row r="511" spans="1:13" s="16" customFormat="1" ht="12" hidden="1" customHeight="1">
      <c r="A511" s="25"/>
      <c r="B511" s="25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</row>
    <row r="512" spans="1:13" s="16" customFormat="1" ht="12" hidden="1" customHeight="1">
      <c r="A512" s="25"/>
      <c r="B512" s="25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</row>
    <row r="513" spans="1:13" s="16" customFormat="1" ht="12" hidden="1" customHeight="1">
      <c r="A513" s="25"/>
      <c r="B513" s="25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</row>
    <row r="514" spans="1:13" s="16" customFormat="1" ht="12" hidden="1" customHeight="1">
      <c r="A514" s="25"/>
      <c r="B514" s="25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</row>
    <row r="515" spans="1:13" s="16" customFormat="1" ht="12" hidden="1" customHeight="1">
      <c r="A515" s="25"/>
      <c r="B515" s="25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</row>
    <row r="516" spans="1:13" s="16" customFormat="1" ht="12" hidden="1" customHeight="1">
      <c r="A516" s="25"/>
      <c r="B516" s="25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</row>
    <row r="517" spans="1:13" s="16" customFormat="1" ht="12" hidden="1" customHeight="1">
      <c r="A517" s="25"/>
      <c r="B517" s="25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</row>
    <row r="518" spans="1:13" s="16" customFormat="1" ht="12" hidden="1" customHeight="1">
      <c r="A518" s="25"/>
      <c r="B518" s="25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</row>
    <row r="519" spans="1:13" s="16" customFormat="1" ht="12" hidden="1" customHeight="1">
      <c r="A519" s="25"/>
      <c r="B519" s="25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</row>
    <row r="520" spans="1:13" s="16" customFormat="1" ht="12" hidden="1" customHeight="1">
      <c r="A520" s="25"/>
      <c r="B520" s="25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</row>
    <row r="521" spans="1:13" s="16" customFormat="1" ht="12" hidden="1" customHeight="1">
      <c r="A521" s="25"/>
      <c r="B521" s="25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</row>
    <row r="522" spans="1:13" s="16" customFormat="1" ht="12" hidden="1" customHeight="1">
      <c r="A522" s="25"/>
      <c r="B522" s="25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</row>
    <row r="523" spans="1:13" s="16" customFormat="1" ht="12" hidden="1" customHeight="1">
      <c r="A523" s="25"/>
      <c r="B523" s="25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</row>
    <row r="524" spans="1:13" s="16" customFormat="1" ht="12" hidden="1" customHeight="1">
      <c r="A524" s="25"/>
      <c r="B524" s="25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</row>
    <row r="525" spans="1:13" s="16" customFormat="1" ht="12" hidden="1" customHeight="1">
      <c r="A525" s="25"/>
      <c r="B525" s="25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</row>
    <row r="526" spans="1:13" s="16" customFormat="1" ht="12" hidden="1" customHeight="1">
      <c r="A526" s="25"/>
      <c r="B526" s="25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</row>
    <row r="527" spans="1:13" s="16" customFormat="1" ht="12" hidden="1" customHeight="1">
      <c r="A527" s="25"/>
      <c r="B527" s="25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</row>
    <row r="528" spans="1:13" s="16" customFormat="1" ht="12" hidden="1" customHeight="1">
      <c r="A528" s="25"/>
      <c r="B528" s="25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</row>
    <row r="529" spans="1:13" s="16" customFormat="1" ht="12" hidden="1" customHeight="1">
      <c r="A529" s="25"/>
      <c r="B529" s="25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</row>
    <row r="530" spans="1:13" s="16" customFormat="1" ht="12" hidden="1" customHeight="1">
      <c r="A530" s="25"/>
      <c r="B530" s="25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</row>
    <row r="531" spans="1:13" s="16" customFormat="1" ht="12" hidden="1" customHeight="1">
      <c r="A531" s="25"/>
      <c r="B531" s="25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</row>
    <row r="532" spans="1:13" s="16" customFormat="1" ht="12" hidden="1" customHeight="1">
      <c r="A532" s="25"/>
      <c r="B532" s="25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</row>
    <row r="533" spans="1:13" s="16" customFormat="1" ht="12" hidden="1" customHeight="1">
      <c r="A533" s="25"/>
      <c r="B533" s="25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</row>
    <row r="534" spans="1:13" s="16" customFormat="1" ht="12" hidden="1" customHeight="1">
      <c r="A534" s="25"/>
      <c r="B534" s="25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</row>
    <row r="535" spans="1:13" s="16" customFormat="1" ht="12" hidden="1" customHeight="1">
      <c r="A535" s="25"/>
      <c r="B535" s="25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</row>
    <row r="536" spans="1:13" s="16" customFormat="1" ht="12" hidden="1" customHeight="1">
      <c r="A536" s="25"/>
      <c r="B536" s="25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</row>
    <row r="537" spans="1:13" s="16" customFormat="1" ht="12" hidden="1" customHeight="1">
      <c r="A537" s="25"/>
      <c r="B537" s="25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</row>
    <row r="538" spans="1:13" s="16" customFormat="1" ht="12" hidden="1" customHeight="1">
      <c r="A538" s="25"/>
      <c r="B538" s="25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</row>
    <row r="539" spans="1:13" s="16" customFormat="1" ht="12" hidden="1" customHeight="1">
      <c r="A539" s="25"/>
      <c r="B539" s="25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</row>
    <row r="540" spans="1:13" s="16" customFormat="1" ht="12" hidden="1" customHeight="1">
      <c r="A540" s="25"/>
      <c r="B540" s="25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</row>
    <row r="541" spans="1:13" s="16" customFormat="1" ht="12" hidden="1" customHeight="1">
      <c r="A541" s="25"/>
      <c r="B541" s="25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</row>
    <row r="542" spans="1:13" s="16" customFormat="1" ht="12" hidden="1" customHeight="1">
      <c r="A542" s="25"/>
      <c r="B542" s="25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</row>
    <row r="543" spans="1:13" s="16" customFormat="1" ht="12" hidden="1" customHeight="1">
      <c r="A543" s="25"/>
      <c r="B543" s="25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</row>
    <row r="544" spans="1:13" s="16" customFormat="1" ht="12" hidden="1" customHeight="1">
      <c r="A544" s="25"/>
      <c r="B544" s="25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</row>
    <row r="545" spans="1:13" s="16" customFormat="1" ht="12" hidden="1" customHeight="1">
      <c r="A545" s="25"/>
      <c r="B545" s="25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</row>
    <row r="546" spans="1:13" s="16" customFormat="1" ht="12" hidden="1" customHeight="1">
      <c r="A546" s="25"/>
      <c r="B546" s="25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</row>
    <row r="547" spans="1:13" s="16" customFormat="1" ht="12" hidden="1" customHeight="1">
      <c r="A547" s="25"/>
      <c r="B547" s="25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</row>
    <row r="548" spans="1:13" s="16" customFormat="1" ht="12" hidden="1" customHeight="1">
      <c r="A548" s="25"/>
      <c r="B548" s="25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</row>
    <row r="549" spans="1:13" s="16" customFormat="1" ht="12" hidden="1" customHeight="1">
      <c r="A549" s="25"/>
      <c r="B549" s="25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</row>
    <row r="550" spans="1:13" s="16" customFormat="1" ht="12" hidden="1" customHeight="1">
      <c r="A550" s="25"/>
      <c r="B550" s="25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</row>
    <row r="551" spans="1:13" s="16" customFormat="1" ht="12" hidden="1" customHeight="1">
      <c r="A551" s="25"/>
      <c r="B551" s="25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</row>
    <row r="552" spans="1:13" s="16" customFormat="1" ht="12" hidden="1" customHeight="1">
      <c r="A552" s="25"/>
      <c r="B552" s="25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</row>
    <row r="553" spans="1:13" s="16" customFormat="1" ht="12" hidden="1" customHeight="1">
      <c r="A553" s="25"/>
      <c r="B553" s="25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</row>
    <row r="554" spans="1:13" s="16" customFormat="1" ht="12" hidden="1" customHeight="1">
      <c r="A554" s="25"/>
      <c r="B554" s="25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</row>
    <row r="555" spans="1:13" s="16" customFormat="1" ht="12" hidden="1" customHeight="1">
      <c r="A555" s="25"/>
      <c r="B555" s="25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</row>
    <row r="556" spans="1:13" s="16" customFormat="1" ht="12" hidden="1" customHeight="1">
      <c r="A556" s="25"/>
      <c r="B556" s="25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</row>
    <row r="557" spans="1:13" s="16" customFormat="1" ht="12" hidden="1" customHeight="1">
      <c r="A557" s="25"/>
      <c r="B557" s="25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</row>
    <row r="558" spans="1:13" s="16" customFormat="1" ht="12" hidden="1" customHeight="1">
      <c r="A558" s="25"/>
      <c r="B558" s="25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</row>
    <row r="559" spans="1:13" s="16" customFormat="1" ht="12" hidden="1" customHeight="1">
      <c r="A559" s="25"/>
      <c r="B559" s="25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</row>
    <row r="560" spans="1:13" s="16" customFormat="1" ht="12" hidden="1" customHeight="1">
      <c r="A560" s="25"/>
      <c r="B560" s="25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</row>
    <row r="561" spans="1:13" s="16" customFormat="1" ht="12" hidden="1" customHeight="1">
      <c r="A561" s="25"/>
      <c r="B561" s="25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</row>
    <row r="562" spans="1:13" s="16" customFormat="1" ht="12" hidden="1" customHeight="1">
      <c r="A562" s="25"/>
      <c r="B562" s="25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</row>
    <row r="563" spans="1:13" s="16" customFormat="1" ht="12" hidden="1" customHeight="1">
      <c r="A563" s="25"/>
      <c r="B563" s="25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</row>
    <row r="564" spans="1:13" s="16" customFormat="1" ht="12" hidden="1" customHeight="1">
      <c r="A564" s="25"/>
      <c r="B564" s="25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</row>
    <row r="565" spans="1:13" s="16" customFormat="1" ht="12" hidden="1" customHeight="1">
      <c r="A565" s="25"/>
      <c r="B565" s="25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</row>
    <row r="566" spans="1:13" s="16" customFormat="1" ht="12" hidden="1" customHeight="1">
      <c r="A566" s="25"/>
      <c r="B566" s="25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</row>
    <row r="567" spans="1:13" s="16" customFormat="1" ht="12" hidden="1" customHeight="1">
      <c r="A567" s="25"/>
      <c r="B567" s="25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</row>
    <row r="568" spans="1:13" s="16" customFormat="1" ht="12" hidden="1" customHeight="1">
      <c r="A568" s="25"/>
      <c r="B568" s="25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</row>
    <row r="569" spans="1:13" s="16" customFormat="1" ht="12" hidden="1" customHeight="1">
      <c r="A569" s="25"/>
      <c r="B569" s="25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</row>
    <row r="570" spans="1:13" s="16" customFormat="1" ht="12" hidden="1" customHeight="1">
      <c r="A570" s="25"/>
      <c r="B570" s="25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</row>
    <row r="571" spans="1:13" s="16" customFormat="1" ht="12" hidden="1" customHeight="1">
      <c r="A571" s="25"/>
      <c r="B571" s="25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</row>
    <row r="572" spans="1:13" s="16" customFormat="1" ht="12" hidden="1" customHeight="1">
      <c r="A572" s="25"/>
      <c r="B572" s="25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</row>
    <row r="573" spans="1:13" s="16" customFormat="1" ht="12" hidden="1" customHeight="1">
      <c r="A573" s="25"/>
      <c r="B573" s="25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</row>
    <row r="574" spans="1:13" s="16" customFormat="1" ht="12" hidden="1" customHeight="1">
      <c r="A574" s="25"/>
      <c r="B574" s="25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</row>
    <row r="575" spans="1:13" s="16" customFormat="1" ht="12" hidden="1" customHeight="1">
      <c r="A575" s="25"/>
      <c r="B575" s="25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</row>
    <row r="576" spans="1:13" s="16" customFormat="1" ht="12" hidden="1" customHeight="1">
      <c r="A576" s="25"/>
      <c r="B576" s="25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</row>
    <row r="577" spans="1:13" s="16" customFormat="1" ht="12" hidden="1" customHeight="1">
      <c r="A577" s="25"/>
      <c r="B577" s="25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</row>
    <row r="578" spans="1:13" s="16" customFormat="1" ht="12" hidden="1" customHeight="1">
      <c r="A578" s="25"/>
      <c r="B578" s="25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</row>
    <row r="579" spans="1:13" s="16" customFormat="1" ht="12" hidden="1" customHeight="1">
      <c r="A579" s="25"/>
      <c r="B579" s="25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</row>
    <row r="580" spans="1:13" s="16" customFormat="1" ht="12" hidden="1" customHeight="1">
      <c r="A580" s="25"/>
      <c r="B580" s="25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</row>
    <row r="581" spans="1:13" s="16" customFormat="1" ht="12" hidden="1" customHeight="1">
      <c r="A581" s="25"/>
      <c r="B581" s="25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</row>
    <row r="582" spans="1:13" s="16" customFormat="1" ht="12" hidden="1" customHeight="1">
      <c r="A582" s="25"/>
      <c r="B582" s="25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</row>
    <row r="583" spans="1:13" s="16" customFormat="1" ht="12" hidden="1" customHeight="1">
      <c r="A583" s="25"/>
      <c r="B583" s="25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</row>
    <row r="584" spans="1:13" s="16" customFormat="1" ht="12" hidden="1" customHeight="1">
      <c r="A584" s="25"/>
      <c r="B584" s="25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</row>
    <row r="585" spans="1:13" s="16" customFormat="1" ht="12" hidden="1" customHeight="1">
      <c r="A585" s="25"/>
      <c r="B585" s="25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</row>
    <row r="586" spans="1:13" s="16" customFormat="1" ht="12" hidden="1" customHeight="1">
      <c r="A586" s="25"/>
      <c r="B586" s="25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</row>
    <row r="587" spans="1:13" s="16" customFormat="1" ht="12" hidden="1" customHeight="1">
      <c r="A587" s="25"/>
      <c r="B587" s="25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</row>
    <row r="588" spans="1:13" s="16" customFormat="1" ht="12" hidden="1" customHeight="1">
      <c r="A588" s="25"/>
      <c r="B588" s="25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</row>
    <row r="589" spans="1:13" s="16" customFormat="1" ht="12" hidden="1" customHeight="1">
      <c r="A589" s="25"/>
      <c r="B589" s="25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</row>
    <row r="590" spans="1:13" s="16" customFormat="1" ht="12" hidden="1" customHeight="1">
      <c r="A590" s="25"/>
      <c r="B590" s="25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</row>
    <row r="591" spans="1:13" s="16" customFormat="1" ht="12" hidden="1" customHeight="1">
      <c r="A591" s="25"/>
      <c r="B591" s="25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</row>
    <row r="592" spans="1:13" s="16" customFormat="1" ht="12" hidden="1" customHeight="1">
      <c r="A592" s="25"/>
      <c r="B592" s="25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</row>
    <row r="593" spans="1:13" s="16" customFormat="1" ht="12" hidden="1" customHeight="1">
      <c r="A593" s="25"/>
      <c r="B593" s="25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</row>
    <row r="594" spans="1:13" s="16" customFormat="1" ht="12" hidden="1" customHeight="1">
      <c r="A594" s="25"/>
      <c r="B594" s="25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</row>
    <row r="595" spans="1:13" s="16" customFormat="1" ht="12" hidden="1" customHeight="1">
      <c r="A595" s="25"/>
      <c r="B595" s="25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</row>
    <row r="596" spans="1:13" s="16" customFormat="1" ht="12" hidden="1" customHeight="1">
      <c r="A596" s="25"/>
      <c r="B596" s="25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</row>
    <row r="597" spans="1:13" s="16" customFormat="1" ht="12" hidden="1" customHeight="1">
      <c r="A597" s="25"/>
      <c r="B597" s="25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</row>
    <row r="598" spans="1:13" s="16" customFormat="1" ht="12" hidden="1" customHeight="1">
      <c r="A598" s="25"/>
      <c r="B598" s="25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</row>
    <row r="599" spans="1:13" s="16" customFormat="1" ht="12" hidden="1" customHeight="1">
      <c r="A599" s="25"/>
      <c r="B599" s="25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</row>
    <row r="600" spans="1:13" s="16" customFormat="1" ht="12" hidden="1" customHeight="1">
      <c r="A600" s="25"/>
      <c r="B600" s="25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</row>
    <row r="601" spans="1:13" s="16" customFormat="1" ht="12" hidden="1" customHeight="1">
      <c r="A601" s="25"/>
      <c r="B601" s="25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</row>
    <row r="602" spans="1:13" s="16" customFormat="1" ht="12" hidden="1" customHeight="1">
      <c r="A602" s="25"/>
      <c r="B602" s="25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</row>
    <row r="603" spans="1:13" s="16" customFormat="1" ht="12" hidden="1" customHeight="1">
      <c r="A603" s="25"/>
      <c r="B603" s="25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</row>
    <row r="604" spans="1:13" s="16" customFormat="1" ht="12" hidden="1" customHeight="1">
      <c r="A604" s="25"/>
      <c r="B604" s="25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</row>
    <row r="605" spans="1:13" s="16" customFormat="1" ht="12" hidden="1" customHeight="1">
      <c r="A605" s="25"/>
      <c r="B605" s="25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</row>
    <row r="606" spans="1:13" s="16" customFormat="1" ht="12" hidden="1" customHeight="1">
      <c r="A606" s="25"/>
      <c r="B606" s="25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</row>
    <row r="607" spans="1:13" s="16" customFormat="1" ht="12" hidden="1" customHeight="1">
      <c r="A607" s="25"/>
      <c r="B607" s="25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</row>
    <row r="608" spans="1:13" s="16" customFormat="1" ht="12" hidden="1" customHeight="1">
      <c r="A608" s="25"/>
      <c r="B608" s="25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</row>
    <row r="609" spans="1:13" s="16" customFormat="1" ht="12" hidden="1" customHeight="1">
      <c r="A609" s="25"/>
      <c r="B609" s="25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</row>
    <row r="610" spans="1:13" s="16" customFormat="1" ht="12" hidden="1" customHeight="1">
      <c r="A610" s="25"/>
      <c r="B610" s="25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</row>
    <row r="611" spans="1:13" s="16" customFormat="1" ht="12" hidden="1" customHeight="1">
      <c r="A611" s="25"/>
      <c r="B611" s="25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</row>
    <row r="612" spans="1:13" s="16" customFormat="1" ht="12" hidden="1" customHeight="1">
      <c r="A612" s="25"/>
      <c r="B612" s="25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</row>
    <row r="613" spans="1:13" s="16" customFormat="1" ht="12" hidden="1" customHeight="1">
      <c r="A613" s="25"/>
      <c r="B613" s="25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</row>
    <row r="614" spans="1:13" s="16" customFormat="1" ht="12" hidden="1" customHeight="1">
      <c r="A614" s="25"/>
      <c r="B614" s="25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</row>
    <row r="615" spans="1:13" s="16" customFormat="1" ht="12" hidden="1" customHeight="1">
      <c r="A615" s="25"/>
      <c r="B615" s="25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</row>
    <row r="616" spans="1:13" s="16" customFormat="1" ht="12" hidden="1" customHeight="1">
      <c r="A616" s="25"/>
      <c r="B616" s="25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</row>
    <row r="617" spans="1:13" s="16" customFormat="1" ht="12" hidden="1" customHeight="1">
      <c r="A617" s="25"/>
      <c r="B617" s="25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</row>
    <row r="618" spans="1:13" s="16" customFormat="1" ht="12" hidden="1" customHeight="1">
      <c r="A618" s="25"/>
      <c r="B618" s="25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</row>
    <row r="619" spans="1:13" s="16" customFormat="1" ht="12" hidden="1" customHeight="1">
      <c r="A619" s="25"/>
      <c r="B619" s="25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</row>
    <row r="620" spans="1:13" s="16" customFormat="1" ht="12" hidden="1" customHeight="1">
      <c r="A620" s="25"/>
      <c r="B620" s="25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</row>
    <row r="621" spans="1:13" s="16" customFormat="1" ht="12" hidden="1" customHeight="1">
      <c r="A621" s="25"/>
      <c r="B621" s="25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</row>
    <row r="622" spans="1:13" s="16" customFormat="1" ht="12" hidden="1" customHeight="1">
      <c r="A622" s="25"/>
      <c r="B622" s="25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</row>
    <row r="623" spans="1:13" s="16" customFormat="1" ht="12" hidden="1" customHeight="1">
      <c r="A623" s="25"/>
      <c r="B623" s="25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</row>
    <row r="624" spans="1:13" s="16" customFormat="1" ht="12" hidden="1" customHeight="1">
      <c r="A624" s="25"/>
      <c r="B624" s="25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</row>
    <row r="625" spans="1:13" s="16" customFormat="1" ht="12" hidden="1" customHeight="1">
      <c r="A625" s="25"/>
      <c r="B625" s="25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</row>
    <row r="626" spans="1:13" s="16" customFormat="1" ht="12" hidden="1" customHeight="1">
      <c r="A626" s="25"/>
      <c r="B626" s="25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</row>
    <row r="627" spans="1:13" s="16" customFormat="1" ht="12" hidden="1" customHeight="1">
      <c r="A627" s="25"/>
      <c r="B627" s="25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</row>
    <row r="628" spans="1:13" s="16" customFormat="1" ht="12" hidden="1" customHeight="1">
      <c r="A628" s="25"/>
      <c r="B628" s="25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</row>
    <row r="629" spans="1:13" s="16" customFormat="1" ht="12" hidden="1" customHeight="1">
      <c r="A629" s="25"/>
      <c r="B629" s="25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</row>
    <row r="630" spans="1:13" s="16" customFormat="1" ht="12" hidden="1" customHeight="1">
      <c r="A630" s="25"/>
      <c r="B630" s="25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</row>
    <row r="631" spans="1:13" s="16" customFormat="1" ht="12" hidden="1" customHeight="1">
      <c r="A631" s="25"/>
      <c r="B631" s="25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</row>
    <row r="632" spans="1:13" s="16" customFormat="1" ht="12" hidden="1" customHeight="1">
      <c r="A632" s="25"/>
      <c r="B632" s="25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</row>
    <row r="633" spans="1:13" s="16" customFormat="1" ht="12" hidden="1" customHeight="1">
      <c r="A633" s="25"/>
      <c r="B633" s="25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</row>
    <row r="634" spans="1:13" s="16" customFormat="1" ht="12" hidden="1" customHeight="1">
      <c r="A634" s="25"/>
      <c r="B634" s="25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</row>
    <row r="635" spans="1:13" s="16" customFormat="1" ht="12" hidden="1" customHeight="1">
      <c r="A635" s="25"/>
      <c r="B635" s="25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</row>
    <row r="636" spans="1:13" s="16" customFormat="1" ht="12" hidden="1" customHeight="1">
      <c r="A636" s="25"/>
      <c r="B636" s="25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</row>
    <row r="637" spans="1:13" s="16" customFormat="1" ht="12" hidden="1" customHeight="1">
      <c r="A637" s="25"/>
      <c r="B637" s="25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</row>
    <row r="638" spans="1:13" s="16" customFormat="1" ht="12" hidden="1" customHeight="1">
      <c r="A638" s="25"/>
      <c r="B638" s="25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</row>
    <row r="639" spans="1:13" s="16" customFormat="1" ht="12" hidden="1" customHeight="1">
      <c r="A639" s="25"/>
      <c r="B639" s="25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</row>
    <row r="640" spans="1:13" s="16" customFormat="1" ht="12" hidden="1" customHeight="1">
      <c r="A640" s="25"/>
      <c r="B640" s="25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</row>
    <row r="641" spans="1:13" s="16" customFormat="1" ht="12" hidden="1" customHeight="1">
      <c r="A641" s="25"/>
      <c r="B641" s="25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</row>
    <row r="642" spans="1:13" s="16" customFormat="1" ht="12" hidden="1" customHeight="1">
      <c r="A642" s="25"/>
      <c r="B642" s="25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</row>
    <row r="643" spans="1:13" s="16" customFormat="1" ht="12" hidden="1" customHeight="1">
      <c r="A643" s="25"/>
      <c r="B643" s="25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</row>
    <row r="644" spans="1:13" s="16" customFormat="1" ht="12" hidden="1" customHeight="1">
      <c r="A644" s="25"/>
      <c r="B644" s="25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</row>
    <row r="645" spans="1:13" s="16" customFormat="1" ht="12" hidden="1" customHeight="1">
      <c r="A645" s="25"/>
      <c r="B645" s="25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</row>
    <row r="646" spans="1:13" s="16" customFormat="1" ht="12" hidden="1" customHeight="1">
      <c r="A646" s="25"/>
      <c r="B646" s="25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</row>
    <row r="647" spans="1:13" s="16" customFormat="1" ht="12" hidden="1" customHeight="1">
      <c r="A647" s="25"/>
      <c r="B647" s="25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</row>
    <row r="648" spans="1:13" s="16" customFormat="1" ht="12" hidden="1" customHeight="1">
      <c r="A648" s="25"/>
      <c r="B648" s="25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</row>
    <row r="649" spans="1:13" s="16" customFormat="1" ht="12" hidden="1" customHeight="1">
      <c r="A649" s="25"/>
      <c r="B649" s="25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</row>
    <row r="650" spans="1:13" s="16" customFormat="1" ht="12" hidden="1" customHeight="1">
      <c r="A650" s="25"/>
      <c r="B650" s="25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</row>
    <row r="651" spans="1:13" s="16" customFormat="1" ht="12" hidden="1" customHeight="1">
      <c r="A651" s="25"/>
      <c r="B651" s="25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</row>
    <row r="652" spans="1:13" s="16" customFormat="1" ht="12" hidden="1" customHeight="1">
      <c r="A652" s="25"/>
      <c r="B652" s="25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</row>
    <row r="653" spans="1:13" s="16" customFormat="1" ht="12" hidden="1" customHeight="1">
      <c r="A653" s="25"/>
      <c r="B653" s="25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</row>
    <row r="654" spans="1:13" s="16" customFormat="1" ht="12" hidden="1" customHeight="1">
      <c r="A654" s="25"/>
      <c r="B654" s="25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</row>
    <row r="655" spans="1:13" s="16" customFormat="1" ht="12" hidden="1" customHeight="1">
      <c r="A655" s="25"/>
      <c r="B655" s="25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</row>
    <row r="656" spans="1:13" s="16" customFormat="1" ht="12" hidden="1" customHeight="1">
      <c r="A656" s="25"/>
      <c r="B656" s="25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</row>
    <row r="657" spans="1:13" s="16" customFormat="1" ht="12" hidden="1" customHeight="1">
      <c r="A657" s="25"/>
      <c r="B657" s="25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</row>
    <row r="658" spans="1:13" s="16" customFormat="1" ht="12" hidden="1" customHeight="1">
      <c r="A658" s="25"/>
      <c r="B658" s="25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</row>
    <row r="659" spans="1:13" s="16" customFormat="1" ht="12" hidden="1" customHeight="1">
      <c r="A659" s="25"/>
      <c r="B659" s="25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</row>
    <row r="660" spans="1:13" s="16" customFormat="1" ht="12" hidden="1" customHeight="1">
      <c r="A660" s="25"/>
      <c r="B660" s="25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</row>
    <row r="661" spans="1:13" s="16" customFormat="1" ht="12" hidden="1" customHeight="1">
      <c r="A661" s="25"/>
      <c r="B661" s="25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</row>
    <row r="662" spans="1:13" s="16" customFormat="1" ht="12" hidden="1" customHeight="1">
      <c r="A662" s="25"/>
      <c r="B662" s="25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</row>
    <row r="663" spans="1:13" s="16" customFormat="1" ht="12" hidden="1" customHeight="1">
      <c r="A663" s="25"/>
      <c r="B663" s="25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</row>
    <row r="664" spans="1:13" s="16" customFormat="1" ht="12" hidden="1" customHeight="1">
      <c r="A664" s="25"/>
      <c r="B664" s="25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</row>
    <row r="665" spans="1:13" s="16" customFormat="1" ht="12" hidden="1" customHeight="1">
      <c r="A665" s="25"/>
      <c r="B665" s="25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</row>
    <row r="666" spans="1:13" s="16" customFormat="1" ht="12" hidden="1" customHeight="1">
      <c r="A666" s="25"/>
      <c r="B666" s="25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</row>
    <row r="667" spans="1:13" s="16" customFormat="1" ht="12" hidden="1" customHeight="1">
      <c r="A667" s="25"/>
      <c r="B667" s="25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</row>
    <row r="668" spans="1:13" s="16" customFormat="1" ht="12" hidden="1" customHeight="1">
      <c r="A668" s="25"/>
      <c r="B668" s="25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</row>
    <row r="669" spans="1:13" s="16" customFormat="1" ht="12" hidden="1" customHeight="1">
      <c r="A669" s="25"/>
      <c r="B669" s="25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</row>
    <row r="670" spans="1:13" s="16" customFormat="1" ht="12" hidden="1" customHeight="1">
      <c r="A670" s="25"/>
      <c r="B670" s="25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</row>
    <row r="671" spans="1:13" s="16" customFormat="1" ht="12" hidden="1" customHeight="1">
      <c r="A671" s="25"/>
      <c r="B671" s="25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</row>
    <row r="672" spans="1:13" s="16" customFormat="1" ht="12" hidden="1" customHeight="1">
      <c r="A672" s="25"/>
      <c r="B672" s="25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</row>
    <row r="673" spans="1:13" s="16" customFormat="1" ht="12" hidden="1" customHeight="1">
      <c r="A673" s="25"/>
      <c r="B673" s="25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</row>
    <row r="674" spans="1:13" s="16" customFormat="1" ht="12" hidden="1" customHeight="1">
      <c r="A674" s="25"/>
      <c r="B674" s="25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</row>
    <row r="675" spans="1:13" s="16" customFormat="1" ht="12" hidden="1" customHeight="1">
      <c r="A675" s="25"/>
      <c r="B675" s="25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</row>
    <row r="676" spans="1:13" s="16" customFormat="1" ht="12" hidden="1" customHeight="1">
      <c r="A676" s="25"/>
      <c r="B676" s="25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</row>
    <row r="677" spans="1:13" s="16" customFormat="1" ht="12" hidden="1" customHeight="1">
      <c r="A677" s="25"/>
      <c r="B677" s="25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</row>
    <row r="678" spans="1:13" s="16" customFormat="1" ht="12" hidden="1" customHeight="1">
      <c r="A678" s="25"/>
      <c r="B678" s="25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</row>
    <row r="679" spans="1:13" s="16" customFormat="1" ht="12" hidden="1" customHeight="1">
      <c r="A679" s="25"/>
      <c r="B679" s="25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</row>
    <row r="680" spans="1:13" s="16" customFormat="1" ht="12" hidden="1" customHeight="1">
      <c r="A680" s="25"/>
      <c r="B680" s="25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</row>
    <row r="681" spans="1:13" s="16" customFormat="1" ht="12" hidden="1" customHeight="1">
      <c r="A681" s="25"/>
      <c r="B681" s="25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</row>
    <row r="682" spans="1:13" s="16" customFormat="1" ht="12" hidden="1" customHeight="1">
      <c r="A682" s="25"/>
      <c r="B682" s="25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</row>
    <row r="683" spans="1:13" s="16" customFormat="1" ht="12" hidden="1" customHeight="1">
      <c r="A683" s="25"/>
      <c r="B683" s="25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</row>
    <row r="684" spans="1:13" s="16" customFormat="1" ht="12" hidden="1" customHeight="1">
      <c r="A684" s="25"/>
      <c r="B684" s="25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</row>
    <row r="685" spans="1:13" s="16" customFormat="1" ht="12" hidden="1" customHeight="1">
      <c r="A685" s="25"/>
      <c r="B685" s="25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</row>
    <row r="686" spans="1:13" s="16" customFormat="1" ht="12" hidden="1" customHeight="1">
      <c r="A686" s="25"/>
      <c r="B686" s="25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</row>
    <row r="687" spans="1:13" s="16" customFormat="1" ht="12" hidden="1" customHeight="1">
      <c r="A687" s="25"/>
      <c r="B687" s="25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</row>
    <row r="688" spans="1:13" s="16" customFormat="1" ht="12" hidden="1" customHeight="1">
      <c r="A688" s="25"/>
      <c r="B688" s="25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</row>
    <row r="689" spans="1:13" s="16" customFormat="1" ht="12" hidden="1" customHeight="1">
      <c r="A689" s="25"/>
      <c r="B689" s="25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</row>
    <row r="690" spans="1:13" s="16" customFormat="1" ht="12" hidden="1" customHeight="1">
      <c r="A690" s="25"/>
      <c r="B690" s="25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</row>
    <row r="691" spans="1:13" s="16" customFormat="1" ht="12" hidden="1" customHeight="1">
      <c r="A691" s="25"/>
      <c r="B691" s="25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</row>
    <row r="692" spans="1:13" s="16" customFormat="1" ht="12" hidden="1" customHeight="1">
      <c r="A692" s="25"/>
      <c r="B692" s="25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</row>
    <row r="693" spans="1:13" s="16" customFormat="1" ht="12" hidden="1" customHeight="1">
      <c r="A693" s="25"/>
      <c r="B693" s="25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</row>
    <row r="694" spans="1:13" s="16" customFormat="1" ht="12" hidden="1" customHeight="1">
      <c r="A694" s="25"/>
      <c r="B694" s="25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</row>
    <row r="695" spans="1:13" s="16" customFormat="1" ht="12" hidden="1" customHeight="1">
      <c r="A695" s="25"/>
      <c r="B695" s="25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</row>
    <row r="696" spans="1:13" s="16" customFormat="1" ht="12" hidden="1" customHeight="1">
      <c r="A696" s="25"/>
      <c r="B696" s="25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</row>
    <row r="697" spans="1:13" s="16" customFormat="1" ht="12" hidden="1" customHeight="1">
      <c r="A697" s="25"/>
      <c r="B697" s="25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</row>
    <row r="698" spans="1:13" s="16" customFormat="1" ht="12" hidden="1" customHeight="1">
      <c r="A698" s="25"/>
      <c r="B698" s="25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</row>
    <row r="699" spans="1:13" s="16" customFormat="1" ht="12" hidden="1" customHeight="1">
      <c r="A699" s="25"/>
      <c r="B699" s="25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</row>
    <row r="700" spans="1:13" s="16" customFormat="1" ht="12" hidden="1" customHeight="1">
      <c r="A700" s="25"/>
      <c r="B700" s="25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</row>
    <row r="701" spans="1:13" s="16" customFormat="1" ht="12" hidden="1" customHeight="1">
      <c r="A701" s="25"/>
      <c r="B701" s="25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</row>
    <row r="702" spans="1:13" s="16" customFormat="1" ht="12" hidden="1" customHeight="1">
      <c r="A702" s="25"/>
      <c r="B702" s="25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</row>
    <row r="703" spans="1:13" s="16" customFormat="1" ht="12" hidden="1" customHeight="1">
      <c r="A703" s="25"/>
      <c r="B703" s="25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</row>
    <row r="704" spans="1:13" s="16" customFormat="1" ht="12" hidden="1" customHeight="1">
      <c r="A704" s="25"/>
      <c r="B704" s="25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</row>
    <row r="705" spans="1:13" s="16" customFormat="1" ht="12" hidden="1" customHeight="1">
      <c r="A705" s="25"/>
      <c r="B705" s="25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</row>
    <row r="706" spans="1:13" s="16" customFormat="1" ht="12" hidden="1" customHeight="1">
      <c r="A706" s="25"/>
      <c r="B706" s="25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</row>
    <row r="707" spans="1:13" s="16" customFormat="1" ht="12" hidden="1" customHeight="1">
      <c r="A707" s="25"/>
      <c r="B707" s="25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</row>
    <row r="708" spans="1:13" s="16" customFormat="1" ht="12" hidden="1" customHeight="1">
      <c r="A708" s="25"/>
      <c r="B708" s="25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</row>
    <row r="709" spans="1:13" s="16" customFormat="1" ht="12" hidden="1" customHeight="1">
      <c r="A709" s="25"/>
      <c r="B709" s="25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</row>
    <row r="710" spans="1:13" s="16" customFormat="1" ht="12" hidden="1" customHeight="1">
      <c r="A710" s="25"/>
      <c r="B710" s="25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</row>
    <row r="711" spans="1:13" s="16" customFormat="1" ht="12" hidden="1" customHeight="1">
      <c r="A711" s="25"/>
      <c r="B711" s="25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</row>
    <row r="712" spans="1:13" s="16" customFormat="1" ht="12" hidden="1" customHeight="1">
      <c r="A712" s="25"/>
      <c r="B712" s="25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</row>
    <row r="713" spans="1:13" s="16" customFormat="1" ht="12" hidden="1" customHeight="1">
      <c r="A713" s="25"/>
      <c r="B713" s="25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</row>
    <row r="714" spans="1:13" s="16" customFormat="1" ht="12" hidden="1" customHeight="1">
      <c r="A714" s="25"/>
      <c r="B714" s="25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</row>
    <row r="715" spans="1:13" s="16" customFormat="1" ht="12" hidden="1" customHeight="1">
      <c r="A715" s="25"/>
      <c r="B715" s="25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</row>
    <row r="716" spans="1:13" s="16" customFormat="1" ht="12" hidden="1" customHeight="1">
      <c r="A716" s="25"/>
      <c r="B716" s="25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</row>
    <row r="717" spans="1:13" s="16" customFormat="1" ht="12" hidden="1" customHeight="1">
      <c r="A717" s="25"/>
      <c r="B717" s="25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</row>
    <row r="718" spans="1:13" s="16" customFormat="1" ht="12" hidden="1" customHeight="1">
      <c r="A718" s="25"/>
      <c r="B718" s="25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</row>
    <row r="719" spans="1:13" s="16" customFormat="1" ht="12" hidden="1" customHeight="1">
      <c r="A719" s="25"/>
      <c r="B719" s="25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</row>
    <row r="720" spans="1:13" s="16" customFormat="1" ht="12" hidden="1" customHeight="1">
      <c r="A720" s="25"/>
      <c r="B720" s="25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</row>
    <row r="721" spans="1:13" s="16" customFormat="1" ht="12" hidden="1" customHeight="1">
      <c r="A721" s="25"/>
      <c r="B721" s="25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</row>
    <row r="722" spans="1:13" s="16" customFormat="1" ht="12" hidden="1" customHeight="1">
      <c r="A722" s="25"/>
      <c r="B722" s="25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</row>
    <row r="723" spans="1:13" s="16" customFormat="1" ht="12" hidden="1" customHeight="1">
      <c r="A723" s="25"/>
      <c r="B723" s="25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</row>
    <row r="724" spans="1:13" s="16" customFormat="1" ht="12" hidden="1" customHeight="1">
      <c r="A724" s="25"/>
      <c r="B724" s="25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</row>
    <row r="725" spans="1:13" s="16" customFormat="1" ht="12" hidden="1" customHeight="1">
      <c r="A725" s="25"/>
      <c r="B725" s="25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</row>
    <row r="726" spans="1:13" s="16" customFormat="1" ht="12" hidden="1" customHeight="1">
      <c r="A726" s="25"/>
      <c r="B726" s="25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</row>
    <row r="727" spans="1:13" s="16" customFormat="1" ht="12" hidden="1" customHeight="1">
      <c r="A727" s="25"/>
      <c r="B727" s="25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</row>
    <row r="728" spans="1:13" s="16" customFormat="1" ht="12" hidden="1" customHeight="1">
      <c r="A728" s="25"/>
      <c r="B728" s="25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</row>
    <row r="729" spans="1:13" s="16" customFormat="1" ht="12" hidden="1" customHeight="1">
      <c r="A729" s="25"/>
      <c r="B729" s="25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</row>
    <row r="730" spans="1:13" s="16" customFormat="1" ht="12" hidden="1" customHeight="1">
      <c r="A730" s="25"/>
      <c r="B730" s="25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</row>
    <row r="731" spans="1:13" s="16" customFormat="1" ht="12" hidden="1" customHeight="1">
      <c r="A731" s="25"/>
      <c r="B731" s="25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</row>
    <row r="732" spans="1:13" s="16" customFormat="1" ht="12" hidden="1" customHeight="1">
      <c r="A732" s="25"/>
      <c r="B732" s="25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</row>
    <row r="733" spans="1:13" s="16" customFormat="1" ht="12" hidden="1" customHeight="1">
      <c r="A733" s="25"/>
      <c r="B733" s="25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</row>
    <row r="734" spans="1:13" s="16" customFormat="1" ht="12" hidden="1" customHeight="1">
      <c r="A734" s="25"/>
      <c r="B734" s="25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</row>
    <row r="735" spans="1:13" s="16" customFormat="1" ht="12" hidden="1" customHeight="1">
      <c r="A735" s="25"/>
      <c r="B735" s="25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</row>
    <row r="736" spans="1:13" s="16" customFormat="1" ht="12" hidden="1" customHeight="1">
      <c r="A736" s="25"/>
      <c r="B736" s="25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</row>
    <row r="737" spans="1:13" s="16" customFormat="1" ht="12" hidden="1" customHeight="1">
      <c r="A737" s="25"/>
      <c r="B737" s="25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</row>
    <row r="738" spans="1:13" s="16" customFormat="1" ht="12" hidden="1" customHeight="1">
      <c r="A738" s="25"/>
      <c r="B738" s="25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</row>
    <row r="739" spans="1:13" s="16" customFormat="1" ht="12" hidden="1" customHeight="1">
      <c r="A739" s="25"/>
      <c r="B739" s="25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</row>
    <row r="740" spans="1:13" s="16" customFormat="1" ht="12" hidden="1" customHeight="1">
      <c r="A740" s="25"/>
      <c r="B740" s="25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</row>
    <row r="741" spans="1:13" s="16" customFormat="1" ht="12" hidden="1" customHeight="1">
      <c r="A741" s="25"/>
      <c r="B741" s="25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</row>
    <row r="742" spans="1:13" s="16" customFormat="1" ht="12" hidden="1" customHeight="1">
      <c r="A742" s="25"/>
      <c r="B742" s="25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</row>
    <row r="743" spans="1:13" s="16" customFormat="1" ht="12" hidden="1" customHeight="1">
      <c r="A743" s="25"/>
      <c r="B743" s="25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</row>
    <row r="744" spans="1:13" s="16" customFormat="1" ht="12" hidden="1" customHeight="1">
      <c r="A744" s="25"/>
      <c r="B744" s="25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</row>
    <row r="745" spans="1:13" s="16" customFormat="1" ht="12" hidden="1" customHeight="1">
      <c r="A745" s="25"/>
      <c r="B745" s="25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</row>
    <row r="746" spans="1:13" s="16" customFormat="1" ht="12" hidden="1" customHeight="1">
      <c r="A746" s="25"/>
      <c r="B746" s="25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</row>
    <row r="747" spans="1:13" s="16" customFormat="1" ht="12" hidden="1" customHeight="1">
      <c r="A747" s="25"/>
      <c r="B747" s="25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</row>
    <row r="748" spans="1:13" s="16" customFormat="1" ht="12" hidden="1" customHeight="1">
      <c r="A748" s="25"/>
      <c r="B748" s="25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</row>
    <row r="749" spans="1:13" s="16" customFormat="1" ht="12" hidden="1" customHeight="1">
      <c r="A749" s="25"/>
      <c r="B749" s="25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</row>
    <row r="750" spans="1:13" s="16" customFormat="1" ht="12" hidden="1" customHeight="1">
      <c r="A750" s="25"/>
      <c r="B750" s="25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</row>
    <row r="751" spans="1:13" s="16" customFormat="1" ht="12" hidden="1" customHeight="1">
      <c r="A751" s="25"/>
      <c r="B751" s="25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</row>
    <row r="752" spans="1:13" s="16" customFormat="1" ht="12" hidden="1" customHeight="1">
      <c r="A752" s="25"/>
      <c r="B752" s="25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</row>
    <row r="753" spans="1:13" s="16" customFormat="1" ht="12" hidden="1" customHeight="1">
      <c r="A753" s="25"/>
      <c r="B753" s="25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</row>
    <row r="754" spans="1:13" s="16" customFormat="1" ht="12" hidden="1" customHeight="1">
      <c r="A754" s="25"/>
      <c r="B754" s="25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</row>
    <row r="755" spans="1:13" s="16" customFormat="1" ht="12" hidden="1" customHeight="1">
      <c r="A755" s="25"/>
      <c r="B755" s="25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</row>
    <row r="756" spans="1:13" s="16" customFormat="1" ht="12" hidden="1" customHeight="1">
      <c r="A756" s="25"/>
      <c r="B756" s="25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</row>
    <row r="757" spans="1:13" s="16" customFormat="1" ht="12" hidden="1" customHeight="1">
      <c r="A757" s="25"/>
      <c r="B757" s="25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</row>
    <row r="758" spans="1:13" s="16" customFormat="1" ht="12" hidden="1" customHeight="1">
      <c r="A758" s="25"/>
      <c r="B758" s="25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</row>
    <row r="759" spans="1:13" s="16" customFormat="1" ht="12" hidden="1" customHeight="1">
      <c r="A759" s="25"/>
      <c r="B759" s="25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</row>
    <row r="760" spans="1:13" s="16" customFormat="1" ht="12" hidden="1" customHeight="1">
      <c r="A760" s="25"/>
      <c r="B760" s="25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</row>
    <row r="761" spans="1:13" s="16" customFormat="1" ht="12" hidden="1" customHeight="1">
      <c r="A761" s="25"/>
      <c r="B761" s="25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</row>
    <row r="762" spans="1:13" s="16" customFormat="1" ht="12" hidden="1" customHeight="1">
      <c r="A762" s="25"/>
      <c r="B762" s="25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</row>
    <row r="763" spans="1:13" s="16" customFormat="1" ht="12" hidden="1" customHeight="1">
      <c r="A763" s="25"/>
      <c r="B763" s="25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</row>
    <row r="764" spans="1:13" s="16" customFormat="1" ht="12" hidden="1" customHeight="1">
      <c r="A764" s="25"/>
      <c r="B764" s="25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</row>
    <row r="765" spans="1:13" s="16" customFormat="1" ht="12" hidden="1" customHeight="1">
      <c r="A765" s="25"/>
      <c r="B765" s="25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</row>
    <row r="766" spans="1:13" s="16" customFormat="1" ht="12" hidden="1" customHeight="1">
      <c r="A766" s="25"/>
      <c r="B766" s="25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</row>
    <row r="767" spans="1:13" s="16" customFormat="1" ht="12" hidden="1" customHeight="1">
      <c r="A767" s="25"/>
      <c r="B767" s="25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</row>
    <row r="768" spans="1:13" s="16" customFormat="1" ht="12" hidden="1" customHeight="1">
      <c r="A768" s="25"/>
      <c r="B768" s="25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</row>
    <row r="769" spans="1:13" s="16" customFormat="1" ht="12" hidden="1" customHeight="1">
      <c r="A769" s="25"/>
      <c r="B769" s="25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</row>
    <row r="770" spans="1:13" s="16" customFormat="1" ht="12" hidden="1" customHeight="1">
      <c r="A770" s="25"/>
      <c r="B770" s="25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</row>
    <row r="771" spans="1:13" s="16" customFormat="1" ht="12" hidden="1" customHeight="1">
      <c r="A771" s="25"/>
      <c r="B771" s="25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</row>
    <row r="772" spans="1:13" s="16" customFormat="1" ht="12" hidden="1" customHeight="1">
      <c r="A772" s="25"/>
      <c r="B772" s="25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</row>
    <row r="773" spans="1:13" s="16" customFormat="1" ht="12" hidden="1" customHeight="1">
      <c r="A773" s="25"/>
      <c r="B773" s="25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</row>
    <row r="774" spans="1:13" s="16" customFormat="1" ht="12" hidden="1" customHeight="1">
      <c r="A774" s="25"/>
      <c r="B774" s="25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</row>
    <row r="775" spans="1:13" s="16" customFormat="1" ht="12" hidden="1" customHeight="1">
      <c r="A775" s="25"/>
      <c r="B775" s="25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</row>
    <row r="776" spans="1:13" s="16" customFormat="1" ht="12" hidden="1" customHeight="1">
      <c r="A776" s="25"/>
      <c r="B776" s="25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</row>
    <row r="777" spans="1:13" s="16" customFormat="1" ht="12" hidden="1" customHeight="1">
      <c r="A777" s="25"/>
      <c r="B777" s="25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</row>
    <row r="778" spans="1:13" s="16" customFormat="1" ht="12" hidden="1" customHeight="1">
      <c r="A778" s="25"/>
      <c r="B778" s="25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</row>
    <row r="779" spans="1:13" s="16" customFormat="1" ht="12" hidden="1" customHeight="1">
      <c r="A779" s="25"/>
      <c r="B779" s="25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</row>
    <row r="780" spans="1:13" s="16" customFormat="1" ht="12" hidden="1" customHeight="1">
      <c r="A780" s="25"/>
      <c r="B780" s="25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</row>
    <row r="781" spans="1:13" s="16" customFormat="1" ht="12" hidden="1" customHeight="1">
      <c r="A781" s="25"/>
      <c r="B781" s="25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</row>
    <row r="782" spans="1:13" s="16" customFormat="1" ht="12" hidden="1" customHeight="1">
      <c r="A782" s="25"/>
      <c r="B782" s="25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</row>
    <row r="783" spans="1:13" s="16" customFormat="1" ht="12" hidden="1" customHeight="1">
      <c r="A783" s="25"/>
      <c r="B783" s="25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</row>
    <row r="784" spans="1:13" s="16" customFormat="1" ht="12" hidden="1" customHeight="1">
      <c r="A784" s="25"/>
      <c r="B784" s="25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</row>
    <row r="785" spans="1:13" s="16" customFormat="1" ht="12" hidden="1" customHeight="1">
      <c r="A785" s="25"/>
      <c r="B785" s="25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</row>
    <row r="786" spans="1:13" s="16" customFormat="1" ht="12" hidden="1" customHeight="1">
      <c r="A786" s="25"/>
      <c r="B786" s="25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</row>
    <row r="787" spans="1:13" s="16" customFormat="1" ht="12" hidden="1" customHeight="1">
      <c r="A787" s="25"/>
      <c r="B787" s="25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</row>
    <row r="788" spans="1:13" s="16" customFormat="1" ht="12" hidden="1" customHeight="1">
      <c r="A788" s="25"/>
      <c r="B788" s="25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</row>
    <row r="789" spans="1:13" s="16" customFormat="1" ht="12" hidden="1" customHeight="1">
      <c r="A789" s="25"/>
      <c r="B789" s="25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</row>
    <row r="790" spans="1:13" s="16" customFormat="1" ht="12" hidden="1" customHeight="1">
      <c r="A790" s="25"/>
      <c r="B790" s="25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</row>
    <row r="791" spans="1:13" s="16" customFormat="1" ht="12" hidden="1" customHeight="1">
      <c r="A791" s="25"/>
      <c r="B791" s="25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</row>
    <row r="792" spans="1:13" s="16" customFormat="1" ht="12" hidden="1" customHeight="1">
      <c r="A792" s="25"/>
      <c r="B792" s="25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</row>
    <row r="793" spans="1:13" s="16" customFormat="1" ht="12" hidden="1" customHeight="1">
      <c r="A793" s="25"/>
      <c r="B793" s="25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</row>
    <row r="794" spans="1:13" s="16" customFormat="1" ht="12" hidden="1" customHeight="1">
      <c r="A794" s="25"/>
      <c r="B794" s="25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</row>
    <row r="795" spans="1:13" s="16" customFormat="1" ht="12" hidden="1" customHeight="1">
      <c r="A795" s="25"/>
      <c r="B795" s="25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</row>
    <row r="796" spans="1:13" s="16" customFormat="1" ht="12" hidden="1" customHeight="1">
      <c r="A796" s="25"/>
      <c r="B796" s="25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</row>
    <row r="797" spans="1:13" s="16" customFormat="1" ht="12" hidden="1" customHeight="1">
      <c r="A797" s="25"/>
      <c r="B797" s="25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</row>
    <row r="798" spans="1:13" s="16" customFormat="1" ht="12" hidden="1" customHeight="1">
      <c r="A798" s="25"/>
      <c r="B798" s="25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</row>
    <row r="799" spans="1:13" s="16" customFormat="1" ht="12" hidden="1" customHeight="1">
      <c r="A799" s="25"/>
      <c r="B799" s="25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</row>
    <row r="800" spans="1:13" s="16" customFormat="1" ht="12" hidden="1" customHeight="1">
      <c r="A800" s="25"/>
      <c r="B800" s="25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</row>
    <row r="801" spans="1:13" s="16" customFormat="1" ht="12" hidden="1" customHeight="1">
      <c r="A801" s="25"/>
      <c r="B801" s="25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</row>
    <row r="802" spans="1:13" s="16" customFormat="1" ht="12" hidden="1" customHeight="1">
      <c r="A802" s="25"/>
      <c r="B802" s="25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</row>
    <row r="803" spans="1:13" s="16" customFormat="1" ht="12" hidden="1" customHeight="1">
      <c r="A803" s="25"/>
      <c r="B803" s="25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</row>
    <row r="804" spans="1:13" s="16" customFormat="1" ht="12" hidden="1" customHeight="1">
      <c r="A804" s="25"/>
      <c r="B804" s="25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</row>
    <row r="805" spans="1:13" s="16" customFormat="1" ht="12" hidden="1" customHeight="1">
      <c r="A805" s="25"/>
      <c r="B805" s="25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</row>
    <row r="806" spans="1:13" s="16" customFormat="1" ht="12" hidden="1" customHeight="1">
      <c r="A806" s="25"/>
      <c r="B806" s="25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</row>
    <row r="807" spans="1:13" s="16" customFormat="1" ht="12" hidden="1" customHeight="1">
      <c r="A807" s="25"/>
      <c r="B807" s="25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</row>
    <row r="808" spans="1:13" s="16" customFormat="1" ht="12" hidden="1" customHeight="1">
      <c r="A808" s="25"/>
      <c r="B808" s="25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</row>
    <row r="809" spans="1:13" s="16" customFormat="1" ht="12" hidden="1" customHeight="1">
      <c r="A809" s="25"/>
      <c r="B809" s="25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</row>
    <row r="810" spans="1:13" s="16" customFormat="1" ht="12" hidden="1" customHeight="1">
      <c r="A810" s="25"/>
      <c r="B810" s="25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</row>
    <row r="811" spans="1:13" s="16" customFormat="1" ht="12" hidden="1" customHeight="1">
      <c r="A811" s="25"/>
      <c r="B811" s="25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</row>
    <row r="812" spans="1:13" s="16" customFormat="1" ht="12" hidden="1" customHeight="1">
      <c r="A812" s="25"/>
      <c r="B812" s="25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</row>
    <row r="813" spans="1:13" s="16" customFormat="1" ht="12" hidden="1" customHeight="1">
      <c r="A813" s="25"/>
      <c r="B813" s="25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</row>
    <row r="814" spans="1:13" s="16" customFormat="1" ht="12" hidden="1" customHeight="1">
      <c r="A814" s="25"/>
      <c r="B814" s="25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</row>
    <row r="815" spans="1:13" s="16" customFormat="1" ht="12" hidden="1" customHeight="1">
      <c r="A815" s="25"/>
      <c r="B815" s="25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</row>
    <row r="816" spans="1:13" s="16" customFormat="1" ht="12" hidden="1" customHeight="1">
      <c r="A816" s="25"/>
      <c r="B816" s="25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</row>
    <row r="817" spans="1:13" s="16" customFormat="1" ht="12" hidden="1" customHeight="1">
      <c r="A817" s="25"/>
      <c r="B817" s="25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</row>
    <row r="818" spans="1:13" s="16" customFormat="1" ht="12" hidden="1" customHeight="1">
      <c r="A818" s="25"/>
      <c r="B818" s="25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</row>
    <row r="819" spans="1:13" s="16" customFormat="1" ht="12" hidden="1" customHeight="1">
      <c r="A819" s="25"/>
      <c r="B819" s="25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</row>
    <row r="820" spans="1:13" s="16" customFormat="1" ht="12" hidden="1" customHeight="1">
      <c r="A820" s="25"/>
      <c r="B820" s="25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</row>
    <row r="821" spans="1:13" s="16" customFormat="1" ht="12" hidden="1" customHeight="1">
      <c r="A821" s="25"/>
      <c r="B821" s="25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</row>
    <row r="822" spans="1:13" s="16" customFormat="1" ht="12" hidden="1" customHeight="1">
      <c r="A822" s="25"/>
      <c r="B822" s="25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</row>
    <row r="823" spans="1:13" s="16" customFormat="1" ht="12" hidden="1" customHeight="1">
      <c r="A823" s="25"/>
      <c r="B823" s="25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</row>
    <row r="824" spans="1:13" s="16" customFormat="1" ht="12" hidden="1" customHeight="1">
      <c r="A824" s="25"/>
      <c r="B824" s="25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</row>
    <row r="825" spans="1:13" s="16" customFormat="1" ht="12" hidden="1" customHeight="1">
      <c r="A825" s="25"/>
      <c r="B825" s="25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</row>
    <row r="826" spans="1:13" s="16" customFormat="1" ht="12" hidden="1" customHeight="1">
      <c r="A826" s="25"/>
      <c r="B826" s="25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</row>
    <row r="827" spans="1:13" s="16" customFormat="1" ht="12" hidden="1" customHeight="1">
      <c r="A827" s="25"/>
      <c r="B827" s="25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</row>
    <row r="828" spans="1:13" s="16" customFormat="1" ht="12" hidden="1" customHeight="1">
      <c r="A828" s="25"/>
      <c r="B828" s="25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</row>
    <row r="829" spans="1:13" s="16" customFormat="1" ht="12" hidden="1" customHeight="1">
      <c r="A829" s="25"/>
      <c r="B829" s="25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</row>
    <row r="830" spans="1:13" s="16" customFormat="1" ht="12" hidden="1" customHeight="1">
      <c r="A830" s="25"/>
      <c r="B830" s="25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</row>
    <row r="831" spans="1:13" s="16" customFormat="1" ht="12" hidden="1" customHeight="1">
      <c r="A831" s="25"/>
      <c r="B831" s="25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</row>
    <row r="832" spans="1:13" s="16" customFormat="1" ht="12" hidden="1" customHeight="1">
      <c r="A832" s="25"/>
      <c r="B832" s="25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</row>
    <row r="833" spans="1:13" s="16" customFormat="1" ht="12" hidden="1" customHeight="1">
      <c r="A833" s="25"/>
      <c r="B833" s="25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</row>
    <row r="834" spans="1:13" s="16" customFormat="1" ht="12" hidden="1" customHeight="1">
      <c r="A834" s="25"/>
      <c r="B834" s="25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</row>
    <row r="835" spans="1:13" s="16" customFormat="1" ht="12" hidden="1" customHeight="1">
      <c r="A835" s="25"/>
      <c r="B835" s="25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</row>
    <row r="836" spans="1:13" s="16" customFormat="1" ht="12" hidden="1" customHeight="1">
      <c r="A836" s="25"/>
      <c r="B836" s="25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</row>
    <row r="837" spans="1:13" s="16" customFormat="1" ht="12" hidden="1" customHeight="1">
      <c r="A837" s="25"/>
      <c r="B837" s="25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</row>
    <row r="838" spans="1:13" s="16" customFormat="1" ht="12" hidden="1" customHeight="1">
      <c r="A838" s="25"/>
      <c r="B838" s="25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</row>
    <row r="839" spans="1:13" s="16" customFormat="1" ht="12" hidden="1" customHeight="1">
      <c r="A839" s="25"/>
      <c r="B839" s="25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</row>
    <row r="840" spans="1:13" s="16" customFormat="1" ht="12" hidden="1" customHeight="1">
      <c r="A840" s="25"/>
      <c r="B840" s="25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</row>
    <row r="841" spans="1:13" s="16" customFormat="1" ht="12" hidden="1" customHeight="1">
      <c r="A841" s="25"/>
      <c r="B841" s="25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</row>
    <row r="842" spans="1:13" s="16" customFormat="1" ht="12" hidden="1" customHeight="1">
      <c r="A842" s="25"/>
      <c r="B842" s="25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</row>
    <row r="843" spans="1:13" s="16" customFormat="1" ht="12" hidden="1" customHeight="1">
      <c r="A843" s="25"/>
      <c r="B843" s="25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</row>
    <row r="844" spans="1:13" s="16" customFormat="1" ht="12" hidden="1" customHeight="1">
      <c r="A844" s="25"/>
      <c r="B844" s="25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</row>
    <row r="845" spans="1:13" s="16" customFormat="1" ht="12" hidden="1" customHeight="1">
      <c r="A845" s="25"/>
      <c r="B845" s="25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</row>
    <row r="846" spans="1:13" s="16" customFormat="1" ht="12" hidden="1" customHeight="1">
      <c r="A846" s="25"/>
      <c r="B846" s="25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</row>
    <row r="847" spans="1:13" s="16" customFormat="1" ht="12" hidden="1" customHeight="1">
      <c r="A847" s="25"/>
      <c r="B847" s="25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</row>
    <row r="848" spans="1:13" s="16" customFormat="1" ht="12" hidden="1" customHeight="1">
      <c r="A848" s="25"/>
      <c r="B848" s="25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</row>
    <row r="849" spans="1:13" s="16" customFormat="1" ht="12" hidden="1" customHeight="1">
      <c r="A849" s="25"/>
      <c r="B849" s="25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</row>
    <row r="850" spans="1:13" s="16" customFormat="1" ht="12" hidden="1" customHeight="1">
      <c r="A850" s="25"/>
      <c r="B850" s="25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</row>
    <row r="851" spans="1:13" s="16" customFormat="1" ht="12" hidden="1" customHeight="1">
      <c r="A851" s="25"/>
      <c r="B851" s="25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</row>
    <row r="852" spans="1:13" s="16" customFormat="1" ht="12" hidden="1" customHeight="1">
      <c r="A852" s="25"/>
      <c r="B852" s="25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</row>
    <row r="853" spans="1:13" s="16" customFormat="1" ht="12" hidden="1" customHeight="1">
      <c r="A853" s="25"/>
      <c r="B853" s="25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</row>
    <row r="854" spans="1:13" s="16" customFormat="1" ht="12" hidden="1" customHeight="1">
      <c r="A854" s="25"/>
      <c r="B854" s="25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</row>
    <row r="855" spans="1:13" s="16" customFormat="1" ht="12" hidden="1" customHeight="1">
      <c r="A855" s="25"/>
      <c r="B855" s="25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</row>
    <row r="856" spans="1:13" s="16" customFormat="1" ht="12" hidden="1" customHeight="1">
      <c r="A856" s="25"/>
      <c r="B856" s="25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</row>
    <row r="857" spans="1:13" s="16" customFormat="1" ht="12" hidden="1" customHeight="1">
      <c r="A857" s="25"/>
      <c r="B857" s="25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</row>
    <row r="858" spans="1:13" s="16" customFormat="1" ht="12" hidden="1" customHeight="1">
      <c r="A858" s="25"/>
      <c r="B858" s="25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</row>
    <row r="859" spans="1:13" s="16" customFormat="1" ht="12" hidden="1" customHeight="1">
      <c r="A859" s="25"/>
      <c r="B859" s="25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</row>
    <row r="860" spans="1:13" s="16" customFormat="1" ht="12" hidden="1" customHeight="1">
      <c r="A860" s="25"/>
      <c r="B860" s="25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</row>
    <row r="861" spans="1:13" s="16" customFormat="1" ht="12" hidden="1" customHeight="1">
      <c r="A861" s="25"/>
      <c r="B861" s="25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</row>
    <row r="862" spans="1:13" s="16" customFormat="1" ht="12" hidden="1" customHeight="1">
      <c r="A862" s="25"/>
      <c r="B862" s="25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</row>
    <row r="863" spans="1:13" s="16" customFormat="1" ht="12" hidden="1" customHeight="1">
      <c r="A863" s="25"/>
      <c r="B863" s="25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</row>
    <row r="864" spans="1:13" s="16" customFormat="1" ht="12" hidden="1" customHeight="1">
      <c r="A864" s="25"/>
      <c r="B864" s="25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</row>
    <row r="865" spans="1:13" s="16" customFormat="1" ht="12" hidden="1" customHeight="1">
      <c r="A865" s="25"/>
      <c r="B865" s="25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</row>
    <row r="866" spans="1:13" s="16" customFormat="1" ht="12" hidden="1" customHeight="1">
      <c r="A866" s="25"/>
      <c r="B866" s="25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</row>
    <row r="867" spans="1:13" s="16" customFormat="1" ht="12" hidden="1" customHeight="1">
      <c r="A867" s="25"/>
      <c r="B867" s="25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</row>
    <row r="868" spans="1:13" s="16" customFormat="1" ht="12" hidden="1" customHeight="1">
      <c r="A868" s="25"/>
      <c r="B868" s="25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</row>
    <row r="869" spans="1:13" s="16" customFormat="1" ht="12" hidden="1" customHeight="1">
      <c r="A869" s="25"/>
      <c r="B869" s="25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</row>
    <row r="870" spans="1:13" s="16" customFormat="1" ht="12" hidden="1" customHeight="1">
      <c r="A870" s="25"/>
      <c r="B870" s="25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</row>
    <row r="871" spans="1:13" s="16" customFormat="1" ht="12" hidden="1" customHeight="1">
      <c r="A871" s="25"/>
      <c r="B871" s="25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</row>
    <row r="872" spans="1:13" s="16" customFormat="1" ht="12" hidden="1" customHeight="1">
      <c r="A872" s="25"/>
      <c r="B872" s="25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</row>
    <row r="873" spans="1:13" s="16" customFormat="1" ht="12" hidden="1" customHeight="1">
      <c r="A873" s="25"/>
      <c r="B873" s="25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</row>
    <row r="874" spans="1:13" s="16" customFormat="1" ht="12" hidden="1" customHeight="1">
      <c r="A874" s="25"/>
      <c r="B874" s="25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</row>
    <row r="875" spans="1:13" s="16" customFormat="1" ht="12" hidden="1" customHeight="1">
      <c r="A875" s="25"/>
      <c r="B875" s="25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</row>
    <row r="876" spans="1:13" s="16" customFormat="1" ht="12" hidden="1" customHeight="1">
      <c r="A876" s="25"/>
      <c r="B876" s="25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</row>
    <row r="877" spans="1:13" s="16" customFormat="1" ht="12" hidden="1" customHeight="1">
      <c r="A877" s="25"/>
      <c r="B877" s="25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</row>
    <row r="878" spans="1:13" s="16" customFormat="1" ht="12" hidden="1" customHeight="1">
      <c r="A878" s="25"/>
      <c r="B878" s="25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</row>
    <row r="879" spans="1:13" s="16" customFormat="1" ht="12" hidden="1" customHeight="1">
      <c r="A879" s="25"/>
      <c r="B879" s="25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</row>
    <row r="880" spans="1:13" s="16" customFormat="1" ht="12" hidden="1" customHeight="1">
      <c r="A880" s="25"/>
      <c r="B880" s="25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</row>
    <row r="881" spans="1:13" s="16" customFormat="1" ht="12" hidden="1" customHeight="1">
      <c r="A881" s="25"/>
      <c r="B881" s="25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</row>
    <row r="882" spans="1:13" s="16" customFormat="1" ht="12" hidden="1" customHeight="1">
      <c r="A882" s="25"/>
      <c r="B882" s="25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</row>
    <row r="883" spans="1:13" s="16" customFormat="1" ht="12" hidden="1" customHeight="1">
      <c r="A883" s="25"/>
      <c r="B883" s="25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</row>
    <row r="884" spans="1:13" s="16" customFormat="1" ht="12" hidden="1" customHeight="1">
      <c r="A884" s="25"/>
      <c r="B884" s="25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</row>
    <row r="885" spans="1:13" s="16" customFormat="1" ht="12" hidden="1" customHeight="1">
      <c r="A885" s="25"/>
      <c r="B885" s="25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</row>
    <row r="886" spans="1:13" s="16" customFormat="1" ht="12" hidden="1" customHeight="1">
      <c r="A886" s="25"/>
      <c r="B886" s="25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</row>
    <row r="887" spans="1:13" s="16" customFormat="1" ht="12" hidden="1" customHeight="1">
      <c r="A887" s="25"/>
      <c r="B887" s="25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</row>
    <row r="888" spans="1:13" s="16" customFormat="1" ht="12" hidden="1" customHeight="1">
      <c r="A888" s="25"/>
      <c r="B888" s="25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</row>
    <row r="889" spans="1:13" s="16" customFormat="1" ht="12" hidden="1" customHeight="1">
      <c r="A889" s="25"/>
      <c r="B889" s="25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</row>
    <row r="890" spans="1:13" s="16" customFormat="1" ht="12" hidden="1" customHeight="1">
      <c r="A890" s="25"/>
      <c r="B890" s="25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</row>
    <row r="891" spans="1:13" s="16" customFormat="1" ht="12" hidden="1" customHeight="1">
      <c r="A891" s="25"/>
      <c r="B891" s="25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</row>
    <row r="892" spans="1:13" s="16" customFormat="1" ht="12" hidden="1" customHeight="1">
      <c r="A892" s="25"/>
      <c r="B892" s="25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</row>
    <row r="893" spans="1:13" s="16" customFormat="1" ht="12" hidden="1" customHeight="1">
      <c r="A893" s="25"/>
      <c r="B893" s="25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</row>
    <row r="894" spans="1:13" s="16" customFormat="1" ht="12" hidden="1" customHeight="1">
      <c r="A894" s="25"/>
      <c r="B894" s="25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</row>
    <row r="895" spans="1:13" s="16" customFormat="1" ht="12" hidden="1" customHeight="1">
      <c r="A895" s="25"/>
      <c r="B895" s="25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</row>
    <row r="896" spans="1:13" s="16" customFormat="1" ht="12" hidden="1" customHeight="1">
      <c r="A896" s="25"/>
      <c r="B896" s="25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</row>
    <row r="897" spans="1:13" s="16" customFormat="1" ht="12" hidden="1" customHeight="1">
      <c r="A897" s="25"/>
      <c r="B897" s="25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</row>
    <row r="898" spans="1:13" s="16" customFormat="1" ht="12" hidden="1" customHeight="1">
      <c r="A898" s="25"/>
      <c r="B898" s="25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</row>
    <row r="899" spans="1:13" s="16" customFormat="1" ht="12" hidden="1" customHeight="1">
      <c r="A899" s="25"/>
      <c r="B899" s="25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</row>
    <row r="900" spans="1:13" s="16" customFormat="1" ht="12" hidden="1" customHeight="1">
      <c r="A900" s="25"/>
      <c r="B900" s="25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</row>
    <row r="901" spans="1:13" s="16" customFormat="1" ht="12" hidden="1" customHeight="1">
      <c r="A901" s="25"/>
      <c r="B901" s="25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</row>
    <row r="902" spans="1:13" s="16" customFormat="1" ht="12" hidden="1" customHeight="1">
      <c r="A902" s="25"/>
      <c r="B902" s="25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</row>
    <row r="903" spans="1:13" s="16" customFormat="1" ht="12" hidden="1" customHeight="1">
      <c r="A903" s="25"/>
      <c r="B903" s="25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</row>
    <row r="904" spans="1:13" s="16" customFormat="1" ht="12" hidden="1" customHeight="1">
      <c r="A904" s="25"/>
      <c r="B904" s="25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</row>
    <row r="905" spans="1:13" s="16" customFormat="1" ht="12" hidden="1" customHeight="1">
      <c r="A905" s="25"/>
      <c r="B905" s="25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</row>
    <row r="906" spans="1:13" s="16" customFormat="1" ht="12" hidden="1" customHeight="1">
      <c r="A906" s="25"/>
      <c r="B906" s="25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</row>
    <row r="907" spans="1:13" s="16" customFormat="1" ht="12" hidden="1" customHeight="1">
      <c r="A907" s="25"/>
      <c r="B907" s="25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</row>
    <row r="908" spans="1:13" s="16" customFormat="1" ht="12" hidden="1" customHeight="1">
      <c r="A908" s="25"/>
      <c r="B908" s="25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</row>
    <row r="909" spans="1:13" s="16" customFormat="1" ht="12" hidden="1" customHeight="1">
      <c r="A909" s="25"/>
      <c r="B909" s="25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</row>
    <row r="910" spans="1:13" s="16" customFormat="1" ht="12" hidden="1" customHeight="1">
      <c r="A910" s="25"/>
      <c r="B910" s="25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</row>
    <row r="911" spans="1:13" s="16" customFormat="1" ht="12" hidden="1" customHeight="1">
      <c r="A911" s="25"/>
      <c r="B911" s="25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</row>
    <row r="912" spans="1:13" s="16" customFormat="1" ht="12" hidden="1" customHeight="1">
      <c r="A912" s="25"/>
      <c r="B912" s="25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</row>
    <row r="913" spans="1:13" s="16" customFormat="1" ht="12" hidden="1" customHeight="1">
      <c r="A913" s="25"/>
      <c r="B913" s="25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</row>
    <row r="914" spans="1:13" s="16" customFormat="1" ht="12" hidden="1" customHeight="1">
      <c r="A914" s="25"/>
      <c r="B914" s="25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</row>
    <row r="915" spans="1:13" s="16" customFormat="1" ht="12" hidden="1" customHeight="1">
      <c r="A915" s="25"/>
      <c r="B915" s="25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</row>
    <row r="916" spans="1:13" ht="15.75" hidden="1"/>
    <row r="917" spans="1:13" ht="15.75" hidden="1"/>
    <row r="918" spans="1:13" ht="15.75" hidden="1"/>
    <row r="919" spans="1:13" ht="15.75" hidden="1"/>
    <row r="920" spans="1:13" ht="15.75" hidden="1"/>
    <row r="921" spans="1:13" ht="15.75" hidden="1"/>
    <row r="922" spans="1:13" s="1" customFormat="1" ht="13.5" hidden="1"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</row>
    <row r="923" spans="1:13" s="1" customFormat="1" ht="13.5" hidden="1"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</row>
    <row r="924" spans="1:13" s="1" customFormat="1" ht="13.5" hidden="1"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</row>
    <row r="925" spans="1:13" s="1" customFormat="1" ht="13.5" hidden="1"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</row>
    <row r="926" spans="1:13" s="1" customFormat="1" ht="13.5" hidden="1"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</row>
    <row r="927" spans="1:13" s="1" customFormat="1" ht="13.5" hidden="1"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</row>
    <row r="928" spans="1:13" s="1" customFormat="1" ht="13.5" hidden="1"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</row>
    <row r="929" spans="3:13" s="1" customFormat="1" ht="13.5" hidden="1"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</row>
    <row r="930" spans="3:13" s="1" customFormat="1" ht="13.5" hidden="1"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</row>
    <row r="931" spans="3:13" s="1" customFormat="1" ht="13.5" hidden="1"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</row>
    <row r="932" spans="3:13" s="1" customFormat="1" ht="13.5" hidden="1"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</row>
    <row r="933" spans="3:13" s="1" customFormat="1" ht="13.5" hidden="1"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</row>
    <row r="934" spans="3:13" s="1" customFormat="1" ht="13.5" hidden="1"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</row>
    <row r="935" spans="3:13" s="1" customFormat="1" ht="13.5" hidden="1"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</row>
    <row r="936" spans="3:13" s="1" customFormat="1" ht="13.5" hidden="1"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</row>
    <row r="937" spans="3:13" s="1" customFormat="1" ht="13.5" hidden="1"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</row>
    <row r="938" spans="3:13" s="1" customFormat="1" ht="13.5" hidden="1"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</row>
    <row r="939" spans="3:13" s="1" customFormat="1" ht="13.5" hidden="1"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</row>
    <row r="940" spans="3:13" s="1" customFormat="1" ht="13.5" hidden="1"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</row>
    <row r="941" spans="3:13" s="1" customFormat="1" ht="13.5" hidden="1"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</row>
    <row r="942" spans="3:13" s="1" customFormat="1" ht="13.5" hidden="1"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</row>
    <row r="943" spans="3:13" s="1" customFormat="1" ht="13.5" hidden="1"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</row>
    <row r="944" spans="3:13" s="1" customFormat="1" ht="13.5" hidden="1"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</row>
    <row r="945" spans="3:13" s="1" customFormat="1" ht="13.5" hidden="1"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</row>
    <row r="946" spans="3:13" s="1" customFormat="1" ht="13.5" hidden="1"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</row>
    <row r="947" spans="3:13" s="1" customFormat="1" ht="13.5" hidden="1"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</row>
    <row r="948" spans="3:13" s="1" customFormat="1" ht="13.5" hidden="1"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</row>
    <row r="949" spans="3:13" s="1" customFormat="1" ht="13.5" hidden="1"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</row>
    <row r="950" spans="3:13" s="1" customFormat="1" ht="13.5" hidden="1"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</row>
    <row r="951" spans="3:13" s="1" customFormat="1" ht="13.5" hidden="1"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</row>
    <row r="952" spans="3:13" s="1" customFormat="1" ht="13.5" hidden="1"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</row>
    <row r="953" spans="3:13" s="1" customFormat="1" ht="13.5" hidden="1"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</row>
    <row r="954" spans="3:13" s="1" customFormat="1" ht="13.5" hidden="1"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</row>
    <row r="955" spans="3:13" s="1" customFormat="1" ht="13.5" hidden="1"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</row>
    <row r="956" spans="3:13" s="1" customFormat="1" ht="13.5" hidden="1"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</row>
    <row r="957" spans="3:13" s="1" customFormat="1" ht="13.5" hidden="1"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</row>
    <row r="958" spans="3:13" s="1" customFormat="1" ht="13.5" hidden="1"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</row>
    <row r="959" spans="3:13" s="1" customFormat="1" ht="13.5" hidden="1"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</row>
    <row r="960" spans="3:13" s="1" customFormat="1" ht="13.5" hidden="1"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</row>
    <row r="961" spans="3:13" s="1" customFormat="1" ht="13.5" hidden="1"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</row>
    <row r="962" spans="3:13" s="1" customFormat="1" ht="13.5" hidden="1"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</row>
    <row r="963" spans="3:13" s="1" customFormat="1" ht="13.5" hidden="1"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</row>
    <row r="964" spans="3:13" s="1" customFormat="1" ht="13.5" hidden="1"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</row>
    <row r="965" spans="3:13" s="1" customFormat="1" ht="13.5" hidden="1"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</row>
    <row r="966" spans="3:13" s="1" customFormat="1" ht="13.5" hidden="1"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</row>
    <row r="967" spans="3:13" s="1" customFormat="1" ht="13.5" hidden="1"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</row>
    <row r="968" spans="3:13" s="1" customFormat="1" ht="13.5" hidden="1"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</row>
    <row r="969" spans="3:13" s="1" customFormat="1" ht="13.5" hidden="1"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</row>
    <row r="970" spans="3:13" s="1" customFormat="1" ht="13.5" hidden="1"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</row>
    <row r="971" spans="3:13" s="1" customFormat="1" ht="13.5" hidden="1"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</row>
    <row r="972" spans="3:13" s="1" customFormat="1" ht="13.5" hidden="1"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</row>
    <row r="973" spans="3:13" s="1" customFormat="1" ht="13.5" hidden="1"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</row>
    <row r="974" spans="3:13" s="1" customFormat="1" ht="13.5" hidden="1"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</row>
    <row r="975" spans="3:13" s="1" customFormat="1" ht="13.5" hidden="1"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</row>
    <row r="976" spans="3:13" s="1" customFormat="1" ht="13.5" hidden="1"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</row>
    <row r="977" spans="3:13" s="1" customFormat="1" ht="13.5" hidden="1"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</row>
    <row r="978" spans="3:13" s="1" customFormat="1" ht="13.5" hidden="1"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</row>
    <row r="979" spans="3:13" s="1" customFormat="1" ht="13.5" hidden="1"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</row>
    <row r="980" spans="3:13" s="1" customFormat="1" ht="13.5" hidden="1"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</row>
    <row r="981" spans="3:13" s="1" customFormat="1" ht="13.5" hidden="1"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</row>
    <row r="982" spans="3:13" s="1" customFormat="1" ht="13.5" hidden="1"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</row>
    <row r="983" spans="3:13" s="1" customFormat="1" ht="13.5" hidden="1"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</row>
    <row r="984" spans="3:13" s="1" customFormat="1" ht="13.5" hidden="1"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</row>
    <row r="985" spans="3:13" s="1" customFormat="1" ht="13.5" hidden="1"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</row>
    <row r="986" spans="3:13" s="1" customFormat="1" ht="13.5" hidden="1"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</row>
    <row r="987" spans="3:13" s="1" customFormat="1" ht="13.5" hidden="1"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</row>
    <row r="988" spans="3:13" s="1" customFormat="1" ht="13.5" hidden="1"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</row>
    <row r="989" spans="3:13" s="1" customFormat="1" ht="13.5" hidden="1"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</row>
    <row r="990" spans="3:13" s="1" customFormat="1" ht="13.5" hidden="1"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</row>
    <row r="991" spans="3:13" s="1" customFormat="1" ht="13.5" hidden="1"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</row>
    <row r="992" spans="3:13" s="1" customFormat="1" ht="13.5" hidden="1"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</row>
    <row r="993" spans="3:13" s="1" customFormat="1" ht="13.5" hidden="1"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</row>
    <row r="994" spans="3:13" s="1" customFormat="1" ht="13.5" hidden="1"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</row>
    <row r="995" spans="3:13" s="1" customFormat="1" ht="13.5" hidden="1"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</row>
    <row r="996" spans="3:13" s="1" customFormat="1" ht="13.5" hidden="1"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</row>
    <row r="997" spans="3:13" s="1" customFormat="1" ht="13.5" hidden="1"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</row>
    <row r="998" spans="3:13" s="1" customFormat="1" ht="13.5" hidden="1"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</row>
    <row r="999" spans="3:13" s="1" customFormat="1" ht="13.5" hidden="1"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</row>
    <row r="1000" spans="3:13" s="1" customFormat="1" ht="13.5" hidden="1"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</row>
    <row r="1001" spans="3:13" s="1" customFormat="1" ht="13.5" hidden="1"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</row>
    <row r="1002" spans="3:13" s="1" customFormat="1" ht="13.5" hidden="1"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</row>
    <row r="1003" spans="3:13" s="1" customFormat="1" ht="13.5" hidden="1"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</row>
    <row r="1004" spans="3:13" s="1" customFormat="1" ht="13.5" hidden="1"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</row>
    <row r="1005" spans="3:13" s="1" customFormat="1" ht="13.5" hidden="1"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</row>
    <row r="1006" spans="3:13" s="1" customFormat="1" ht="13.5" hidden="1"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</row>
    <row r="1007" spans="3:13" s="1" customFormat="1" ht="13.5" hidden="1"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</row>
    <row r="1008" spans="3:13" s="1" customFormat="1" ht="13.5" hidden="1"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</row>
    <row r="1009" spans="3:13" s="1" customFormat="1" ht="13.5" hidden="1"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</row>
    <row r="1010" spans="3:13" s="1" customFormat="1" ht="13.5" hidden="1"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</row>
    <row r="1011" spans="3:13" s="1" customFormat="1" ht="13.5" hidden="1"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</row>
    <row r="1012" spans="3:13" s="1" customFormat="1" ht="13.5" hidden="1"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</row>
    <row r="1013" spans="3:13" s="1" customFormat="1" ht="13.5" hidden="1"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</row>
    <row r="1014" spans="3:13" s="1" customFormat="1" ht="13.5" hidden="1"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</row>
    <row r="1015" spans="3:13" s="1" customFormat="1" ht="13.5" hidden="1"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</row>
    <row r="1016" spans="3:13" s="1" customFormat="1" ht="13.5" hidden="1"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</row>
    <row r="1017" spans="3:13" s="1" customFormat="1" ht="13.5" hidden="1"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</row>
    <row r="1018" spans="3:13" s="1" customFormat="1" ht="13.5" hidden="1"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</row>
    <row r="1019" spans="3:13" s="1" customFormat="1" ht="13.5" hidden="1"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</row>
    <row r="1020" spans="3:13" s="1" customFormat="1" ht="13.5" hidden="1"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</row>
    <row r="1021" spans="3:13" s="1" customFormat="1" ht="13.5" hidden="1"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</row>
    <row r="1022" spans="3:13" s="1" customFormat="1" ht="13.5" hidden="1"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</row>
    <row r="1023" spans="3:13" s="1" customFormat="1" ht="13.5" hidden="1"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</row>
    <row r="1024" spans="3:13" s="1" customFormat="1" ht="13.5" hidden="1"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</row>
    <row r="1025" spans="3:13" s="1" customFormat="1" ht="13.5" hidden="1"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</row>
    <row r="1026" spans="3:13" s="1" customFormat="1" ht="13.5" hidden="1"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</row>
    <row r="1027" spans="3:13" s="1" customFormat="1" ht="13.5" hidden="1"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</row>
    <row r="1028" spans="3:13" s="1" customFormat="1" ht="13.5" hidden="1"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</row>
    <row r="1029" spans="3:13" s="1" customFormat="1" ht="13.5" hidden="1"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</row>
    <row r="1030" spans="3:13" s="1" customFormat="1" ht="13.5" hidden="1"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</row>
    <row r="1031" spans="3:13" s="1" customFormat="1" ht="13.5" hidden="1"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</row>
    <row r="1032" spans="3:13" s="1" customFormat="1" ht="13.5" hidden="1"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</row>
    <row r="1033" spans="3:13" s="1" customFormat="1" ht="13.5" hidden="1"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</row>
    <row r="1034" spans="3:13" s="1" customFormat="1" ht="13.5" hidden="1"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</row>
    <row r="1035" spans="3:13" s="1" customFormat="1" ht="13.5" hidden="1"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</row>
    <row r="1036" spans="3:13" s="1" customFormat="1" ht="13.5" hidden="1"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</row>
    <row r="1037" spans="3:13" s="1" customFormat="1" ht="13.5" hidden="1"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</row>
    <row r="1038" spans="3:13" s="1" customFormat="1" ht="13.5" hidden="1"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</row>
    <row r="1039" spans="3:13" s="1" customFormat="1" ht="13.5" hidden="1"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</row>
    <row r="1040" spans="3:13" s="1" customFormat="1" ht="13.5" hidden="1"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</row>
    <row r="1041" spans="3:13" s="1" customFormat="1" ht="13.5" hidden="1"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</row>
    <row r="1042" spans="3:13" s="1" customFormat="1" ht="13.5" hidden="1"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</row>
    <row r="1043" spans="3:13" s="1" customFormat="1" ht="13.5" hidden="1"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</row>
    <row r="1044" spans="3:13" s="1" customFormat="1" ht="13.5" hidden="1"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</row>
    <row r="1045" spans="3:13" s="1" customFormat="1" ht="13.5" hidden="1"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</row>
    <row r="1046" spans="3:13" s="1" customFormat="1" ht="13.5" hidden="1"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</row>
    <row r="1047" spans="3:13" s="1" customFormat="1" ht="13.5" hidden="1"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</row>
    <row r="1048" spans="3:13" s="1" customFormat="1" ht="13.5" hidden="1"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</row>
    <row r="1049" spans="3:13" s="1" customFormat="1" ht="13.5" hidden="1"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</row>
    <row r="1050" spans="3:13" s="1" customFormat="1" ht="13.5" hidden="1"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</row>
    <row r="1051" spans="3:13" s="1" customFormat="1" ht="13.5" hidden="1"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</row>
    <row r="1052" spans="3:13" s="1" customFormat="1" ht="13.5" hidden="1"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</row>
    <row r="1053" spans="3:13" s="1" customFormat="1" ht="13.5" hidden="1"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</row>
    <row r="1054" spans="3:13" s="1" customFormat="1" ht="13.5" hidden="1"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</row>
    <row r="1055" spans="3:13" s="1" customFormat="1" ht="13.5" hidden="1"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</row>
    <row r="1056" spans="3:13" s="1" customFormat="1" ht="13.5" hidden="1"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</row>
    <row r="1057" spans="3:13" s="1" customFormat="1" ht="13.5" hidden="1"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</row>
    <row r="1058" spans="3:13" s="1" customFormat="1" ht="13.5" hidden="1"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</row>
    <row r="1059" spans="3:13" s="1" customFormat="1" ht="13.5" hidden="1"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</row>
    <row r="1060" spans="3:13" s="1" customFormat="1" ht="13.5" hidden="1"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</row>
    <row r="1061" spans="3:13" s="1" customFormat="1" ht="13.5" hidden="1"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</row>
    <row r="1062" spans="3:13" s="1" customFormat="1" ht="13.5" hidden="1"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</row>
    <row r="1063" spans="3:13" s="1" customFormat="1" ht="13.5" hidden="1"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</row>
    <row r="1064" spans="3:13" s="1" customFormat="1" ht="13.5" hidden="1"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</row>
    <row r="1065" spans="3:13" s="1" customFormat="1" ht="13.5" hidden="1"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</row>
    <row r="1066" spans="3:13" s="1" customFormat="1" ht="13.5" hidden="1"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</row>
    <row r="1067" spans="3:13" s="1" customFormat="1" ht="13.5" hidden="1"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</row>
    <row r="1068" spans="3:13" s="1" customFormat="1" ht="13.5" hidden="1"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</row>
    <row r="1069" spans="3:13" s="1" customFormat="1" ht="13.5" hidden="1"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</row>
    <row r="1070" spans="3:13" s="1" customFormat="1" ht="13.5" hidden="1"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</row>
    <row r="1071" spans="3:13" s="1" customFormat="1" ht="13.5" hidden="1"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</row>
    <row r="1072" spans="3:13" s="1" customFormat="1" ht="13.5" hidden="1"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</row>
    <row r="1073" spans="3:13" s="1" customFormat="1" ht="13.5" hidden="1"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</row>
    <row r="1074" spans="3:13" s="1" customFormat="1" ht="13.5" hidden="1"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</row>
    <row r="1075" spans="3:13" s="1" customFormat="1" ht="13.5" hidden="1"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</row>
    <row r="1076" spans="3:13" s="1" customFormat="1" ht="13.5" hidden="1"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</row>
    <row r="1077" spans="3:13" s="1" customFormat="1" ht="13.5" hidden="1"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</row>
    <row r="1078" spans="3:13" s="1" customFormat="1" ht="13.5" hidden="1"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</row>
    <row r="1079" spans="3:13" s="1" customFormat="1" ht="13.5" hidden="1"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</row>
    <row r="1080" spans="3:13" s="1" customFormat="1" ht="13.5" hidden="1"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</row>
    <row r="1081" spans="3:13" s="1" customFormat="1" ht="13.5" hidden="1"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</row>
    <row r="1082" spans="3:13" s="1" customFormat="1" ht="13.5" hidden="1"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</row>
    <row r="1083" spans="3:13" s="1" customFormat="1" ht="13.5" hidden="1"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</row>
    <row r="1084" spans="3:13" s="1" customFormat="1" ht="13.5" hidden="1"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</row>
    <row r="1085" spans="3:13" s="1" customFormat="1" ht="13.5" hidden="1"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</row>
    <row r="1086" spans="3:13" s="1" customFormat="1" ht="13.5" hidden="1"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</row>
    <row r="1087" spans="3:13" s="1" customFormat="1" ht="13.5" hidden="1"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</row>
    <row r="1088" spans="3:13" s="1" customFormat="1" ht="13.5" hidden="1"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</row>
    <row r="1089" spans="3:13" s="1" customFormat="1" ht="13.5" hidden="1"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</row>
    <row r="1090" spans="3:13" s="1" customFormat="1" ht="13.5" hidden="1"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</row>
    <row r="1091" spans="3:13" s="1" customFormat="1" ht="13.5" hidden="1"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</row>
    <row r="1092" spans="3:13" s="1" customFormat="1" ht="13.5" hidden="1"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</row>
    <row r="1093" spans="3:13" s="1" customFormat="1" ht="13.5" hidden="1"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</row>
    <row r="1094" spans="3:13" s="1" customFormat="1" ht="13.5" hidden="1"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</row>
    <row r="1095" spans="3:13" s="1" customFormat="1" ht="13.5" hidden="1"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</row>
    <row r="1096" spans="3:13" s="1" customFormat="1" ht="13.5" hidden="1"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</row>
    <row r="1097" spans="3:13" s="1" customFormat="1" ht="13.5" hidden="1"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</row>
    <row r="1098" spans="3:13" s="1" customFormat="1" ht="13.5" hidden="1"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</row>
    <row r="1099" spans="3:13" s="1" customFormat="1" ht="13.5" hidden="1"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</row>
    <row r="1100" spans="3:13" s="1" customFormat="1" ht="13.5" hidden="1"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</row>
    <row r="1101" spans="3:13" s="1" customFormat="1" ht="13.5" hidden="1"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</row>
    <row r="1102" spans="3:13" s="1" customFormat="1" ht="13.5" hidden="1"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</row>
    <row r="1103" spans="3:13" s="1" customFormat="1" ht="13.5" hidden="1"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</row>
    <row r="1104" spans="3:13" s="1" customFormat="1" ht="13.5" hidden="1"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</row>
    <row r="1105" spans="3:13" s="1" customFormat="1" ht="13.5" hidden="1"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</row>
    <row r="1106" spans="3:13" s="1" customFormat="1" ht="13.5" hidden="1"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</row>
    <row r="1107" spans="3:13" s="1" customFormat="1" ht="13.5" hidden="1"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</row>
    <row r="1108" spans="3:13" s="1" customFormat="1" ht="13.5" hidden="1"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</row>
    <row r="1109" spans="3:13" s="1" customFormat="1" ht="13.5" hidden="1"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</row>
    <row r="1110" spans="3:13" s="1" customFormat="1" ht="13.5" hidden="1"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</row>
    <row r="1111" spans="3:13" s="1" customFormat="1" ht="13.5" hidden="1"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</row>
    <row r="1112" spans="3:13" s="1" customFormat="1" ht="13.5" hidden="1"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</row>
    <row r="1113" spans="3:13" s="1" customFormat="1" ht="13.5" hidden="1"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</row>
    <row r="1114" spans="3:13" s="1" customFormat="1" ht="13.5" hidden="1"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</row>
    <row r="1115" spans="3:13" s="1" customFormat="1" ht="13.5" hidden="1"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</row>
    <row r="1116" spans="3:13" s="1" customFormat="1" ht="13.5" hidden="1"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</row>
    <row r="1117" spans="3:13" s="1" customFormat="1" ht="13.5" hidden="1"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</row>
    <row r="1118" spans="3:13" s="1" customFormat="1" ht="13.5" hidden="1"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</row>
    <row r="1119" spans="3:13" s="1" customFormat="1" ht="13.5" hidden="1"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</row>
    <row r="1120" spans="3:13" s="1" customFormat="1" ht="13.5" hidden="1"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</row>
    <row r="1121" spans="3:13" s="1" customFormat="1" ht="13.5" hidden="1"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</row>
    <row r="1122" spans="3:13" s="1" customFormat="1" ht="13.5" hidden="1"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</row>
    <row r="1123" spans="3:13" s="1" customFormat="1" ht="13.5" hidden="1"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</row>
    <row r="1124" spans="3:13" s="1" customFormat="1" ht="13.5" hidden="1"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</row>
    <row r="1125" spans="3:13" s="1" customFormat="1" ht="13.5" hidden="1"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</row>
    <row r="1126" spans="3:13" s="1" customFormat="1" ht="13.5" hidden="1"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</row>
    <row r="1127" spans="3:13" s="1" customFormat="1" ht="13.5" hidden="1"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</row>
    <row r="1128" spans="3:13" s="1" customFormat="1" ht="13.5" hidden="1"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</row>
    <row r="1129" spans="3:13" s="1" customFormat="1" ht="13.5" hidden="1"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</row>
    <row r="1130" spans="3:13" s="1" customFormat="1" ht="13.5" hidden="1"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</row>
    <row r="1131" spans="3:13" s="1" customFormat="1" ht="13.5" hidden="1"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</row>
    <row r="1132" spans="3:13" s="1" customFormat="1" ht="13.5" hidden="1"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</row>
    <row r="1133" spans="3:13" s="1" customFormat="1" ht="13.5" hidden="1"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</row>
    <row r="1134" spans="3:13" s="1" customFormat="1" ht="13.5" hidden="1"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</row>
    <row r="1135" spans="3:13" s="1" customFormat="1" ht="13.5" hidden="1"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</row>
    <row r="1136" spans="3:13" s="1" customFormat="1" ht="13.5" hidden="1"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</row>
    <row r="1137" spans="3:13" s="1" customFormat="1" ht="13.5" hidden="1"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</row>
    <row r="1138" spans="3:13" s="1" customFormat="1" ht="13.5" hidden="1"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</row>
    <row r="1139" spans="3:13" s="1" customFormat="1" ht="13.5" hidden="1"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</row>
    <row r="1140" spans="3:13" s="1" customFormat="1" ht="13.5" hidden="1"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</row>
    <row r="1141" spans="3:13" s="1" customFormat="1" ht="13.5" hidden="1"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</row>
    <row r="1142" spans="3:13" s="1" customFormat="1" ht="13.5" hidden="1"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</row>
    <row r="1143" spans="3:13" s="1" customFormat="1" ht="13.5" hidden="1"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</row>
    <row r="1144" spans="3:13" s="1" customFormat="1" ht="13.5" hidden="1"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</row>
    <row r="1145" spans="3:13" s="1" customFormat="1" ht="13.5" hidden="1"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</row>
    <row r="1146" spans="3:13" s="1" customFormat="1" ht="13.5" hidden="1"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</row>
    <row r="1147" spans="3:13" s="1" customFormat="1" ht="13.5" hidden="1"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</row>
    <row r="1148" spans="3:13" s="1" customFormat="1" ht="13.5" hidden="1"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</row>
    <row r="1149" spans="3:13" s="1" customFormat="1" ht="13.5" hidden="1"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</row>
    <row r="1150" spans="3:13" s="1" customFormat="1" ht="13.5" hidden="1"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</row>
    <row r="1151" spans="3:13" s="1" customFormat="1" ht="13.5" hidden="1"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</row>
    <row r="1152" spans="3:13" s="1" customFormat="1" ht="13.5" hidden="1"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</row>
    <row r="1153" spans="3:13" s="1" customFormat="1" ht="13.5" hidden="1"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</row>
    <row r="1154" spans="3:13" s="1" customFormat="1" ht="13.5" hidden="1"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</row>
    <row r="1155" spans="3:13" s="1" customFormat="1" ht="13.5" hidden="1"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</row>
    <row r="1156" spans="3:13" s="1" customFormat="1" ht="13.5" hidden="1"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</row>
    <row r="1157" spans="3:13" s="1" customFormat="1" ht="13.5" hidden="1"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</row>
    <row r="1158" spans="3:13" s="1" customFormat="1" ht="13.5" hidden="1"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</row>
    <row r="1159" spans="3:13" s="1" customFormat="1" ht="13.5" hidden="1"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</row>
    <row r="1160" spans="3:13" s="1" customFormat="1" ht="13.5" hidden="1"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</row>
    <row r="1161" spans="3:13" s="1" customFormat="1" ht="13.5" hidden="1"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</row>
    <row r="1162" spans="3:13" s="1" customFormat="1" ht="13.5" hidden="1"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</row>
    <row r="1163" spans="3:13" s="1" customFormat="1" ht="13.5" hidden="1"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</row>
    <row r="1164" spans="3:13" s="1" customFormat="1" ht="13.5" hidden="1"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</row>
    <row r="1165" spans="3:13" s="1" customFormat="1" ht="13.5" hidden="1"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</row>
    <row r="1166" spans="3:13" s="1" customFormat="1" ht="13.5" hidden="1"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</row>
    <row r="1167" spans="3:13" s="1" customFormat="1" ht="13.5" hidden="1"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</row>
    <row r="1168" spans="3:13" s="1" customFormat="1" ht="13.5" hidden="1"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</row>
    <row r="1169" spans="3:13" s="1" customFormat="1" ht="13.5" hidden="1"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</row>
    <row r="1170" spans="3:13" s="1" customFormat="1" ht="13.5" hidden="1"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</row>
    <row r="1171" spans="3:13" s="1" customFormat="1" ht="13.5" hidden="1"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</row>
    <row r="1172" spans="3:13" s="1" customFormat="1" ht="13.5" hidden="1"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</row>
    <row r="1173" spans="3:13" s="1" customFormat="1" ht="13.5" hidden="1"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</row>
    <row r="1174" spans="3:13" s="1" customFormat="1" ht="13.5" hidden="1"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</row>
    <row r="1175" spans="3:13" s="1" customFormat="1" ht="13.5" hidden="1"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</row>
    <row r="1176" spans="3:13" s="1" customFormat="1" ht="13.5" hidden="1"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</row>
    <row r="1177" spans="3:13" s="1" customFormat="1" ht="13.5" hidden="1"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</row>
    <row r="1178" spans="3:13" s="1" customFormat="1" ht="13.5" hidden="1"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</row>
    <row r="1179" spans="3:13" s="1" customFormat="1" ht="13.5" hidden="1"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</row>
    <row r="1180" spans="3:13" s="1" customFormat="1" ht="13.5" hidden="1"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</row>
    <row r="1181" spans="3:13" s="1" customFormat="1" ht="13.5" hidden="1"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</row>
    <row r="1182" spans="3:13" s="1" customFormat="1" ht="13.5" hidden="1"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</row>
    <row r="1183" spans="3:13" s="1" customFormat="1" ht="13.5" hidden="1"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</row>
    <row r="1184" spans="3:13" s="1" customFormat="1" ht="13.5" hidden="1"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</row>
    <row r="1185" spans="3:13" s="1" customFormat="1" ht="13.5" hidden="1"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</row>
    <row r="1186" spans="3:13" s="1" customFormat="1" ht="13.5" hidden="1"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</row>
    <row r="1187" spans="3:13" s="1" customFormat="1" ht="13.5" hidden="1"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</row>
    <row r="1188" spans="3:13" s="1" customFormat="1" ht="13.5" hidden="1"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</row>
    <row r="1189" spans="3:13" s="1" customFormat="1" ht="13.5" hidden="1"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</row>
    <row r="1190" spans="3:13" s="1" customFormat="1" ht="13.5" hidden="1"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</row>
    <row r="1191" spans="3:13" s="1" customFormat="1" ht="13.5" hidden="1"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</row>
    <row r="1192" spans="3:13" s="1" customFormat="1" ht="13.5" hidden="1"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</row>
    <row r="1193" spans="3:13" s="1" customFormat="1" ht="13.5" hidden="1"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</row>
    <row r="1194" spans="3:13" s="1" customFormat="1" ht="13.5" hidden="1"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</row>
    <row r="1195" spans="3:13" s="1" customFormat="1" ht="13.5" hidden="1"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</row>
    <row r="1196" spans="3:13" s="1" customFormat="1" ht="13.5" hidden="1"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</row>
    <row r="1197" spans="3:13" s="1" customFormat="1" ht="13.5" hidden="1"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</row>
    <row r="1198" spans="3:13" s="1" customFormat="1" ht="13.5" hidden="1"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</row>
    <row r="1199" spans="3:13" s="1" customFormat="1" ht="13.5" hidden="1"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</row>
    <row r="1200" spans="3:13" s="1" customFormat="1" ht="13.5" hidden="1"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</row>
    <row r="1201" spans="3:13" s="1" customFormat="1" ht="13.5" hidden="1"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</row>
    <row r="1202" spans="3:13" s="1" customFormat="1" ht="13.5" hidden="1"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</row>
    <row r="1203" spans="3:13" s="1" customFormat="1" ht="13.5" hidden="1"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</row>
    <row r="1204" spans="3:13" s="1" customFormat="1" ht="13.5" hidden="1"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</row>
    <row r="1205" spans="3:13" s="1" customFormat="1" ht="13.5" hidden="1"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</row>
    <row r="1206" spans="3:13" s="1" customFormat="1" ht="13.5" hidden="1"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</row>
    <row r="1207" spans="3:13" s="1" customFormat="1" ht="13.5" hidden="1"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</row>
    <row r="1208" spans="3:13" s="1" customFormat="1" ht="13.5" hidden="1"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</row>
    <row r="1209" spans="3:13" s="1" customFormat="1" ht="13.5" hidden="1"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</row>
    <row r="1210" spans="3:13" s="1" customFormat="1" ht="13.5" hidden="1"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</row>
    <row r="1211" spans="3:13" s="1" customFormat="1" ht="13.5" hidden="1"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</row>
    <row r="1212" spans="3:13" s="1" customFormat="1" ht="13.5" hidden="1"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</row>
    <row r="1213" spans="3:13" s="1" customFormat="1" ht="13.5" hidden="1"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</row>
    <row r="1214" spans="3:13" s="1" customFormat="1" ht="13.5" hidden="1"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</row>
    <row r="1215" spans="3:13" s="1" customFormat="1" ht="13.5" hidden="1"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</row>
    <row r="1216" spans="3:13" s="1" customFormat="1" ht="13.5" hidden="1"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</row>
    <row r="1217" spans="3:13" s="1" customFormat="1" ht="13.5" hidden="1"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</row>
    <row r="1218" spans="3:13" s="1" customFormat="1" ht="13.5" hidden="1"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</row>
    <row r="1219" spans="3:13" s="1" customFormat="1" ht="13.5" hidden="1"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</row>
    <row r="1220" spans="3:13" s="1" customFormat="1" ht="13.5" hidden="1"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</row>
    <row r="1221" spans="3:13" s="1" customFormat="1" ht="13.5" hidden="1"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</row>
    <row r="1222" spans="3:13" s="1" customFormat="1" ht="13.5" hidden="1"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</row>
    <row r="1223" spans="3:13" s="1" customFormat="1" ht="13.5" hidden="1"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</row>
    <row r="1224" spans="3:13" s="1" customFormat="1" ht="13.5" hidden="1"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</row>
    <row r="1225" spans="3:13" s="1" customFormat="1" ht="13.5" hidden="1"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</row>
    <row r="1226" spans="3:13" s="1" customFormat="1" ht="13.5" hidden="1"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</row>
    <row r="1227" spans="3:13" s="1" customFormat="1" ht="13.5" hidden="1"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</row>
    <row r="1228" spans="3:13" s="1" customFormat="1" ht="13.5" hidden="1"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</row>
    <row r="1229" spans="3:13" s="1" customFormat="1" ht="13.5" hidden="1"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</row>
    <row r="1230" spans="3:13" s="1" customFormat="1" ht="13.5" hidden="1"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</row>
    <row r="1231" spans="3:13" s="1" customFormat="1" ht="13.5" hidden="1"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</row>
    <row r="1232" spans="3:13" s="1" customFormat="1" ht="13.5" hidden="1"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</row>
    <row r="1233" spans="3:13" s="1" customFormat="1" ht="13.5" hidden="1"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</row>
    <row r="1234" spans="3:13" s="1" customFormat="1" ht="13.5" hidden="1"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</row>
    <row r="1235" spans="3:13" s="1" customFormat="1" ht="13.5" hidden="1"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</row>
    <row r="1236" spans="3:13" s="1" customFormat="1" ht="13.5" hidden="1"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</row>
    <row r="1237" spans="3:13" s="1" customFormat="1" ht="13.5" hidden="1"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</row>
    <row r="1238" spans="3:13" s="1" customFormat="1" ht="13.5" hidden="1"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</row>
    <row r="1239" spans="3:13" s="1" customFormat="1" ht="13.5" hidden="1"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</row>
    <row r="1240" spans="3:13" s="1" customFormat="1" ht="13.5" hidden="1"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</row>
    <row r="1241" spans="3:13" s="1" customFormat="1" ht="13.5" hidden="1"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</row>
    <row r="1242" spans="3:13" s="1" customFormat="1" ht="13.5" hidden="1"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</row>
    <row r="1243" spans="3:13" s="1" customFormat="1" ht="13.5" hidden="1"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</row>
    <row r="1244" spans="3:13" s="1" customFormat="1" ht="13.5" hidden="1"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</row>
    <row r="1245" spans="3:13" s="1" customFormat="1" ht="13.5" hidden="1"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</row>
    <row r="1246" spans="3:13" s="1" customFormat="1" ht="13.5" hidden="1"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</row>
    <row r="1247" spans="3:13" s="1" customFormat="1" ht="13.5" hidden="1"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</row>
    <row r="1248" spans="3:13" s="1" customFormat="1" ht="13.5" hidden="1"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</row>
    <row r="1249" spans="3:13" s="1" customFormat="1" ht="13.5" hidden="1"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</row>
    <row r="1250" spans="3:13" s="1" customFormat="1" ht="13.5" hidden="1"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</row>
    <row r="1251" spans="3:13" s="1" customFormat="1" ht="13.5" hidden="1"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</row>
    <row r="1252" spans="3:13" s="1" customFormat="1" ht="13.5" hidden="1"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</row>
    <row r="1253" spans="3:13" s="1" customFormat="1" ht="13.5" hidden="1"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</row>
    <row r="1254" spans="3:13" s="1" customFormat="1" ht="13.5" hidden="1"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</row>
    <row r="1255" spans="3:13" s="1" customFormat="1" ht="13.5" hidden="1"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</row>
    <row r="1256" spans="3:13" s="1" customFormat="1" ht="13.5" hidden="1"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</row>
    <row r="1257" spans="3:13" s="1" customFormat="1" ht="13.5" hidden="1"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</row>
    <row r="1258" spans="3:13" s="1" customFormat="1" ht="13.5" hidden="1"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</row>
    <row r="1259" spans="3:13" s="1" customFormat="1" ht="13.5" hidden="1"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</row>
    <row r="1260" spans="3:13" s="1" customFormat="1" ht="13.5" hidden="1"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</row>
    <row r="1261" spans="3:13" s="1" customFormat="1" ht="13.5" hidden="1"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</row>
    <row r="1262" spans="3:13" s="1" customFormat="1" ht="13.5" hidden="1"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</row>
    <row r="1263" spans="3:13" s="1" customFormat="1" ht="13.5" hidden="1"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</row>
    <row r="1264" spans="3:13" s="1" customFormat="1" ht="13.5" hidden="1"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</row>
    <row r="1265" spans="3:13" s="1" customFormat="1" ht="13.5" hidden="1"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</row>
    <row r="1266" spans="3:13" s="1" customFormat="1" ht="13.5" hidden="1"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</row>
    <row r="1267" spans="3:13" s="1" customFormat="1" ht="13.5" hidden="1"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</row>
    <row r="1268" spans="3:13" s="1" customFormat="1" ht="13.5" hidden="1"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</row>
    <row r="1269" spans="3:13" s="1" customFormat="1" ht="13.5" hidden="1"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</row>
    <row r="1270" spans="3:13" s="1" customFormat="1" ht="13.5" hidden="1"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</row>
    <row r="1271" spans="3:13" s="1" customFormat="1" ht="13.5" hidden="1"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</row>
    <row r="1272" spans="3:13" s="1" customFormat="1" ht="13.5" hidden="1"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</row>
    <row r="1273" spans="3:13" s="1" customFormat="1" ht="13.5" hidden="1"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</row>
    <row r="1274" spans="3:13" s="1" customFormat="1" ht="13.5" hidden="1"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</row>
    <row r="1275" spans="3:13" s="1" customFormat="1" ht="13.5" hidden="1"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</row>
    <row r="1276" spans="3:13" s="1" customFormat="1" ht="13.5" hidden="1"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</row>
    <row r="1277" spans="3:13" s="1" customFormat="1" ht="13.5" hidden="1"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</row>
    <row r="1278" spans="3:13" s="1" customFormat="1" ht="13.5" hidden="1"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</row>
    <row r="1279" spans="3:13" s="1" customFormat="1" ht="13.5" hidden="1"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</row>
    <row r="1280" spans="3:13" s="1" customFormat="1" ht="13.5" hidden="1"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</row>
    <row r="1281" spans="3:13" s="1" customFormat="1" ht="13.5" hidden="1"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</row>
    <row r="1282" spans="3:13" s="1" customFormat="1" ht="13.5" hidden="1"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</row>
    <row r="1283" spans="3:13" s="1" customFormat="1" ht="13.5" hidden="1"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</row>
    <row r="1284" spans="3:13" s="1" customFormat="1" ht="13.5" hidden="1"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</row>
    <row r="1285" spans="3:13" s="1" customFormat="1" ht="13.5" hidden="1"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</row>
    <row r="1286" spans="3:13" s="1" customFormat="1" ht="13.5" hidden="1"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</row>
    <row r="1287" spans="3:13" s="1" customFormat="1" ht="13.5" hidden="1"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</row>
    <row r="1288" spans="3:13" s="1" customFormat="1" ht="13.5" hidden="1"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</row>
    <row r="1289" spans="3:13" s="1" customFormat="1" ht="13.5" hidden="1"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</row>
    <row r="1290" spans="3:13" s="1" customFormat="1" ht="13.5" hidden="1"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</row>
    <row r="1291" spans="3:13" s="1" customFormat="1" ht="13.5" hidden="1"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</row>
    <row r="1292" spans="3:13" s="1" customFormat="1" ht="13.5" hidden="1"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</row>
    <row r="1293" spans="3:13" s="1" customFormat="1" ht="13.5" hidden="1"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</row>
    <row r="1294" spans="3:13" s="1" customFormat="1" ht="13.5" hidden="1"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</row>
    <row r="1295" spans="3:13" s="1" customFormat="1" ht="13.5" hidden="1"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</row>
    <row r="1296" spans="3:13" s="1" customFormat="1" ht="13.5" hidden="1"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</row>
    <row r="1297" spans="3:13" s="1" customFormat="1" ht="13.5" hidden="1"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</row>
    <row r="1298" spans="3:13" s="1" customFormat="1" ht="13.5" hidden="1"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</row>
    <row r="1299" spans="3:13" s="1" customFormat="1" ht="13.5" hidden="1"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</row>
    <row r="1300" spans="3:13" s="1" customFormat="1" ht="13.5" hidden="1"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</row>
    <row r="1301" spans="3:13" s="1" customFormat="1" ht="13.5" hidden="1"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</row>
    <row r="1302" spans="3:13" s="1" customFormat="1" ht="13.5" hidden="1"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</row>
    <row r="1303" spans="3:13" s="1" customFormat="1" ht="13.5" hidden="1"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</row>
    <row r="1304" spans="3:13" s="1" customFormat="1" ht="13.5" hidden="1"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</row>
    <row r="1305" spans="3:13" s="1" customFormat="1" ht="13.5" hidden="1"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</row>
    <row r="1306" spans="3:13" s="1" customFormat="1" ht="13.5" hidden="1"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</row>
    <row r="1307" spans="3:13" s="1" customFormat="1" ht="13.5" hidden="1"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</row>
    <row r="1308" spans="3:13" s="1" customFormat="1" ht="13.5" hidden="1"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</row>
    <row r="1309" spans="3:13" s="1" customFormat="1" ht="13.5" hidden="1"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</row>
    <row r="1310" spans="3:13" s="1" customFormat="1" ht="13.5" hidden="1"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</row>
    <row r="1311" spans="3:13" s="1" customFormat="1" ht="13.5" hidden="1"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</row>
    <row r="1312" spans="3:13" s="1" customFormat="1" ht="13.5" hidden="1"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</row>
    <row r="1313" spans="3:13" s="1" customFormat="1" ht="13.5" hidden="1"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</row>
    <row r="1314" spans="3:13" s="1" customFormat="1" ht="13.5" hidden="1"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</row>
    <row r="1315" spans="3:13" s="1" customFormat="1" ht="13.5" hidden="1"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</row>
    <row r="1316" spans="3:13" s="1" customFormat="1" ht="13.5" hidden="1"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</row>
    <row r="1317" spans="3:13" s="1" customFormat="1" ht="13.5" hidden="1"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</row>
    <row r="1318" spans="3:13" s="1" customFormat="1" ht="13.5" hidden="1"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</row>
    <row r="1319" spans="3:13" s="1" customFormat="1" ht="13.5" hidden="1"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</row>
    <row r="1320" spans="3:13" s="1" customFormat="1" ht="13.5" hidden="1"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</row>
    <row r="1321" spans="3:13" s="1" customFormat="1" ht="13.5" hidden="1"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</row>
    <row r="1322" spans="3:13" s="1" customFormat="1" ht="13.5" hidden="1"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</row>
    <row r="1323" spans="3:13" s="1" customFormat="1" ht="13.5" hidden="1"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</row>
    <row r="1324" spans="3:13" s="1" customFormat="1" ht="13.5" hidden="1"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</row>
    <row r="1325" spans="3:13" s="1" customFormat="1" ht="13.5" hidden="1"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</row>
    <row r="1326" spans="3:13" s="1" customFormat="1" ht="13.5" hidden="1"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</row>
    <row r="1327" spans="3:13" s="1" customFormat="1" ht="13.5" hidden="1"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</row>
    <row r="1328" spans="3:13" s="1" customFormat="1" ht="13.5" hidden="1"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</row>
    <row r="1329" spans="3:13" s="1" customFormat="1" ht="13.5" hidden="1"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</row>
    <row r="1330" spans="3:13" s="1" customFormat="1" ht="13.5" hidden="1"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</row>
    <row r="1331" spans="3:13" s="1" customFormat="1" ht="13.5" hidden="1"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</row>
    <row r="1332" spans="3:13" s="1" customFormat="1" ht="13.5" hidden="1">
      <c r="C1332" s="29"/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</row>
    <row r="1333" spans="3:13" s="1" customFormat="1" ht="13.5" hidden="1"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</row>
    <row r="1334" spans="3:13" s="1" customFormat="1" ht="13.5" hidden="1">
      <c r="C1334" s="29"/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</row>
    <row r="1335" spans="3:13" s="1" customFormat="1" ht="13.5" hidden="1"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</row>
    <row r="1336" spans="3:13" s="1" customFormat="1" ht="13.5" hidden="1"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</row>
    <row r="1337" spans="3:13" s="1" customFormat="1" ht="13.5" hidden="1"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</row>
    <row r="1338" spans="3:13" s="1" customFormat="1" ht="13.5" hidden="1"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</row>
    <row r="1339" spans="3:13" s="1" customFormat="1" ht="13.5" hidden="1"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</row>
    <row r="1340" spans="3:13" s="1" customFormat="1" ht="13.5" hidden="1"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</row>
    <row r="1341" spans="3:13" s="1" customFormat="1" ht="13.5" hidden="1"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</row>
    <row r="1342" spans="3:13" s="1" customFormat="1" ht="13.5" hidden="1"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</row>
    <row r="1343" spans="3:13" s="1" customFormat="1" ht="13.5" hidden="1"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</row>
    <row r="1344" spans="3:13" s="1" customFormat="1" ht="13.5" hidden="1"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</row>
    <row r="1345" spans="3:13" s="1" customFormat="1" ht="13.5" hidden="1"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</row>
    <row r="1346" spans="3:13" s="1" customFormat="1" ht="13.5" hidden="1"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</row>
    <row r="1347" spans="3:13" s="1" customFormat="1" ht="13.5" hidden="1"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</row>
    <row r="1348" spans="3:13" s="1" customFormat="1" ht="13.5" hidden="1">
      <c r="C1348" s="29"/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</row>
    <row r="1349" spans="3:13" s="1" customFormat="1" ht="13.5" hidden="1"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</row>
    <row r="1350" spans="3:13" s="1" customFormat="1" ht="13.5" hidden="1">
      <c r="C1350" s="29"/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</row>
    <row r="1351" spans="3:13" s="1" customFormat="1" ht="13.5" hidden="1"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</row>
    <row r="1352" spans="3:13" s="1" customFormat="1" ht="13.5" hidden="1">
      <c r="C1352" s="29"/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</row>
    <row r="1353" spans="3:13" s="1" customFormat="1" ht="13.5" hidden="1"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</row>
    <row r="1354" spans="3:13" s="1" customFormat="1" ht="13.5" hidden="1">
      <c r="C1354" s="29"/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</row>
    <row r="1355" spans="3:13" s="1" customFormat="1" ht="13.5" hidden="1"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</row>
    <row r="1356" spans="3:13" s="1" customFormat="1" ht="13.5" hidden="1">
      <c r="C1356" s="29"/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</row>
    <row r="1357" spans="3:13" s="1" customFormat="1" ht="13.5" hidden="1"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</row>
    <row r="1358" spans="3:13" s="1" customFormat="1" ht="13.5" hidden="1">
      <c r="C1358" s="29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</row>
    <row r="1359" spans="3:13" s="1" customFormat="1" ht="13.5" hidden="1"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</row>
    <row r="1360" spans="3:13" s="1" customFormat="1" ht="13.5" hidden="1">
      <c r="C1360" s="29"/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</row>
    <row r="1361" spans="3:13" s="1" customFormat="1" ht="13.5" hidden="1"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</row>
    <row r="1362" spans="3:13" s="1" customFormat="1" ht="13.5" hidden="1">
      <c r="C1362" s="29"/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</row>
    <row r="1363" spans="3:13" s="1" customFormat="1" ht="13.5" hidden="1"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</row>
    <row r="1364" spans="3:13" s="1" customFormat="1" ht="13.5" hidden="1">
      <c r="C1364" s="29"/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</row>
    <row r="1365" spans="3:13" s="1" customFormat="1" ht="13.5" hidden="1"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</row>
    <row r="1366" spans="3:13" s="1" customFormat="1" ht="13.5" hidden="1">
      <c r="C1366" s="29"/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</row>
    <row r="1367" spans="3:13" s="1" customFormat="1" ht="13.5" hidden="1"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</row>
    <row r="1368" spans="3:13" s="1" customFormat="1" ht="13.5" hidden="1"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</row>
    <row r="1369" spans="3:13" s="1" customFormat="1" ht="13.5" hidden="1"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</row>
    <row r="1370" spans="3:13" s="1" customFormat="1" ht="13.5" hidden="1">
      <c r="C1370" s="29"/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</row>
    <row r="1371" spans="3:13" s="1" customFormat="1" ht="13.5" hidden="1"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</row>
    <row r="1372" spans="3:13" s="1" customFormat="1" ht="13.5" hidden="1">
      <c r="C1372" s="29"/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</row>
    <row r="1373" spans="3:13" s="1" customFormat="1" ht="13.5" hidden="1"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</row>
    <row r="1374" spans="3:13" s="1" customFormat="1" ht="13.5" hidden="1">
      <c r="C1374" s="29"/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</row>
    <row r="1375" spans="3:13" s="1" customFormat="1" ht="13.5" hidden="1"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</row>
    <row r="1376" spans="3:13" s="1" customFormat="1" ht="13.5" hidden="1">
      <c r="C1376" s="29"/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</row>
    <row r="1377" spans="3:13" s="1" customFormat="1" ht="13.5" hidden="1"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</row>
    <row r="1378" spans="3:13" s="1" customFormat="1" ht="13.5" hidden="1">
      <c r="C1378" s="29"/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</row>
    <row r="1379" spans="3:13" s="1" customFormat="1" ht="13.5" hidden="1"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</row>
    <row r="1380" spans="3:13" s="1" customFormat="1" ht="13.5" hidden="1">
      <c r="C1380" s="29"/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</row>
    <row r="1381" spans="3:13" s="1" customFormat="1" ht="13.5" hidden="1"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</row>
    <row r="1382" spans="3:13" s="1" customFormat="1" ht="13.5" hidden="1">
      <c r="C1382" s="29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</row>
    <row r="1383" spans="3:13" s="1" customFormat="1" ht="13.5" hidden="1"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</row>
    <row r="1384" spans="3:13" s="1" customFormat="1" ht="13.5" hidden="1">
      <c r="C1384" s="29"/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</row>
    <row r="1385" spans="3:13" s="1" customFormat="1" ht="13.5" hidden="1"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</row>
    <row r="1386" spans="3:13" s="1" customFormat="1" ht="13.5" hidden="1">
      <c r="C1386" s="29"/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</row>
    <row r="1387" spans="3:13" s="1" customFormat="1" ht="13.5" hidden="1"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</row>
    <row r="1388" spans="3:13" s="1" customFormat="1" ht="13.5" hidden="1">
      <c r="C1388" s="29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</row>
    <row r="1389" spans="3:13" s="1" customFormat="1" ht="13.5" hidden="1"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</row>
    <row r="1390" spans="3:13" s="1" customFormat="1" ht="13.5" hidden="1">
      <c r="C1390" s="29"/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</row>
    <row r="1391" spans="3:13" s="1" customFormat="1" ht="13.5" hidden="1"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</row>
    <row r="1392" spans="3:13" s="1" customFormat="1" ht="13.5" hidden="1">
      <c r="C1392" s="29"/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</row>
    <row r="1393" spans="3:13" s="1" customFormat="1" ht="13.5" hidden="1"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</row>
    <row r="1394" spans="3:13" s="1" customFormat="1" ht="13.5" hidden="1">
      <c r="C1394" s="29"/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</row>
    <row r="1395" spans="3:13" s="1" customFormat="1" ht="13.5" hidden="1"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</row>
    <row r="1396" spans="3:13" s="1" customFormat="1" ht="13.5" hidden="1">
      <c r="C1396" s="29"/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</row>
    <row r="1397" spans="3:13" s="1" customFormat="1" ht="13.5" hidden="1"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</row>
    <row r="1398" spans="3:13" s="1" customFormat="1" ht="13.5" hidden="1">
      <c r="C1398" s="29"/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</row>
    <row r="1399" spans="3:13" s="1" customFormat="1" ht="13.5" hidden="1"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</row>
    <row r="1400" spans="3:13" s="1" customFormat="1" ht="13.5" hidden="1">
      <c r="C1400" s="29"/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</row>
    <row r="1401" spans="3:13" s="1" customFormat="1" ht="13.5" hidden="1"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</row>
    <row r="1402" spans="3:13" s="1" customFormat="1" ht="13.5" hidden="1">
      <c r="C1402" s="29"/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</row>
    <row r="1403" spans="3:13" s="1" customFormat="1" ht="13.5" hidden="1"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</row>
    <row r="1404" spans="3:13" s="1" customFormat="1" ht="13.5" hidden="1"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</row>
    <row r="1405" spans="3:13" s="1" customFormat="1" ht="13.5" hidden="1"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</row>
    <row r="1406" spans="3:13" s="1" customFormat="1" ht="13.5" hidden="1"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</row>
    <row r="1407" spans="3:13" s="1" customFormat="1" ht="13.5" hidden="1"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</row>
    <row r="1408" spans="3:13" s="1" customFormat="1" ht="13.5" hidden="1"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</row>
    <row r="1409" spans="3:13" s="1" customFormat="1" ht="13.5" hidden="1"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</row>
    <row r="1410" spans="3:13" s="1" customFormat="1" ht="13.5" hidden="1"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</row>
    <row r="1411" spans="3:13" s="1" customFormat="1" ht="13.5" hidden="1"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</row>
    <row r="1412" spans="3:13" s="1" customFormat="1" ht="13.5" hidden="1"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</row>
    <row r="1413" spans="3:13" s="1" customFormat="1" ht="13.5" hidden="1"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</row>
    <row r="1414" spans="3:13" s="1" customFormat="1" ht="13.5" hidden="1"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</row>
    <row r="1415" spans="3:13" s="1" customFormat="1" ht="13.5" hidden="1"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</row>
    <row r="1416" spans="3:13" s="1" customFormat="1" ht="13.5" hidden="1">
      <c r="C1416" s="29"/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</row>
    <row r="1417" spans="3:13" s="1" customFormat="1" ht="13.5" hidden="1"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</row>
    <row r="1418" spans="3:13" s="1" customFormat="1" ht="13.5" hidden="1">
      <c r="C1418" s="29"/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</row>
    <row r="1419" spans="3:13" s="1" customFormat="1" ht="13.5" hidden="1"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</row>
    <row r="1420" spans="3:13" s="1" customFormat="1" ht="13.5" hidden="1"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</row>
    <row r="1421" spans="3:13" s="1" customFormat="1" ht="13.5" hidden="1"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</row>
    <row r="1422" spans="3:13" s="1" customFormat="1" ht="13.5" hidden="1"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</row>
    <row r="1423" spans="3:13" s="1" customFormat="1" ht="13.5" hidden="1"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</row>
    <row r="1424" spans="3:13" s="1" customFormat="1" ht="13.5" hidden="1"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</row>
    <row r="1425" spans="3:13" s="1" customFormat="1" ht="13.5" hidden="1"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</row>
    <row r="1426" spans="3:13" s="1" customFormat="1" ht="13.5" hidden="1"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</row>
    <row r="1427" spans="3:13" s="1" customFormat="1" ht="13.5" hidden="1"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</row>
    <row r="1428" spans="3:13" s="1" customFormat="1" ht="13.5" hidden="1"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</row>
    <row r="1429" spans="3:13" s="1" customFormat="1" ht="13.5" hidden="1"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</row>
    <row r="1430" spans="3:13" s="1" customFormat="1" ht="13.5" hidden="1"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</row>
    <row r="1431" spans="3:13" s="1" customFormat="1" ht="13.5" hidden="1"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</row>
    <row r="1432" spans="3:13" s="1" customFormat="1" ht="13.5" hidden="1">
      <c r="C1432" s="29"/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</row>
    <row r="1433" spans="3:13" s="1" customFormat="1" ht="13.5" hidden="1"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</row>
    <row r="1434" spans="3:13" s="1" customFormat="1" ht="13.5" hidden="1">
      <c r="C1434" s="29"/>
      <c r="D1434" s="29"/>
      <c r="E1434" s="29"/>
      <c r="F1434" s="29"/>
      <c r="G1434" s="29"/>
      <c r="H1434" s="29"/>
      <c r="I1434" s="29"/>
      <c r="J1434" s="29"/>
      <c r="K1434" s="29"/>
      <c r="L1434" s="29"/>
      <c r="M1434" s="29"/>
    </row>
    <row r="1435" spans="3:13" s="1" customFormat="1" ht="13.5" hidden="1"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</row>
    <row r="1436" spans="3:13" s="1" customFormat="1" ht="13.5" hidden="1"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</row>
    <row r="1437" spans="3:13" s="1" customFormat="1" ht="13.5" hidden="1"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</row>
    <row r="1438" spans="3:13" s="1" customFormat="1" ht="13.5" hidden="1"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</row>
    <row r="1439" spans="3:13" s="1" customFormat="1" ht="13.5" hidden="1"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</row>
    <row r="1440" spans="3:13" s="1" customFormat="1" ht="13.5" hidden="1"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</row>
    <row r="1441" spans="3:13" s="1" customFormat="1" ht="13.5" hidden="1"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</row>
    <row r="1442" spans="3:13" s="1" customFormat="1" ht="13.5" hidden="1"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</row>
    <row r="1443" spans="3:13" s="1" customFormat="1" ht="13.5" hidden="1"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</row>
    <row r="1444" spans="3:13" s="1" customFormat="1" ht="13.5" hidden="1"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</row>
    <row r="1445" spans="3:13" s="1" customFormat="1" ht="13.5" hidden="1"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</row>
    <row r="1446" spans="3:13" s="1" customFormat="1" ht="13.5" hidden="1"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</row>
    <row r="1447" spans="3:13" s="1" customFormat="1" ht="13.5" hidden="1"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</row>
    <row r="1448" spans="3:13" s="1" customFormat="1" ht="13.5" hidden="1">
      <c r="C1448" s="29"/>
      <c r="D1448" s="29"/>
      <c r="E1448" s="29"/>
      <c r="F1448" s="29"/>
      <c r="G1448" s="29"/>
      <c r="H1448" s="29"/>
      <c r="I1448" s="29"/>
      <c r="J1448" s="29"/>
      <c r="K1448" s="29"/>
      <c r="L1448" s="29"/>
      <c r="M1448" s="29"/>
    </row>
    <row r="1449" spans="3:13" s="1" customFormat="1" ht="13.5" hidden="1"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</row>
    <row r="1450" spans="3:13" s="1" customFormat="1" ht="13.5" hidden="1">
      <c r="C1450" s="29"/>
      <c r="D1450" s="29"/>
      <c r="E1450" s="29"/>
      <c r="F1450" s="29"/>
      <c r="G1450" s="29"/>
      <c r="H1450" s="29"/>
      <c r="I1450" s="29"/>
      <c r="J1450" s="29"/>
      <c r="K1450" s="29"/>
      <c r="L1450" s="29"/>
      <c r="M1450" s="29"/>
    </row>
    <row r="1451" spans="3:13" s="1" customFormat="1" ht="13.5" hidden="1"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</row>
    <row r="1452" spans="3:13" s="1" customFormat="1" ht="13.5" hidden="1">
      <c r="C1452" s="29"/>
      <c r="D1452" s="29"/>
      <c r="E1452" s="29"/>
      <c r="F1452" s="29"/>
      <c r="G1452" s="29"/>
      <c r="H1452" s="29"/>
      <c r="I1452" s="29"/>
      <c r="J1452" s="29"/>
      <c r="K1452" s="29"/>
      <c r="L1452" s="29"/>
      <c r="M1452" s="29"/>
    </row>
    <row r="1453" spans="3:13" s="1" customFormat="1" ht="13.5" hidden="1"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</row>
    <row r="1454" spans="3:13" s="1" customFormat="1" ht="13.5" hidden="1">
      <c r="C1454" s="29"/>
      <c r="D1454" s="29"/>
      <c r="E1454" s="29"/>
      <c r="F1454" s="29"/>
      <c r="G1454" s="29"/>
      <c r="H1454" s="29"/>
      <c r="I1454" s="29"/>
      <c r="J1454" s="29"/>
      <c r="K1454" s="29"/>
      <c r="L1454" s="29"/>
      <c r="M1454" s="29"/>
    </row>
    <row r="1455" spans="3:13" s="1" customFormat="1" ht="13.5" hidden="1"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</row>
    <row r="1456" spans="3:13" s="1" customFormat="1" ht="13.5" hidden="1">
      <c r="C1456" s="29"/>
      <c r="D1456" s="29"/>
      <c r="E1456" s="29"/>
      <c r="F1456" s="29"/>
      <c r="G1456" s="29"/>
      <c r="H1456" s="29"/>
      <c r="I1456" s="29"/>
      <c r="J1456" s="29"/>
      <c r="K1456" s="29"/>
      <c r="L1456" s="29"/>
      <c r="M1456" s="29"/>
    </row>
    <row r="1457" spans="3:13" s="1" customFormat="1" ht="13.5" hidden="1"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</row>
    <row r="1458" spans="3:13" s="1" customFormat="1" ht="13.5" hidden="1">
      <c r="C1458" s="29"/>
      <c r="D1458" s="29"/>
      <c r="E1458" s="29"/>
      <c r="F1458" s="29"/>
      <c r="G1458" s="29"/>
      <c r="H1458" s="29"/>
      <c r="I1458" s="29"/>
      <c r="J1458" s="29"/>
      <c r="K1458" s="29"/>
      <c r="L1458" s="29"/>
      <c r="M1458" s="29"/>
    </row>
    <row r="1459" spans="3:13" s="1" customFormat="1" ht="13.5" hidden="1"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</row>
    <row r="1460" spans="3:13" s="1" customFormat="1" ht="13.5" hidden="1">
      <c r="C1460" s="29"/>
      <c r="D1460" s="29"/>
      <c r="E1460" s="29"/>
      <c r="F1460" s="29"/>
      <c r="G1460" s="29"/>
      <c r="H1460" s="29"/>
      <c r="I1460" s="29"/>
      <c r="J1460" s="29"/>
      <c r="K1460" s="29"/>
      <c r="L1460" s="29"/>
      <c r="M1460" s="29"/>
    </row>
    <row r="1461" spans="3:13" s="1" customFormat="1" ht="13.5" hidden="1"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</row>
    <row r="1462" spans="3:13" s="1" customFormat="1" ht="13.5" hidden="1">
      <c r="C1462" s="29"/>
      <c r="D1462" s="29"/>
      <c r="E1462" s="29"/>
      <c r="F1462" s="29"/>
      <c r="G1462" s="29"/>
      <c r="H1462" s="29"/>
      <c r="I1462" s="29"/>
      <c r="J1462" s="29"/>
      <c r="K1462" s="29"/>
      <c r="L1462" s="29"/>
      <c r="M1462" s="29"/>
    </row>
    <row r="1463" spans="3:13" s="1" customFormat="1" ht="13.5" hidden="1"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</row>
    <row r="1464" spans="3:13" s="1" customFormat="1" ht="13.5" hidden="1">
      <c r="C1464" s="29"/>
      <c r="D1464" s="29"/>
      <c r="E1464" s="29"/>
      <c r="F1464" s="29"/>
      <c r="G1464" s="29"/>
      <c r="H1464" s="29"/>
      <c r="I1464" s="29"/>
      <c r="J1464" s="29"/>
      <c r="K1464" s="29"/>
      <c r="L1464" s="29"/>
      <c r="M1464" s="29"/>
    </row>
    <row r="1465" spans="3:13" s="1" customFormat="1" ht="13.5" hidden="1"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</row>
    <row r="1466" spans="3:13" s="1" customFormat="1" ht="13.5" hidden="1">
      <c r="C1466" s="29"/>
      <c r="D1466" s="29"/>
      <c r="E1466" s="29"/>
      <c r="F1466" s="29"/>
      <c r="G1466" s="29"/>
      <c r="H1466" s="29"/>
      <c r="I1466" s="29"/>
      <c r="J1466" s="29"/>
      <c r="K1466" s="29"/>
      <c r="L1466" s="29"/>
      <c r="M1466" s="29"/>
    </row>
    <row r="1467" spans="3:13" s="1" customFormat="1" ht="13.5" hidden="1"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</row>
    <row r="1468" spans="3:13" s="1" customFormat="1" ht="13.5" hidden="1">
      <c r="C1468" s="29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</row>
    <row r="1469" spans="3:13" s="1" customFormat="1" ht="13.5" hidden="1"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</row>
    <row r="1470" spans="3:13" s="1" customFormat="1" ht="13.5" hidden="1">
      <c r="C1470" s="29"/>
      <c r="D1470" s="29"/>
      <c r="E1470" s="29"/>
      <c r="F1470" s="29"/>
      <c r="G1470" s="29"/>
      <c r="H1470" s="29"/>
      <c r="I1470" s="29"/>
      <c r="J1470" s="29"/>
      <c r="K1470" s="29"/>
      <c r="L1470" s="29"/>
      <c r="M1470" s="29"/>
    </row>
    <row r="1471" spans="3:13" s="1" customFormat="1" ht="13.5" hidden="1"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</row>
    <row r="1472" spans="3:13" s="1" customFormat="1" ht="13.5" hidden="1">
      <c r="C1472" s="29"/>
      <c r="D1472" s="29"/>
      <c r="E1472" s="29"/>
      <c r="F1472" s="29"/>
      <c r="G1472" s="29"/>
      <c r="H1472" s="29"/>
      <c r="I1472" s="29"/>
      <c r="J1472" s="29"/>
      <c r="K1472" s="29"/>
      <c r="L1472" s="29"/>
      <c r="M1472" s="29"/>
    </row>
    <row r="1473" spans="3:13" s="1" customFormat="1" ht="13.5" hidden="1"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</row>
    <row r="1474" spans="3:13" s="1" customFormat="1" ht="13.5" hidden="1">
      <c r="C1474" s="29"/>
      <c r="D1474" s="29"/>
      <c r="E1474" s="29"/>
      <c r="F1474" s="29"/>
      <c r="G1474" s="29"/>
      <c r="H1474" s="29"/>
      <c r="I1474" s="29"/>
      <c r="J1474" s="29"/>
      <c r="K1474" s="29"/>
      <c r="L1474" s="29"/>
      <c r="M1474" s="29"/>
    </row>
    <row r="1475" spans="3:13" s="1" customFormat="1" ht="13.5" hidden="1"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</row>
    <row r="1476" spans="3:13" s="1" customFormat="1" ht="13.5" hidden="1">
      <c r="C1476" s="29"/>
      <c r="D1476" s="29"/>
      <c r="E1476" s="29"/>
      <c r="F1476" s="29"/>
      <c r="G1476" s="29"/>
      <c r="H1476" s="29"/>
      <c r="I1476" s="29"/>
      <c r="J1476" s="29"/>
      <c r="K1476" s="29"/>
      <c r="L1476" s="29"/>
      <c r="M1476" s="29"/>
    </row>
    <row r="1477" spans="3:13" s="1" customFormat="1" ht="13.5" hidden="1"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</row>
    <row r="1478" spans="3:13" s="1" customFormat="1" ht="13.5" hidden="1">
      <c r="C1478" s="29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</row>
    <row r="1479" spans="3:13" s="1" customFormat="1" ht="13.5" hidden="1"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</row>
    <row r="1480" spans="3:13" s="1" customFormat="1" ht="13.5" hidden="1">
      <c r="C1480" s="29"/>
      <c r="D1480" s="29"/>
      <c r="E1480" s="29"/>
      <c r="F1480" s="29"/>
      <c r="G1480" s="29"/>
      <c r="H1480" s="29"/>
      <c r="I1480" s="29"/>
      <c r="J1480" s="29"/>
      <c r="K1480" s="29"/>
      <c r="L1480" s="29"/>
      <c r="M1480" s="29"/>
    </row>
    <row r="1481" spans="3:13" s="1" customFormat="1" ht="13.5" hidden="1"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</row>
    <row r="1482" spans="3:13" s="1" customFormat="1" ht="13.5" hidden="1">
      <c r="C1482" s="29"/>
      <c r="D1482" s="29"/>
      <c r="E1482" s="29"/>
      <c r="F1482" s="29"/>
      <c r="G1482" s="29"/>
      <c r="H1482" s="29"/>
      <c r="I1482" s="29"/>
      <c r="J1482" s="29"/>
      <c r="K1482" s="29"/>
      <c r="L1482" s="29"/>
      <c r="M1482" s="29"/>
    </row>
    <row r="1483" spans="3:13" s="1" customFormat="1" ht="13.5" hidden="1"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</row>
    <row r="1484" spans="3:13" s="1" customFormat="1" ht="13.5" hidden="1">
      <c r="C1484" s="29"/>
      <c r="D1484" s="29"/>
      <c r="E1484" s="29"/>
      <c r="F1484" s="29"/>
      <c r="G1484" s="29"/>
      <c r="H1484" s="29"/>
      <c r="I1484" s="29"/>
      <c r="J1484" s="29"/>
      <c r="K1484" s="29"/>
      <c r="L1484" s="29"/>
      <c r="M1484" s="29"/>
    </row>
    <row r="1485" spans="3:13" s="1" customFormat="1" ht="13.5" hidden="1"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</row>
    <row r="1486" spans="3:13" s="1" customFormat="1" ht="13.5" hidden="1">
      <c r="C1486" s="29"/>
      <c r="D1486" s="29"/>
      <c r="E1486" s="29"/>
      <c r="F1486" s="29"/>
      <c r="G1486" s="29"/>
      <c r="H1486" s="29"/>
      <c r="I1486" s="29"/>
      <c r="J1486" s="29"/>
      <c r="K1486" s="29"/>
      <c r="L1486" s="29"/>
      <c r="M1486" s="29"/>
    </row>
    <row r="1487" spans="3:13" s="1" customFormat="1" ht="13.5" hidden="1"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</row>
    <row r="1488" spans="3:13" s="1" customFormat="1" ht="13.5" hidden="1">
      <c r="C1488" s="29"/>
      <c r="D1488" s="29"/>
      <c r="E1488" s="29"/>
      <c r="F1488" s="29"/>
      <c r="G1488" s="29"/>
      <c r="H1488" s="29"/>
      <c r="I1488" s="29"/>
      <c r="J1488" s="29"/>
      <c r="K1488" s="29"/>
      <c r="L1488" s="29"/>
      <c r="M1488" s="29"/>
    </row>
    <row r="1489" spans="3:13" s="1" customFormat="1" ht="13.5" hidden="1"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</row>
    <row r="1490" spans="3:13" s="1" customFormat="1" ht="13.5" hidden="1">
      <c r="C1490" s="29"/>
      <c r="D1490" s="29"/>
      <c r="E1490" s="29"/>
      <c r="F1490" s="29"/>
      <c r="G1490" s="29"/>
      <c r="H1490" s="29"/>
      <c r="I1490" s="29"/>
      <c r="J1490" s="29"/>
      <c r="K1490" s="29"/>
      <c r="L1490" s="29"/>
      <c r="M1490" s="29"/>
    </row>
    <row r="1491" spans="3:13" s="1" customFormat="1" ht="13.5" hidden="1"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</row>
    <row r="1492" spans="3:13" s="1" customFormat="1" ht="13.5" hidden="1">
      <c r="C1492" s="29"/>
      <c r="D1492" s="29"/>
      <c r="E1492" s="29"/>
      <c r="F1492" s="29"/>
      <c r="G1492" s="29"/>
      <c r="H1492" s="29"/>
      <c r="I1492" s="29"/>
      <c r="J1492" s="29"/>
      <c r="K1492" s="29"/>
      <c r="L1492" s="29"/>
      <c r="M1492" s="29"/>
    </row>
    <row r="1493" spans="3:13" s="1" customFormat="1" ht="13.5" hidden="1"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</row>
    <row r="1494" spans="3:13" s="1" customFormat="1" ht="13.5" hidden="1">
      <c r="C1494" s="29"/>
      <c r="D1494" s="29"/>
      <c r="E1494" s="29"/>
      <c r="F1494" s="29"/>
      <c r="G1494" s="29"/>
      <c r="H1494" s="29"/>
      <c r="I1494" s="29"/>
      <c r="J1494" s="29"/>
      <c r="K1494" s="29"/>
      <c r="L1494" s="29"/>
      <c r="M1494" s="29"/>
    </row>
    <row r="1495" spans="3:13" s="1" customFormat="1" ht="13.5" hidden="1">
      <c r="C1495" s="29"/>
      <c r="D1495" s="29"/>
      <c r="E1495" s="29"/>
      <c r="F1495" s="29"/>
      <c r="G1495" s="29"/>
      <c r="H1495" s="29"/>
      <c r="I1495" s="29"/>
      <c r="J1495" s="29"/>
      <c r="K1495" s="29"/>
      <c r="L1495" s="29"/>
      <c r="M1495" s="29"/>
    </row>
    <row r="1496" spans="3:13" s="1" customFormat="1" ht="13.5" hidden="1">
      <c r="C1496" s="29"/>
      <c r="D1496" s="29"/>
      <c r="E1496" s="29"/>
      <c r="F1496" s="29"/>
      <c r="G1496" s="29"/>
      <c r="H1496" s="29"/>
      <c r="I1496" s="29"/>
      <c r="J1496" s="29"/>
      <c r="K1496" s="29"/>
      <c r="L1496" s="29"/>
      <c r="M1496" s="29"/>
    </row>
    <row r="1497" spans="3:13" s="1" customFormat="1" ht="13.5" hidden="1">
      <c r="C1497" s="29"/>
      <c r="D1497" s="29"/>
      <c r="E1497" s="29"/>
      <c r="F1497" s="29"/>
      <c r="G1497" s="29"/>
      <c r="H1497" s="29"/>
      <c r="I1497" s="29"/>
      <c r="J1497" s="29"/>
      <c r="K1497" s="29"/>
      <c r="L1497" s="29"/>
      <c r="M1497" s="29"/>
    </row>
    <row r="1498" spans="3:13" s="1" customFormat="1" ht="13.5" hidden="1">
      <c r="C1498" s="29"/>
      <c r="D1498" s="29"/>
      <c r="E1498" s="29"/>
      <c r="F1498" s="29"/>
      <c r="G1498" s="29"/>
      <c r="H1498" s="29"/>
      <c r="I1498" s="29"/>
      <c r="J1498" s="29"/>
      <c r="K1498" s="29"/>
      <c r="L1498" s="29"/>
      <c r="M1498" s="29"/>
    </row>
    <row r="1499" spans="3:13" s="1" customFormat="1" ht="13.5" hidden="1">
      <c r="C1499" s="29"/>
      <c r="D1499" s="29"/>
      <c r="E1499" s="29"/>
      <c r="F1499" s="29"/>
      <c r="G1499" s="29"/>
      <c r="H1499" s="29"/>
      <c r="I1499" s="29"/>
      <c r="J1499" s="29"/>
      <c r="K1499" s="29"/>
      <c r="L1499" s="29"/>
      <c r="M1499" s="29"/>
    </row>
    <row r="1500" spans="3:13" s="1" customFormat="1" ht="13.5" hidden="1">
      <c r="C1500" s="29"/>
      <c r="D1500" s="29"/>
      <c r="E1500" s="29"/>
      <c r="F1500" s="29"/>
      <c r="G1500" s="29"/>
      <c r="H1500" s="29"/>
      <c r="I1500" s="29"/>
      <c r="J1500" s="29"/>
      <c r="K1500" s="29"/>
      <c r="L1500" s="29"/>
      <c r="M1500" s="29"/>
    </row>
    <row r="1501" spans="3:13" s="1" customFormat="1" ht="13.5" hidden="1">
      <c r="C1501" s="29"/>
      <c r="D1501" s="29"/>
      <c r="E1501" s="29"/>
      <c r="F1501" s="29"/>
      <c r="G1501" s="29"/>
      <c r="H1501" s="29"/>
      <c r="I1501" s="29"/>
      <c r="J1501" s="29"/>
      <c r="K1501" s="29"/>
      <c r="L1501" s="29"/>
      <c r="M1501" s="29"/>
    </row>
    <row r="1502" spans="3:13" s="1" customFormat="1" ht="13.5" hidden="1">
      <c r="C1502" s="29"/>
      <c r="D1502" s="29"/>
      <c r="E1502" s="29"/>
      <c r="F1502" s="29"/>
      <c r="G1502" s="29"/>
      <c r="H1502" s="29"/>
      <c r="I1502" s="29"/>
      <c r="J1502" s="29"/>
      <c r="K1502" s="29"/>
      <c r="L1502" s="29"/>
      <c r="M1502" s="29"/>
    </row>
    <row r="1503" spans="3:13" s="1" customFormat="1" ht="13.5" hidden="1">
      <c r="C1503" s="29"/>
      <c r="D1503" s="29"/>
      <c r="E1503" s="29"/>
      <c r="F1503" s="29"/>
      <c r="G1503" s="29"/>
      <c r="H1503" s="29"/>
      <c r="I1503" s="29"/>
      <c r="J1503" s="29"/>
      <c r="K1503" s="29"/>
      <c r="L1503" s="29"/>
      <c r="M1503" s="29"/>
    </row>
    <row r="1504" spans="3:13" s="1" customFormat="1" ht="13.5" hidden="1"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</row>
    <row r="1505" spans="3:13" s="1" customFormat="1" ht="13.5" hidden="1"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</row>
    <row r="1506" spans="3:13" s="1" customFormat="1" ht="13.5" hidden="1"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</row>
    <row r="1507" spans="3:13" s="1" customFormat="1" ht="13.5" hidden="1"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</row>
    <row r="1508" spans="3:13" s="1" customFormat="1" ht="13.5" hidden="1"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29"/>
    </row>
    <row r="1509" spans="3:13" s="1" customFormat="1" ht="13.5" hidden="1">
      <c r="C1509" s="29"/>
      <c r="D1509" s="29"/>
      <c r="E1509" s="29"/>
      <c r="F1509" s="29"/>
      <c r="G1509" s="29"/>
      <c r="H1509" s="29"/>
      <c r="I1509" s="29"/>
      <c r="J1509" s="29"/>
      <c r="K1509" s="29"/>
      <c r="L1509" s="29"/>
      <c r="M1509" s="29"/>
    </row>
    <row r="1510" spans="3:13" s="1" customFormat="1" ht="13.5" hidden="1"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</row>
    <row r="1511" spans="3:13" s="1" customFormat="1" ht="13.5" hidden="1"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</row>
    <row r="1512" spans="3:13" s="1" customFormat="1" ht="13.5" hidden="1"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</row>
    <row r="1513" spans="3:13" s="1" customFormat="1" ht="13.5" hidden="1"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</row>
    <row r="1514" spans="3:13" s="1" customFormat="1" ht="13.5" hidden="1"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</row>
    <row r="1515" spans="3:13" s="1" customFormat="1" ht="13.5" hidden="1"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</row>
    <row r="1516" spans="3:13" s="1" customFormat="1" ht="13.5" hidden="1">
      <c r="C1516" s="29"/>
      <c r="D1516" s="29"/>
      <c r="E1516" s="29"/>
      <c r="F1516" s="29"/>
      <c r="G1516" s="29"/>
      <c r="H1516" s="29"/>
      <c r="I1516" s="29"/>
      <c r="J1516" s="29"/>
      <c r="K1516" s="29"/>
      <c r="L1516" s="29"/>
      <c r="M1516" s="29"/>
    </row>
    <row r="1517" spans="3:13" s="1" customFormat="1" ht="13.5" hidden="1">
      <c r="C1517" s="29"/>
      <c r="D1517" s="29"/>
      <c r="E1517" s="29"/>
      <c r="F1517" s="29"/>
      <c r="G1517" s="29"/>
      <c r="H1517" s="29"/>
      <c r="I1517" s="29"/>
      <c r="J1517" s="29"/>
      <c r="K1517" s="29"/>
      <c r="L1517" s="29"/>
      <c r="M1517" s="29"/>
    </row>
    <row r="1518" spans="3:13" s="1" customFormat="1" ht="13.5" hidden="1">
      <c r="C1518" s="29"/>
      <c r="D1518" s="29"/>
      <c r="E1518" s="29"/>
      <c r="F1518" s="29"/>
      <c r="G1518" s="29"/>
      <c r="H1518" s="29"/>
      <c r="I1518" s="29"/>
      <c r="J1518" s="29"/>
      <c r="K1518" s="29"/>
      <c r="L1518" s="29"/>
      <c r="M1518" s="29"/>
    </row>
    <row r="1519" spans="3:13" s="1" customFormat="1" ht="13.5" hidden="1">
      <c r="C1519" s="29"/>
      <c r="D1519" s="29"/>
      <c r="E1519" s="29"/>
      <c r="F1519" s="29"/>
      <c r="G1519" s="29"/>
      <c r="H1519" s="29"/>
      <c r="I1519" s="29"/>
      <c r="J1519" s="29"/>
      <c r="K1519" s="29"/>
      <c r="L1519" s="29"/>
      <c r="M1519" s="29"/>
    </row>
    <row r="1520" spans="3:13" s="1" customFormat="1" ht="13.5" hidden="1"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</row>
    <row r="1521" spans="3:13" s="1" customFormat="1" ht="13.5" hidden="1"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</row>
    <row r="1522" spans="3:13" s="1" customFormat="1" ht="13.5" hidden="1"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</row>
    <row r="1523" spans="3:13" s="1" customFormat="1" ht="13.5" hidden="1"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</row>
    <row r="1524" spans="3:13" s="1" customFormat="1" ht="13.5" hidden="1"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</row>
    <row r="1525" spans="3:13" s="1" customFormat="1" ht="13.5" hidden="1"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</row>
    <row r="1526" spans="3:13" s="1" customFormat="1" ht="13.5" hidden="1"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</row>
    <row r="1527" spans="3:13" s="1" customFormat="1" ht="13.5" hidden="1"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</row>
    <row r="1528" spans="3:13" s="1" customFormat="1" ht="13.5" hidden="1"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</row>
    <row r="1529" spans="3:13" s="1" customFormat="1" ht="13.5" hidden="1"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</row>
    <row r="1530" spans="3:13" s="1" customFormat="1" ht="13.5" hidden="1"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</row>
    <row r="1531" spans="3:13" s="1" customFormat="1" ht="13.5" hidden="1"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</row>
    <row r="1532" spans="3:13" s="1" customFormat="1" ht="13.5" hidden="1">
      <c r="C1532" s="29"/>
      <c r="D1532" s="29"/>
      <c r="E1532" s="29"/>
      <c r="F1532" s="29"/>
      <c r="G1532" s="29"/>
      <c r="H1532" s="29"/>
      <c r="I1532" s="29"/>
      <c r="J1532" s="29"/>
      <c r="K1532" s="29"/>
      <c r="L1532" s="29"/>
      <c r="M1532" s="29"/>
    </row>
    <row r="1533" spans="3:13" s="1" customFormat="1" ht="13.5" hidden="1">
      <c r="C1533" s="29"/>
      <c r="D1533" s="29"/>
      <c r="E1533" s="29"/>
      <c r="F1533" s="29"/>
      <c r="G1533" s="29"/>
      <c r="H1533" s="29"/>
      <c r="I1533" s="29"/>
      <c r="J1533" s="29"/>
      <c r="K1533" s="29"/>
      <c r="L1533" s="29"/>
      <c r="M1533" s="29"/>
    </row>
    <row r="1534" spans="3:13" s="1" customFormat="1" ht="13.5" hidden="1">
      <c r="C1534" s="29"/>
      <c r="D1534" s="29"/>
      <c r="E1534" s="29"/>
      <c r="F1534" s="29"/>
      <c r="G1534" s="29"/>
      <c r="H1534" s="29"/>
      <c r="I1534" s="29"/>
      <c r="J1534" s="29"/>
      <c r="K1534" s="29"/>
      <c r="L1534" s="29"/>
      <c r="M1534" s="29"/>
    </row>
    <row r="1535" spans="3:13" s="1" customFormat="1" ht="13.5" hidden="1">
      <c r="C1535" s="29"/>
      <c r="D1535" s="29"/>
      <c r="E1535" s="29"/>
      <c r="F1535" s="29"/>
      <c r="G1535" s="29"/>
      <c r="H1535" s="29"/>
      <c r="I1535" s="29"/>
      <c r="J1535" s="29"/>
      <c r="K1535" s="29"/>
      <c r="L1535" s="29"/>
      <c r="M1535" s="29"/>
    </row>
    <row r="1536" spans="3:13" s="1" customFormat="1" ht="13.5" hidden="1"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</row>
    <row r="1537" spans="3:13" s="1" customFormat="1" ht="13.5" hidden="1"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</row>
    <row r="1538" spans="3:13" s="1" customFormat="1" ht="13.5" hidden="1"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</row>
    <row r="1539" spans="3:13" s="1" customFormat="1" ht="13.5" hidden="1"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</row>
    <row r="1540" spans="3:13" s="1" customFormat="1" ht="13.5" hidden="1"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</row>
    <row r="1541" spans="3:13" s="1" customFormat="1" ht="13.5" hidden="1"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</row>
    <row r="1542" spans="3:13" s="1" customFormat="1" ht="13.5" hidden="1"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</row>
    <row r="1543" spans="3:13" s="1" customFormat="1" ht="13.5" hidden="1"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</row>
    <row r="1544" spans="3:13" s="1" customFormat="1" ht="13.5" hidden="1"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</row>
    <row r="1545" spans="3:13" s="1" customFormat="1" ht="13.5" hidden="1"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</row>
    <row r="1546" spans="3:13" s="1" customFormat="1" ht="13.5" hidden="1"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</row>
    <row r="1547" spans="3:13" s="1" customFormat="1" ht="13.5" hidden="1">
      <c r="C1547" s="29"/>
      <c r="D1547" s="29"/>
      <c r="E1547" s="29"/>
      <c r="F1547" s="29"/>
      <c r="G1547" s="29"/>
      <c r="H1547" s="29"/>
      <c r="I1547" s="29"/>
      <c r="J1547" s="29"/>
      <c r="K1547" s="29"/>
      <c r="L1547" s="29"/>
      <c r="M1547" s="29"/>
    </row>
    <row r="1548" spans="3:13" s="1" customFormat="1" ht="13.5" hidden="1">
      <c r="C1548" s="29"/>
      <c r="D1548" s="29"/>
      <c r="E1548" s="29"/>
      <c r="F1548" s="29"/>
      <c r="G1548" s="29"/>
      <c r="H1548" s="29"/>
      <c r="I1548" s="29"/>
      <c r="J1548" s="29"/>
      <c r="K1548" s="29"/>
      <c r="L1548" s="29"/>
      <c r="M1548" s="29"/>
    </row>
    <row r="1549" spans="3:13" s="1" customFormat="1" ht="13.5" hidden="1">
      <c r="C1549" s="29"/>
      <c r="D1549" s="29"/>
      <c r="E1549" s="29"/>
      <c r="F1549" s="29"/>
      <c r="G1549" s="29"/>
      <c r="H1549" s="29"/>
      <c r="I1549" s="29"/>
      <c r="J1549" s="29"/>
      <c r="K1549" s="29"/>
      <c r="L1549" s="29"/>
      <c r="M1549" s="29"/>
    </row>
    <row r="1550" spans="3:13" s="1" customFormat="1" ht="13.5" hidden="1">
      <c r="C1550" s="29"/>
      <c r="D1550" s="29"/>
      <c r="E1550" s="29"/>
      <c r="F1550" s="29"/>
      <c r="G1550" s="29"/>
      <c r="H1550" s="29"/>
      <c r="I1550" s="29"/>
      <c r="J1550" s="29"/>
      <c r="K1550" s="29"/>
      <c r="L1550" s="29"/>
      <c r="M1550" s="29"/>
    </row>
    <row r="1551" spans="3:13" s="1" customFormat="1" ht="13.5" hidden="1">
      <c r="C1551" s="29"/>
      <c r="D1551" s="29"/>
      <c r="E1551" s="29"/>
      <c r="F1551" s="29"/>
      <c r="G1551" s="29"/>
      <c r="H1551" s="29"/>
      <c r="I1551" s="29"/>
      <c r="J1551" s="29"/>
      <c r="K1551" s="29"/>
      <c r="L1551" s="29"/>
      <c r="M1551" s="29"/>
    </row>
    <row r="1552" spans="3:13" s="1" customFormat="1" ht="13.5" hidden="1">
      <c r="C1552" s="29"/>
      <c r="D1552" s="29"/>
      <c r="E1552" s="29"/>
      <c r="F1552" s="29"/>
      <c r="G1552" s="29"/>
      <c r="H1552" s="29"/>
      <c r="I1552" s="29"/>
      <c r="J1552" s="29"/>
      <c r="K1552" s="29"/>
      <c r="L1552" s="29"/>
      <c r="M1552" s="29"/>
    </row>
    <row r="1553" spans="3:13" s="1" customFormat="1" ht="13.5" hidden="1">
      <c r="C1553" s="29"/>
      <c r="D1553" s="29"/>
      <c r="E1553" s="29"/>
      <c r="F1553" s="29"/>
      <c r="G1553" s="29"/>
      <c r="H1553" s="29"/>
      <c r="I1553" s="29"/>
      <c r="J1553" s="29"/>
      <c r="K1553" s="29"/>
      <c r="L1553" s="29"/>
      <c r="M1553" s="29"/>
    </row>
    <row r="1554" spans="3:13" s="1" customFormat="1" ht="13.5" hidden="1">
      <c r="C1554" s="29"/>
      <c r="D1554" s="29"/>
      <c r="E1554" s="29"/>
      <c r="F1554" s="29"/>
      <c r="G1554" s="29"/>
      <c r="H1554" s="29"/>
      <c r="I1554" s="29"/>
      <c r="J1554" s="29"/>
      <c r="K1554" s="29"/>
      <c r="L1554" s="29"/>
      <c r="M1554" s="29"/>
    </row>
    <row r="1555" spans="3:13" s="1" customFormat="1" ht="13.5" hidden="1">
      <c r="C1555" s="29"/>
      <c r="D1555" s="29"/>
      <c r="E1555" s="29"/>
      <c r="F1555" s="29"/>
      <c r="G1555" s="29"/>
      <c r="H1555" s="29"/>
      <c r="I1555" s="29"/>
      <c r="J1555" s="29"/>
      <c r="K1555" s="29"/>
      <c r="L1555" s="29"/>
      <c r="M1555" s="29"/>
    </row>
    <row r="1556" spans="3:13" s="1" customFormat="1" ht="13.5" hidden="1">
      <c r="C1556" s="29"/>
      <c r="D1556" s="29"/>
      <c r="E1556" s="29"/>
      <c r="F1556" s="29"/>
      <c r="G1556" s="29"/>
      <c r="H1556" s="29"/>
      <c r="I1556" s="29"/>
      <c r="J1556" s="29"/>
      <c r="K1556" s="29"/>
      <c r="L1556" s="29"/>
      <c r="M1556" s="29"/>
    </row>
    <row r="1557" spans="3:13" s="1" customFormat="1" ht="13.5" hidden="1">
      <c r="C1557" s="29"/>
      <c r="D1557" s="29"/>
      <c r="E1557" s="29"/>
      <c r="F1557" s="29"/>
      <c r="G1557" s="29"/>
      <c r="H1557" s="29"/>
      <c r="I1557" s="29"/>
      <c r="J1557" s="29"/>
      <c r="K1557" s="29"/>
      <c r="L1557" s="29"/>
      <c r="M1557" s="29"/>
    </row>
    <row r="1558" spans="3:13" s="1" customFormat="1" ht="13.5" hidden="1">
      <c r="C1558" s="29"/>
      <c r="D1558" s="29"/>
      <c r="E1558" s="29"/>
      <c r="F1558" s="29"/>
      <c r="G1558" s="29"/>
      <c r="H1558" s="29"/>
      <c r="I1558" s="29"/>
      <c r="J1558" s="29"/>
      <c r="K1558" s="29"/>
      <c r="L1558" s="29"/>
      <c r="M1558" s="29"/>
    </row>
    <row r="1559" spans="3:13" s="1" customFormat="1" ht="13.5" hidden="1">
      <c r="C1559" s="29"/>
      <c r="D1559" s="29"/>
      <c r="E1559" s="29"/>
      <c r="F1559" s="29"/>
      <c r="G1559" s="29"/>
      <c r="H1559" s="29"/>
      <c r="I1559" s="29"/>
      <c r="J1559" s="29"/>
      <c r="K1559" s="29"/>
      <c r="L1559" s="29"/>
      <c r="M1559" s="29"/>
    </row>
    <row r="1560" spans="3:13" s="1" customFormat="1" ht="13.5" hidden="1">
      <c r="C1560" s="29"/>
      <c r="D1560" s="29"/>
      <c r="E1560" s="29"/>
      <c r="F1560" s="29"/>
      <c r="G1560" s="29"/>
      <c r="H1560" s="29"/>
      <c r="I1560" s="29"/>
      <c r="J1560" s="29"/>
      <c r="K1560" s="29"/>
      <c r="L1560" s="29"/>
      <c r="M1560" s="29"/>
    </row>
    <row r="1561" spans="3:13" s="1" customFormat="1" ht="13.5" hidden="1">
      <c r="C1561" s="29"/>
      <c r="D1561" s="29"/>
      <c r="E1561" s="29"/>
      <c r="F1561" s="29"/>
      <c r="G1561" s="29"/>
      <c r="H1561" s="29"/>
      <c r="I1561" s="29"/>
      <c r="J1561" s="29"/>
      <c r="K1561" s="29"/>
      <c r="L1561" s="29"/>
      <c r="M1561" s="29"/>
    </row>
    <row r="1562" spans="3:13" s="1" customFormat="1" ht="13.5" hidden="1">
      <c r="C1562" s="29"/>
      <c r="D1562" s="29"/>
      <c r="E1562" s="29"/>
      <c r="F1562" s="29"/>
      <c r="G1562" s="29"/>
      <c r="H1562" s="29"/>
      <c r="I1562" s="29"/>
      <c r="J1562" s="29"/>
      <c r="K1562" s="29"/>
      <c r="L1562" s="29"/>
      <c r="M1562" s="29"/>
    </row>
    <row r="1563" spans="3:13" s="1" customFormat="1" ht="13.5" hidden="1">
      <c r="C1563" s="29"/>
      <c r="D1563" s="29"/>
      <c r="E1563" s="29"/>
      <c r="F1563" s="29"/>
      <c r="G1563" s="29"/>
      <c r="H1563" s="29"/>
      <c r="I1563" s="29"/>
      <c r="J1563" s="29"/>
      <c r="K1563" s="29"/>
      <c r="L1563" s="29"/>
      <c r="M1563" s="29"/>
    </row>
    <row r="1564" spans="3:13" s="1" customFormat="1" ht="13.5" hidden="1">
      <c r="C1564" s="29"/>
      <c r="D1564" s="29"/>
      <c r="E1564" s="29"/>
      <c r="F1564" s="29"/>
      <c r="G1564" s="29"/>
      <c r="H1564" s="29"/>
      <c r="I1564" s="29"/>
      <c r="J1564" s="29"/>
      <c r="K1564" s="29"/>
      <c r="L1564" s="29"/>
      <c r="M1564" s="29"/>
    </row>
    <row r="1565" spans="3:13" s="1" customFormat="1" ht="13.5" hidden="1">
      <c r="C1565" s="29"/>
      <c r="D1565" s="29"/>
      <c r="E1565" s="29"/>
      <c r="F1565" s="29"/>
      <c r="G1565" s="29"/>
      <c r="H1565" s="29"/>
      <c r="I1565" s="29"/>
      <c r="J1565" s="29"/>
      <c r="K1565" s="29"/>
      <c r="L1565" s="29"/>
      <c r="M1565" s="29"/>
    </row>
    <row r="1566" spans="3:13" s="1" customFormat="1" ht="13.5" hidden="1">
      <c r="C1566" s="29"/>
      <c r="D1566" s="29"/>
      <c r="E1566" s="29"/>
      <c r="F1566" s="29"/>
      <c r="G1566" s="29"/>
      <c r="H1566" s="29"/>
      <c r="I1566" s="29"/>
      <c r="J1566" s="29"/>
      <c r="K1566" s="29"/>
      <c r="L1566" s="29"/>
      <c r="M1566" s="29"/>
    </row>
    <row r="1567" spans="3:13" s="1" customFormat="1" ht="13.5" hidden="1">
      <c r="C1567" s="29"/>
      <c r="D1567" s="29"/>
      <c r="E1567" s="29"/>
      <c r="F1567" s="29"/>
      <c r="G1567" s="29"/>
      <c r="H1567" s="29"/>
      <c r="I1567" s="29"/>
      <c r="J1567" s="29"/>
      <c r="K1567" s="29"/>
      <c r="L1567" s="29"/>
      <c r="M1567" s="29"/>
    </row>
    <row r="1568" spans="3:13" s="1" customFormat="1" ht="13.5" hidden="1">
      <c r="C1568" s="29"/>
      <c r="D1568" s="29"/>
      <c r="E1568" s="29"/>
      <c r="F1568" s="29"/>
      <c r="G1568" s="29"/>
      <c r="H1568" s="29"/>
      <c r="I1568" s="29"/>
      <c r="J1568" s="29"/>
      <c r="K1568" s="29"/>
      <c r="L1568" s="29"/>
      <c r="M1568" s="29"/>
    </row>
    <row r="1569" spans="3:13" s="1" customFormat="1" ht="13.5" hidden="1">
      <c r="C1569" s="29"/>
      <c r="D1569" s="29"/>
      <c r="E1569" s="29"/>
      <c r="F1569" s="29"/>
      <c r="G1569" s="29"/>
      <c r="H1569" s="29"/>
      <c r="I1569" s="29"/>
      <c r="J1569" s="29"/>
      <c r="K1569" s="29"/>
      <c r="L1569" s="29"/>
      <c r="M1569" s="29"/>
    </row>
    <row r="1570" spans="3:13" s="1" customFormat="1" ht="13.5" hidden="1">
      <c r="C1570" s="29"/>
      <c r="D1570" s="29"/>
      <c r="E1570" s="29"/>
      <c r="F1570" s="29"/>
      <c r="G1570" s="29"/>
      <c r="H1570" s="29"/>
      <c r="I1570" s="29"/>
      <c r="J1570" s="29"/>
      <c r="K1570" s="29"/>
      <c r="L1570" s="29"/>
      <c r="M1570" s="29"/>
    </row>
    <row r="1571" spans="3:13" s="1" customFormat="1" ht="13.5" hidden="1">
      <c r="C1571" s="29"/>
      <c r="D1571" s="29"/>
      <c r="E1571" s="29"/>
      <c r="F1571" s="29"/>
      <c r="G1571" s="29"/>
      <c r="H1571" s="29"/>
      <c r="I1571" s="29"/>
      <c r="J1571" s="29"/>
      <c r="K1571" s="29"/>
      <c r="L1571" s="29"/>
      <c r="M1571" s="29"/>
    </row>
    <row r="1572" spans="3:13" s="1" customFormat="1" ht="13.5" hidden="1">
      <c r="C1572" s="29"/>
      <c r="D1572" s="29"/>
      <c r="E1572" s="29"/>
      <c r="F1572" s="29"/>
      <c r="G1572" s="29"/>
      <c r="H1572" s="29"/>
      <c r="I1572" s="29"/>
      <c r="J1572" s="29"/>
      <c r="K1572" s="29"/>
      <c r="L1572" s="29"/>
      <c r="M1572" s="29"/>
    </row>
    <row r="1573" spans="3:13" s="1" customFormat="1" ht="13.5" hidden="1">
      <c r="C1573" s="29"/>
      <c r="D1573" s="29"/>
      <c r="E1573" s="29"/>
      <c r="F1573" s="29"/>
      <c r="G1573" s="29"/>
      <c r="H1573" s="29"/>
      <c r="I1573" s="29"/>
      <c r="J1573" s="29"/>
      <c r="K1573" s="29"/>
      <c r="L1573" s="29"/>
      <c r="M1573" s="29"/>
    </row>
    <row r="1574" spans="3:13" s="1" customFormat="1" ht="13.5" hidden="1">
      <c r="C1574" s="29"/>
      <c r="D1574" s="29"/>
      <c r="E1574" s="29"/>
      <c r="F1574" s="29"/>
      <c r="G1574" s="29"/>
      <c r="H1574" s="29"/>
      <c r="I1574" s="29"/>
      <c r="J1574" s="29"/>
      <c r="K1574" s="29"/>
      <c r="L1574" s="29"/>
      <c r="M1574" s="29"/>
    </row>
    <row r="1575" spans="3:13" s="1" customFormat="1" ht="13.5" hidden="1">
      <c r="C1575" s="29"/>
      <c r="D1575" s="29"/>
      <c r="E1575" s="29"/>
      <c r="F1575" s="29"/>
      <c r="G1575" s="29"/>
      <c r="H1575" s="29"/>
      <c r="I1575" s="29"/>
      <c r="J1575" s="29"/>
      <c r="K1575" s="29"/>
      <c r="L1575" s="29"/>
      <c r="M1575" s="29"/>
    </row>
    <row r="1576" spans="3:13" s="1" customFormat="1" ht="13.5" hidden="1">
      <c r="C1576" s="29"/>
      <c r="D1576" s="29"/>
      <c r="E1576" s="29"/>
      <c r="F1576" s="29"/>
      <c r="G1576" s="29"/>
      <c r="H1576" s="29"/>
      <c r="I1576" s="29"/>
      <c r="J1576" s="29"/>
      <c r="K1576" s="29"/>
      <c r="L1576" s="29"/>
      <c r="M1576" s="29"/>
    </row>
    <row r="1577" spans="3:13" s="1" customFormat="1" ht="13.5" hidden="1">
      <c r="C1577" s="29"/>
      <c r="D1577" s="29"/>
      <c r="E1577" s="29"/>
      <c r="F1577" s="29"/>
      <c r="G1577" s="29"/>
      <c r="H1577" s="29"/>
      <c r="I1577" s="29"/>
      <c r="J1577" s="29"/>
      <c r="K1577" s="29"/>
      <c r="L1577" s="29"/>
      <c r="M1577" s="29"/>
    </row>
    <row r="1578" spans="3:13" s="1" customFormat="1" ht="13.5" hidden="1">
      <c r="C1578" s="29"/>
      <c r="D1578" s="29"/>
      <c r="E1578" s="29"/>
      <c r="F1578" s="29"/>
      <c r="G1578" s="29"/>
      <c r="H1578" s="29"/>
      <c r="I1578" s="29"/>
      <c r="J1578" s="29"/>
      <c r="K1578" s="29"/>
      <c r="L1578" s="29"/>
      <c r="M1578" s="29"/>
    </row>
    <row r="1579" spans="3:13" s="1" customFormat="1" ht="13.5" hidden="1">
      <c r="C1579" s="29"/>
      <c r="D1579" s="29"/>
      <c r="E1579" s="29"/>
      <c r="F1579" s="29"/>
      <c r="G1579" s="29"/>
      <c r="H1579" s="29"/>
      <c r="I1579" s="29"/>
      <c r="J1579" s="29"/>
      <c r="K1579" s="29"/>
      <c r="L1579" s="29"/>
      <c r="M1579" s="29"/>
    </row>
    <row r="1580" spans="3:13" s="1" customFormat="1" ht="13.5" hidden="1">
      <c r="C1580" s="29"/>
      <c r="D1580" s="29"/>
      <c r="E1580" s="29"/>
      <c r="F1580" s="29"/>
      <c r="G1580" s="29"/>
      <c r="H1580" s="29"/>
      <c r="I1580" s="29"/>
      <c r="J1580" s="29"/>
      <c r="K1580" s="29"/>
      <c r="L1580" s="29"/>
      <c r="M1580" s="29"/>
    </row>
    <row r="1581" spans="3:13" s="1" customFormat="1" ht="13.5" hidden="1">
      <c r="C1581" s="29"/>
      <c r="D1581" s="29"/>
      <c r="E1581" s="29"/>
      <c r="F1581" s="29"/>
      <c r="G1581" s="29"/>
      <c r="H1581" s="29"/>
      <c r="I1581" s="29"/>
      <c r="J1581" s="29"/>
      <c r="K1581" s="29"/>
      <c r="L1581" s="29"/>
      <c r="M1581" s="29"/>
    </row>
    <row r="1582" spans="3:13" s="1" customFormat="1" ht="13.5" hidden="1">
      <c r="C1582" s="29"/>
      <c r="D1582" s="29"/>
      <c r="E1582" s="29"/>
      <c r="F1582" s="29"/>
      <c r="G1582" s="29"/>
      <c r="H1582" s="29"/>
      <c r="I1582" s="29"/>
      <c r="J1582" s="29"/>
      <c r="K1582" s="29"/>
      <c r="L1582" s="29"/>
      <c r="M1582" s="29"/>
    </row>
    <row r="1583" spans="3:13" s="1" customFormat="1" ht="13.5" hidden="1">
      <c r="C1583" s="29"/>
      <c r="D1583" s="29"/>
      <c r="E1583" s="29"/>
      <c r="F1583" s="29"/>
      <c r="G1583" s="29"/>
      <c r="H1583" s="29"/>
      <c r="I1583" s="29"/>
      <c r="J1583" s="29"/>
      <c r="K1583" s="29"/>
      <c r="L1583" s="29"/>
      <c r="M1583" s="29"/>
    </row>
    <row r="1584" spans="3:13" s="1" customFormat="1" ht="13.5" hidden="1">
      <c r="C1584" s="29"/>
      <c r="D1584" s="29"/>
      <c r="E1584" s="29"/>
      <c r="F1584" s="29"/>
      <c r="G1584" s="29"/>
      <c r="H1584" s="29"/>
      <c r="I1584" s="29"/>
      <c r="J1584" s="29"/>
      <c r="K1584" s="29"/>
      <c r="L1584" s="29"/>
      <c r="M1584" s="29"/>
    </row>
    <row r="1585" spans="3:13" s="1" customFormat="1" ht="13.5" hidden="1">
      <c r="C1585" s="29"/>
      <c r="D1585" s="29"/>
      <c r="E1585" s="29"/>
      <c r="F1585" s="29"/>
      <c r="G1585" s="29"/>
      <c r="H1585" s="29"/>
      <c r="I1585" s="29"/>
      <c r="J1585" s="29"/>
      <c r="K1585" s="29"/>
      <c r="L1585" s="29"/>
      <c r="M1585" s="29"/>
    </row>
    <row r="1586" spans="3:13" s="1" customFormat="1" ht="13.5" hidden="1">
      <c r="C1586" s="29"/>
      <c r="D1586" s="29"/>
      <c r="E1586" s="29"/>
      <c r="F1586" s="29"/>
      <c r="G1586" s="29"/>
      <c r="H1586" s="29"/>
      <c r="I1586" s="29"/>
      <c r="J1586" s="29"/>
      <c r="K1586" s="29"/>
      <c r="L1586" s="29"/>
      <c r="M1586" s="29"/>
    </row>
    <row r="1587" spans="3:13" s="1" customFormat="1" ht="13.5" hidden="1">
      <c r="C1587" s="29"/>
      <c r="D1587" s="29"/>
      <c r="E1587" s="29"/>
      <c r="F1587" s="29"/>
      <c r="G1587" s="29"/>
      <c r="H1587" s="29"/>
      <c r="I1587" s="29"/>
      <c r="J1587" s="29"/>
      <c r="K1587" s="29"/>
      <c r="L1587" s="29"/>
      <c r="M1587" s="29"/>
    </row>
    <row r="1588" spans="3:13" s="1" customFormat="1" ht="13.5" hidden="1">
      <c r="C1588" s="29"/>
      <c r="D1588" s="29"/>
      <c r="E1588" s="29"/>
      <c r="F1588" s="29"/>
      <c r="G1588" s="29"/>
      <c r="H1588" s="29"/>
      <c r="I1588" s="29"/>
      <c r="J1588" s="29"/>
      <c r="K1588" s="29"/>
      <c r="L1588" s="29"/>
      <c r="M1588" s="29"/>
    </row>
    <row r="1589" spans="3:13" s="1" customFormat="1" ht="13.5" hidden="1">
      <c r="C1589" s="29"/>
      <c r="D1589" s="29"/>
      <c r="E1589" s="29"/>
      <c r="F1589" s="29"/>
      <c r="G1589" s="29"/>
      <c r="H1589" s="29"/>
      <c r="I1589" s="29"/>
      <c r="J1589" s="29"/>
      <c r="K1589" s="29"/>
      <c r="L1589" s="29"/>
      <c r="M1589" s="29"/>
    </row>
    <row r="1590" spans="3:13" s="1" customFormat="1" ht="13.5" hidden="1">
      <c r="C1590" s="29"/>
      <c r="D1590" s="29"/>
      <c r="E1590" s="29"/>
      <c r="F1590" s="29"/>
      <c r="G1590" s="29"/>
      <c r="H1590" s="29"/>
      <c r="I1590" s="29"/>
      <c r="J1590" s="29"/>
      <c r="K1590" s="29"/>
      <c r="L1590" s="29"/>
      <c r="M1590" s="29"/>
    </row>
    <row r="1591" spans="3:13" s="1" customFormat="1" ht="13.5" hidden="1">
      <c r="C1591" s="29"/>
      <c r="D1591" s="29"/>
      <c r="E1591" s="29"/>
      <c r="F1591" s="29"/>
      <c r="G1591" s="29"/>
      <c r="H1591" s="29"/>
      <c r="I1591" s="29"/>
      <c r="J1591" s="29"/>
      <c r="K1591" s="29"/>
      <c r="L1591" s="29"/>
      <c r="M1591" s="29"/>
    </row>
    <row r="1592" spans="3:13" s="1" customFormat="1" ht="13.5" hidden="1">
      <c r="C1592" s="29"/>
      <c r="D1592" s="29"/>
      <c r="E1592" s="29"/>
      <c r="F1592" s="29"/>
      <c r="G1592" s="29"/>
      <c r="H1592" s="29"/>
      <c r="I1592" s="29"/>
      <c r="J1592" s="29"/>
      <c r="K1592" s="29"/>
      <c r="L1592" s="29"/>
      <c r="M1592" s="29"/>
    </row>
    <row r="1593" spans="3:13" s="1" customFormat="1" ht="13.5" hidden="1">
      <c r="C1593" s="29"/>
      <c r="D1593" s="29"/>
      <c r="E1593" s="29"/>
      <c r="F1593" s="29"/>
      <c r="G1593" s="29"/>
      <c r="H1593" s="29"/>
      <c r="I1593" s="29"/>
      <c r="J1593" s="29"/>
      <c r="K1593" s="29"/>
      <c r="L1593" s="29"/>
      <c r="M1593" s="29"/>
    </row>
    <row r="1594" spans="3:13" s="1" customFormat="1" ht="13.5" hidden="1">
      <c r="C1594" s="29"/>
      <c r="D1594" s="29"/>
      <c r="E1594" s="29"/>
      <c r="F1594" s="29"/>
      <c r="G1594" s="29"/>
      <c r="H1594" s="29"/>
      <c r="I1594" s="29"/>
      <c r="J1594" s="29"/>
      <c r="K1594" s="29"/>
      <c r="L1594" s="29"/>
      <c r="M1594" s="29"/>
    </row>
    <row r="1595" spans="3:13" s="1" customFormat="1" ht="13.5" hidden="1">
      <c r="C1595" s="29"/>
      <c r="D1595" s="29"/>
      <c r="E1595" s="29"/>
      <c r="F1595" s="29"/>
      <c r="G1595" s="29"/>
      <c r="H1595" s="29"/>
      <c r="I1595" s="29"/>
      <c r="J1595" s="29"/>
      <c r="K1595" s="29"/>
      <c r="L1595" s="29"/>
      <c r="M1595" s="29"/>
    </row>
    <row r="1596" spans="3:13" s="1" customFormat="1" ht="13.5" hidden="1">
      <c r="C1596" s="29"/>
      <c r="D1596" s="29"/>
      <c r="E1596" s="29"/>
      <c r="F1596" s="29"/>
      <c r="G1596" s="29"/>
      <c r="H1596" s="29"/>
      <c r="I1596" s="29"/>
      <c r="J1596" s="29"/>
      <c r="K1596" s="29"/>
      <c r="L1596" s="29"/>
      <c r="M1596" s="29"/>
    </row>
    <row r="1597" spans="3:13" s="1" customFormat="1" ht="13.5" hidden="1">
      <c r="C1597" s="29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</row>
    <row r="1598" spans="3:13" s="1" customFormat="1" ht="13.5" hidden="1">
      <c r="C1598" s="29"/>
      <c r="D1598" s="29"/>
      <c r="E1598" s="29"/>
      <c r="F1598" s="29"/>
      <c r="G1598" s="29"/>
      <c r="H1598" s="29"/>
      <c r="I1598" s="29"/>
      <c r="J1598" s="29"/>
      <c r="K1598" s="29"/>
      <c r="L1598" s="29"/>
      <c r="M1598" s="29"/>
    </row>
    <row r="1599" spans="3:13" s="1" customFormat="1" ht="13.5" hidden="1">
      <c r="C1599" s="29"/>
      <c r="D1599" s="29"/>
      <c r="E1599" s="29"/>
      <c r="F1599" s="29"/>
      <c r="G1599" s="29"/>
      <c r="H1599" s="29"/>
      <c r="I1599" s="29"/>
      <c r="J1599" s="29"/>
      <c r="K1599" s="29"/>
      <c r="L1599" s="29"/>
      <c r="M1599" s="29"/>
    </row>
    <row r="1600" spans="3:13" s="1" customFormat="1" ht="13.5" hidden="1">
      <c r="C1600" s="29"/>
      <c r="D1600" s="29"/>
      <c r="E1600" s="29"/>
      <c r="F1600" s="29"/>
      <c r="G1600" s="29"/>
      <c r="H1600" s="29"/>
      <c r="I1600" s="29"/>
      <c r="J1600" s="29"/>
      <c r="K1600" s="29"/>
      <c r="L1600" s="29"/>
      <c r="M1600" s="29"/>
    </row>
    <row r="1601" spans="3:13" s="1" customFormat="1" ht="13.5" hidden="1">
      <c r="C1601" s="29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</row>
    <row r="1602" spans="3:13" s="1" customFormat="1" ht="13.5" hidden="1">
      <c r="C1602" s="29"/>
      <c r="D1602" s="29"/>
      <c r="E1602" s="29"/>
      <c r="F1602" s="29"/>
      <c r="G1602" s="29"/>
      <c r="H1602" s="29"/>
      <c r="I1602" s="29"/>
      <c r="J1602" s="29"/>
      <c r="K1602" s="29"/>
      <c r="L1602" s="29"/>
      <c r="M1602" s="29"/>
    </row>
    <row r="1603" spans="3:13" s="1" customFormat="1" ht="13.5" hidden="1">
      <c r="C1603" s="29"/>
      <c r="D1603" s="29"/>
      <c r="E1603" s="29"/>
      <c r="F1603" s="29"/>
      <c r="G1603" s="29"/>
      <c r="H1603" s="29"/>
      <c r="I1603" s="29"/>
      <c r="J1603" s="29"/>
      <c r="K1603" s="29"/>
      <c r="L1603" s="29"/>
      <c r="M1603" s="29"/>
    </row>
    <row r="1604" spans="3:13" s="1" customFormat="1" ht="13.5" hidden="1"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</row>
    <row r="1605" spans="3:13" s="1" customFormat="1" ht="13.5" hidden="1"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</row>
    <row r="1606" spans="3:13" s="1" customFormat="1" ht="13.5" hidden="1"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</row>
    <row r="1607" spans="3:13" s="1" customFormat="1" ht="13.5" hidden="1"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</row>
    <row r="1608" spans="3:13" s="1" customFormat="1" ht="13.5" hidden="1"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29"/>
    </row>
    <row r="1609" spans="3:13" s="1" customFormat="1" ht="13.5" hidden="1">
      <c r="C1609" s="29"/>
      <c r="D1609" s="29"/>
      <c r="E1609" s="29"/>
      <c r="F1609" s="29"/>
      <c r="G1609" s="29"/>
      <c r="H1609" s="29"/>
      <c r="I1609" s="29"/>
      <c r="J1609" s="29"/>
      <c r="K1609" s="29"/>
      <c r="L1609" s="29"/>
      <c r="M1609" s="29"/>
    </row>
    <row r="1610" spans="3:13" s="1" customFormat="1" ht="13.5" hidden="1"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</row>
    <row r="1611" spans="3:13" s="1" customFormat="1" ht="13.5" hidden="1"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</row>
    <row r="1612" spans="3:13" s="1" customFormat="1" ht="13.5" hidden="1"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</row>
    <row r="1613" spans="3:13" s="1" customFormat="1" ht="13.5" hidden="1"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</row>
    <row r="1614" spans="3:13" s="1" customFormat="1" ht="13.5" hidden="1"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</row>
    <row r="1615" spans="3:13" s="1" customFormat="1" ht="13.5" hidden="1"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</row>
    <row r="1616" spans="3:13" s="1" customFormat="1" ht="13.5" hidden="1">
      <c r="C1616" s="29"/>
      <c r="D1616" s="29"/>
      <c r="E1616" s="29"/>
      <c r="F1616" s="29"/>
      <c r="G1616" s="29"/>
      <c r="H1616" s="29"/>
      <c r="I1616" s="29"/>
      <c r="J1616" s="29"/>
      <c r="K1616" s="29"/>
      <c r="L1616" s="29"/>
      <c r="M1616" s="29"/>
    </row>
    <row r="1617" spans="3:13" s="1" customFormat="1" ht="13.5" hidden="1">
      <c r="C1617" s="29"/>
      <c r="D1617" s="29"/>
      <c r="E1617" s="29"/>
      <c r="F1617" s="29"/>
      <c r="G1617" s="29"/>
      <c r="H1617" s="29"/>
      <c r="I1617" s="29"/>
      <c r="J1617" s="29"/>
      <c r="K1617" s="29"/>
      <c r="L1617" s="29"/>
      <c r="M1617" s="29"/>
    </row>
    <row r="1618" spans="3:13" s="1" customFormat="1" ht="13.5" hidden="1">
      <c r="C1618" s="29"/>
      <c r="D1618" s="29"/>
      <c r="E1618" s="29"/>
      <c r="F1618" s="29"/>
      <c r="G1618" s="29"/>
      <c r="H1618" s="29"/>
      <c r="I1618" s="29"/>
      <c r="J1618" s="29"/>
      <c r="K1618" s="29"/>
      <c r="L1618" s="29"/>
      <c r="M1618" s="29"/>
    </row>
    <row r="1619" spans="3:13" s="1" customFormat="1" ht="13.5" hidden="1">
      <c r="C1619" s="29"/>
      <c r="D1619" s="29"/>
      <c r="E1619" s="29"/>
      <c r="F1619" s="29"/>
      <c r="G1619" s="29"/>
      <c r="H1619" s="29"/>
      <c r="I1619" s="29"/>
      <c r="J1619" s="29"/>
      <c r="K1619" s="29"/>
      <c r="L1619" s="29"/>
      <c r="M1619" s="29"/>
    </row>
    <row r="1620" spans="3:13" s="1" customFormat="1" ht="13.5" hidden="1"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</row>
    <row r="1621" spans="3:13" s="1" customFormat="1" ht="13.5" hidden="1"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</row>
    <row r="1622" spans="3:13" s="1" customFormat="1" ht="13.5" hidden="1"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</row>
    <row r="1623" spans="3:13" s="1" customFormat="1" ht="13.5" hidden="1"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</row>
    <row r="1624" spans="3:13" s="1" customFormat="1" ht="13.5" hidden="1"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</row>
    <row r="1625" spans="3:13" s="1" customFormat="1" ht="13.5" hidden="1"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</row>
    <row r="1626" spans="3:13" s="1" customFormat="1" ht="13.5" hidden="1"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</row>
    <row r="1627" spans="3:13" s="1" customFormat="1" ht="13.5" hidden="1"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</row>
    <row r="1628" spans="3:13" s="1" customFormat="1" ht="13.5" hidden="1"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</row>
    <row r="1629" spans="3:13" s="1" customFormat="1" ht="13.5" hidden="1"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</row>
    <row r="1630" spans="3:13" s="1" customFormat="1" ht="13.5" hidden="1"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</row>
    <row r="1631" spans="3:13" s="1" customFormat="1" ht="13.5" hidden="1"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</row>
    <row r="1632" spans="3:13" s="1" customFormat="1" ht="13.5" hidden="1">
      <c r="C1632" s="29"/>
      <c r="D1632" s="29"/>
      <c r="E1632" s="29"/>
      <c r="F1632" s="29"/>
      <c r="G1632" s="29"/>
      <c r="H1632" s="29"/>
      <c r="I1632" s="29"/>
      <c r="J1632" s="29"/>
      <c r="K1632" s="29"/>
      <c r="L1632" s="29"/>
      <c r="M1632" s="29"/>
    </row>
    <row r="1633" spans="3:13" s="1" customFormat="1" ht="13.5" hidden="1">
      <c r="C1633" s="29"/>
      <c r="D1633" s="29"/>
      <c r="E1633" s="29"/>
      <c r="F1633" s="29"/>
      <c r="G1633" s="29"/>
      <c r="H1633" s="29"/>
      <c r="I1633" s="29"/>
      <c r="J1633" s="29"/>
      <c r="K1633" s="29"/>
      <c r="L1633" s="29"/>
      <c r="M1633" s="29"/>
    </row>
    <row r="1634" spans="3:13" s="1" customFormat="1" ht="13.5" hidden="1">
      <c r="C1634" s="29"/>
      <c r="D1634" s="29"/>
      <c r="E1634" s="29"/>
      <c r="F1634" s="29"/>
      <c r="G1634" s="29"/>
      <c r="H1634" s="29"/>
      <c r="I1634" s="29"/>
      <c r="J1634" s="29"/>
      <c r="K1634" s="29"/>
      <c r="L1634" s="29"/>
      <c r="M1634" s="29"/>
    </row>
    <row r="1635" spans="3:13" s="1" customFormat="1" ht="13.5" hidden="1">
      <c r="C1635" s="29"/>
      <c r="D1635" s="29"/>
      <c r="E1635" s="29"/>
      <c r="F1635" s="29"/>
      <c r="G1635" s="29"/>
      <c r="H1635" s="29"/>
      <c r="I1635" s="29"/>
      <c r="J1635" s="29"/>
      <c r="K1635" s="29"/>
      <c r="L1635" s="29"/>
      <c r="M1635" s="29"/>
    </row>
    <row r="1636" spans="3:13" s="1" customFormat="1" ht="13.5" hidden="1"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</row>
    <row r="1637" spans="3:13" s="1" customFormat="1" ht="13.5" hidden="1"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</row>
    <row r="1638" spans="3:13" s="1" customFormat="1" ht="13.5" hidden="1"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</row>
    <row r="1639" spans="3:13" s="1" customFormat="1" ht="13.5" hidden="1"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</row>
    <row r="1640" spans="3:13" s="1" customFormat="1" ht="13.5" hidden="1"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</row>
    <row r="1641" spans="3:13" s="1" customFormat="1" ht="13.5" hidden="1"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</row>
    <row r="1642" spans="3:13" s="1" customFormat="1" ht="13.5" hidden="1"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</row>
    <row r="1643" spans="3:13" s="1" customFormat="1" ht="13.5" hidden="1"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</row>
    <row r="1644" spans="3:13" s="1" customFormat="1" ht="13.5" hidden="1"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</row>
    <row r="1645" spans="3:13" s="1" customFormat="1" ht="13.5" hidden="1"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</row>
    <row r="1646" spans="3:13" s="1" customFormat="1" ht="13.5" hidden="1"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</row>
    <row r="1647" spans="3:13" s="1" customFormat="1" ht="13.5" hidden="1">
      <c r="C1647" s="29"/>
      <c r="D1647" s="29"/>
      <c r="E1647" s="29"/>
      <c r="F1647" s="29"/>
      <c r="G1647" s="29"/>
      <c r="H1647" s="29"/>
      <c r="I1647" s="29"/>
      <c r="J1647" s="29"/>
      <c r="K1647" s="29"/>
      <c r="L1647" s="29"/>
      <c r="M1647" s="29"/>
    </row>
    <row r="1648" spans="3:13" s="1" customFormat="1" ht="13.5" hidden="1">
      <c r="C1648" s="29"/>
      <c r="D1648" s="29"/>
      <c r="E1648" s="29"/>
      <c r="F1648" s="29"/>
      <c r="G1648" s="29"/>
      <c r="H1648" s="29"/>
      <c r="I1648" s="29"/>
      <c r="J1648" s="29"/>
      <c r="K1648" s="29"/>
      <c r="L1648" s="29"/>
      <c r="M1648" s="29"/>
    </row>
    <row r="1649" spans="3:13" s="1" customFormat="1" ht="13.5" hidden="1">
      <c r="C1649" s="29"/>
      <c r="D1649" s="29"/>
      <c r="E1649" s="29"/>
      <c r="F1649" s="29"/>
      <c r="G1649" s="29"/>
      <c r="H1649" s="29"/>
      <c r="I1649" s="29"/>
      <c r="J1649" s="29"/>
      <c r="K1649" s="29"/>
      <c r="L1649" s="29"/>
      <c r="M1649" s="29"/>
    </row>
    <row r="1650" spans="3:13" s="1" customFormat="1" ht="13.5" hidden="1">
      <c r="C1650" s="29"/>
      <c r="D1650" s="29"/>
      <c r="E1650" s="29"/>
      <c r="F1650" s="29"/>
      <c r="G1650" s="29"/>
      <c r="H1650" s="29"/>
      <c r="I1650" s="29"/>
      <c r="J1650" s="29"/>
      <c r="K1650" s="29"/>
      <c r="L1650" s="29"/>
      <c r="M1650" s="29"/>
    </row>
    <row r="1651" spans="3:13" s="1" customFormat="1" ht="13.5" hidden="1">
      <c r="C1651" s="29"/>
      <c r="D1651" s="29"/>
      <c r="E1651" s="29"/>
      <c r="F1651" s="29"/>
      <c r="G1651" s="29"/>
      <c r="H1651" s="29"/>
      <c r="I1651" s="29"/>
      <c r="J1651" s="29"/>
      <c r="K1651" s="29"/>
      <c r="L1651" s="29"/>
      <c r="M1651" s="29"/>
    </row>
    <row r="1652" spans="3:13" s="1" customFormat="1" ht="13.5" hidden="1">
      <c r="C1652" s="29"/>
      <c r="D1652" s="29"/>
      <c r="E1652" s="29"/>
      <c r="F1652" s="29"/>
      <c r="G1652" s="29"/>
      <c r="H1652" s="29"/>
      <c r="I1652" s="29"/>
      <c r="J1652" s="29"/>
      <c r="K1652" s="29"/>
      <c r="L1652" s="29"/>
      <c r="M1652" s="29"/>
    </row>
    <row r="1653" spans="3:13" s="1" customFormat="1" ht="13.5" hidden="1">
      <c r="C1653" s="29"/>
      <c r="D1653" s="29"/>
      <c r="E1653" s="29"/>
      <c r="F1653" s="29"/>
      <c r="G1653" s="29"/>
      <c r="H1653" s="29"/>
      <c r="I1653" s="29"/>
      <c r="J1653" s="29"/>
      <c r="K1653" s="29"/>
      <c r="L1653" s="29"/>
      <c r="M1653" s="29"/>
    </row>
    <row r="1654" spans="3:13" s="1" customFormat="1" ht="13.5" hidden="1">
      <c r="C1654" s="29"/>
      <c r="D1654" s="29"/>
      <c r="E1654" s="29"/>
      <c r="F1654" s="29"/>
      <c r="G1654" s="29"/>
      <c r="H1654" s="29"/>
      <c r="I1654" s="29"/>
      <c r="J1654" s="29"/>
      <c r="K1654" s="29"/>
      <c r="L1654" s="29"/>
      <c r="M1654" s="29"/>
    </row>
    <row r="1655" spans="3:13" s="1" customFormat="1" ht="13.5" hidden="1">
      <c r="C1655" s="29"/>
      <c r="D1655" s="29"/>
      <c r="E1655" s="29"/>
      <c r="F1655" s="29"/>
      <c r="G1655" s="29"/>
      <c r="H1655" s="29"/>
      <c r="I1655" s="29"/>
      <c r="J1655" s="29"/>
      <c r="K1655" s="29"/>
      <c r="L1655" s="29"/>
      <c r="M1655" s="29"/>
    </row>
    <row r="1656" spans="3:13" s="1" customFormat="1" ht="13.5" hidden="1">
      <c r="C1656" s="29"/>
      <c r="D1656" s="29"/>
      <c r="E1656" s="29"/>
      <c r="F1656" s="29"/>
      <c r="G1656" s="29"/>
      <c r="H1656" s="29"/>
      <c r="I1656" s="29"/>
      <c r="J1656" s="29"/>
      <c r="K1656" s="29"/>
      <c r="L1656" s="29"/>
      <c r="M1656" s="29"/>
    </row>
    <row r="1657" spans="3:13" s="1" customFormat="1" ht="13.5" hidden="1">
      <c r="C1657" s="29"/>
      <c r="D1657" s="29"/>
      <c r="E1657" s="29"/>
      <c r="F1657" s="29"/>
      <c r="G1657" s="29"/>
      <c r="H1657" s="29"/>
      <c r="I1657" s="29"/>
      <c r="J1657" s="29"/>
      <c r="K1657" s="29"/>
      <c r="L1657" s="29"/>
      <c r="M1657" s="29"/>
    </row>
    <row r="1658" spans="3:13" s="1" customFormat="1" ht="13.5" hidden="1">
      <c r="C1658" s="29"/>
      <c r="D1658" s="29"/>
      <c r="E1658" s="29"/>
      <c r="F1658" s="29"/>
      <c r="G1658" s="29"/>
      <c r="H1658" s="29"/>
      <c r="I1658" s="29"/>
      <c r="J1658" s="29"/>
      <c r="K1658" s="29"/>
      <c r="L1658" s="29"/>
      <c r="M1658" s="29"/>
    </row>
    <row r="1659" spans="3:13" s="1" customFormat="1" ht="13.5" hidden="1">
      <c r="C1659" s="29"/>
      <c r="D1659" s="29"/>
      <c r="E1659" s="29"/>
      <c r="F1659" s="29"/>
      <c r="G1659" s="29"/>
      <c r="H1659" s="29"/>
      <c r="I1659" s="29"/>
      <c r="J1659" s="29"/>
      <c r="K1659" s="29"/>
      <c r="L1659" s="29"/>
      <c r="M1659" s="29"/>
    </row>
    <row r="1660" spans="3:13" s="1" customFormat="1" ht="13.5" hidden="1">
      <c r="C1660" s="29"/>
      <c r="D1660" s="29"/>
      <c r="E1660" s="29"/>
      <c r="F1660" s="29"/>
      <c r="G1660" s="29"/>
      <c r="H1660" s="29"/>
      <c r="I1660" s="29"/>
      <c r="J1660" s="29"/>
      <c r="K1660" s="29"/>
      <c r="L1660" s="29"/>
      <c r="M1660" s="29"/>
    </row>
    <row r="1661" spans="3:13" s="1" customFormat="1" ht="13.5" hidden="1">
      <c r="C1661" s="29"/>
      <c r="D1661" s="29"/>
      <c r="E1661" s="29"/>
      <c r="F1661" s="29"/>
      <c r="G1661" s="29"/>
      <c r="H1661" s="29"/>
      <c r="I1661" s="29"/>
      <c r="J1661" s="29"/>
      <c r="K1661" s="29"/>
      <c r="L1661" s="29"/>
      <c r="M1661" s="29"/>
    </row>
    <row r="1662" spans="3:13" s="1" customFormat="1" ht="13.5" hidden="1">
      <c r="C1662" s="29"/>
      <c r="D1662" s="29"/>
      <c r="E1662" s="29"/>
      <c r="F1662" s="29"/>
      <c r="G1662" s="29"/>
      <c r="H1662" s="29"/>
      <c r="I1662" s="29"/>
      <c r="J1662" s="29"/>
      <c r="K1662" s="29"/>
      <c r="L1662" s="29"/>
      <c r="M1662" s="29"/>
    </row>
    <row r="1663" spans="3:13" s="1" customFormat="1" ht="13.5" hidden="1">
      <c r="C1663" s="29"/>
      <c r="D1663" s="29"/>
      <c r="E1663" s="29"/>
      <c r="F1663" s="29"/>
      <c r="G1663" s="29"/>
      <c r="H1663" s="29"/>
      <c r="I1663" s="29"/>
      <c r="J1663" s="29"/>
      <c r="K1663" s="29"/>
      <c r="L1663" s="29"/>
      <c r="M1663" s="29"/>
    </row>
    <row r="1664" spans="3:13" s="1" customFormat="1" ht="13.5" hidden="1">
      <c r="C1664" s="29"/>
      <c r="D1664" s="29"/>
      <c r="E1664" s="29"/>
      <c r="F1664" s="29"/>
      <c r="G1664" s="29"/>
      <c r="H1664" s="29"/>
      <c r="I1664" s="29"/>
      <c r="J1664" s="29"/>
      <c r="K1664" s="29"/>
      <c r="L1664" s="29"/>
      <c r="M1664" s="29"/>
    </row>
    <row r="1665" spans="3:13" s="1" customFormat="1" ht="13.5" hidden="1">
      <c r="C1665" s="29"/>
      <c r="D1665" s="29"/>
      <c r="E1665" s="29"/>
      <c r="F1665" s="29"/>
      <c r="G1665" s="29"/>
      <c r="H1665" s="29"/>
      <c r="I1665" s="29"/>
      <c r="J1665" s="29"/>
      <c r="K1665" s="29"/>
      <c r="L1665" s="29"/>
      <c r="M1665" s="29"/>
    </row>
    <row r="1666" spans="3:13" s="1" customFormat="1" ht="13.5" hidden="1">
      <c r="C1666" s="29"/>
      <c r="D1666" s="29"/>
      <c r="E1666" s="29"/>
      <c r="F1666" s="29"/>
      <c r="G1666" s="29"/>
      <c r="H1666" s="29"/>
      <c r="I1666" s="29"/>
      <c r="J1666" s="29"/>
      <c r="K1666" s="29"/>
      <c r="L1666" s="29"/>
      <c r="M1666" s="29"/>
    </row>
    <row r="1667" spans="3:13" s="1" customFormat="1" ht="13.5" hidden="1">
      <c r="C1667" s="29"/>
      <c r="D1667" s="29"/>
      <c r="E1667" s="29"/>
      <c r="F1667" s="29"/>
      <c r="G1667" s="29"/>
      <c r="H1667" s="29"/>
      <c r="I1667" s="29"/>
      <c r="J1667" s="29"/>
      <c r="K1667" s="29"/>
      <c r="L1667" s="29"/>
      <c r="M1667" s="29"/>
    </row>
    <row r="1668" spans="3:13" s="1" customFormat="1" ht="13.5" hidden="1">
      <c r="C1668" s="29"/>
      <c r="D1668" s="29"/>
      <c r="E1668" s="29"/>
      <c r="F1668" s="29"/>
      <c r="G1668" s="29"/>
      <c r="H1668" s="29"/>
      <c r="I1668" s="29"/>
      <c r="J1668" s="29"/>
      <c r="K1668" s="29"/>
      <c r="L1668" s="29"/>
      <c r="M1668" s="29"/>
    </row>
    <row r="1669" spans="3:13" s="1" customFormat="1" ht="13.5" hidden="1">
      <c r="C1669" s="29"/>
      <c r="D1669" s="29"/>
      <c r="E1669" s="29"/>
      <c r="F1669" s="29"/>
      <c r="G1669" s="29"/>
      <c r="H1669" s="29"/>
      <c r="I1669" s="29"/>
      <c r="J1669" s="29"/>
      <c r="K1669" s="29"/>
      <c r="L1669" s="29"/>
      <c r="M1669" s="29"/>
    </row>
    <row r="1670" spans="3:13" s="1" customFormat="1" ht="13.5" hidden="1">
      <c r="C1670" s="29"/>
      <c r="D1670" s="29"/>
      <c r="E1670" s="29"/>
      <c r="F1670" s="29"/>
      <c r="G1670" s="29"/>
      <c r="H1670" s="29"/>
      <c r="I1670" s="29"/>
      <c r="J1670" s="29"/>
      <c r="K1670" s="29"/>
      <c r="L1670" s="29"/>
      <c r="M1670" s="29"/>
    </row>
    <row r="1671" spans="3:13" s="1" customFormat="1" ht="13.5" hidden="1">
      <c r="C1671" s="29"/>
      <c r="D1671" s="29"/>
      <c r="E1671" s="29"/>
      <c r="F1671" s="29"/>
      <c r="G1671" s="29"/>
      <c r="H1671" s="29"/>
      <c r="I1671" s="29"/>
      <c r="J1671" s="29"/>
      <c r="K1671" s="29"/>
      <c r="L1671" s="29"/>
      <c r="M1671" s="29"/>
    </row>
    <row r="1672" spans="3:13" s="1" customFormat="1" ht="13.5" hidden="1">
      <c r="C1672" s="29"/>
      <c r="D1672" s="29"/>
      <c r="E1672" s="29"/>
      <c r="F1672" s="29"/>
      <c r="G1672" s="29"/>
      <c r="H1672" s="29"/>
      <c r="I1672" s="29"/>
      <c r="J1672" s="29"/>
      <c r="K1672" s="29"/>
      <c r="L1672" s="29"/>
      <c r="M1672" s="29"/>
    </row>
    <row r="1673" spans="3:13" s="1" customFormat="1" ht="15.75" hidden="1" customHeight="1">
      <c r="C1673" s="29"/>
      <c r="D1673" s="29"/>
      <c r="E1673" s="29"/>
      <c r="F1673" s="29"/>
      <c r="G1673" s="29"/>
      <c r="H1673" s="29"/>
      <c r="I1673" s="29"/>
      <c r="J1673" s="29"/>
      <c r="K1673" s="29"/>
      <c r="L1673" s="29"/>
      <c r="M1673" s="29"/>
    </row>
    <row r="1674" spans="3:13" s="1" customFormat="1" ht="15.75" hidden="1" customHeight="1">
      <c r="C1674" s="29"/>
      <c r="D1674" s="29"/>
      <c r="E1674" s="29"/>
      <c r="F1674" s="29"/>
      <c r="G1674" s="29"/>
      <c r="H1674" s="29"/>
      <c r="I1674" s="29"/>
      <c r="J1674" s="29"/>
      <c r="K1674" s="29"/>
      <c r="L1674" s="29"/>
      <c r="M1674" s="29"/>
    </row>
    <row r="1675" spans="3:13" s="1" customFormat="1" ht="15.75" hidden="1" customHeight="1">
      <c r="C1675" s="29"/>
      <c r="D1675" s="29"/>
      <c r="E1675" s="29"/>
      <c r="F1675" s="29"/>
      <c r="G1675" s="29"/>
      <c r="H1675" s="29"/>
      <c r="I1675" s="29"/>
      <c r="J1675" s="29"/>
      <c r="K1675" s="29"/>
      <c r="L1675" s="29"/>
      <c r="M1675" s="29"/>
    </row>
    <row r="1676" spans="3:13" s="1" customFormat="1" ht="15.75" hidden="1" customHeight="1">
      <c r="C1676" s="29"/>
      <c r="D1676" s="29"/>
      <c r="E1676" s="29"/>
      <c r="F1676" s="29"/>
      <c r="G1676" s="29"/>
      <c r="H1676" s="29"/>
      <c r="I1676" s="29"/>
      <c r="J1676" s="29"/>
      <c r="K1676" s="29"/>
      <c r="L1676" s="29"/>
      <c r="M1676" s="29"/>
    </row>
    <row r="1677" spans="3:13" s="1" customFormat="1" ht="15.75" hidden="1" customHeight="1">
      <c r="C1677" s="29"/>
      <c r="D1677" s="29"/>
      <c r="E1677" s="29"/>
      <c r="F1677" s="29"/>
      <c r="G1677" s="29"/>
      <c r="H1677" s="29"/>
      <c r="I1677" s="29"/>
      <c r="J1677" s="29"/>
      <c r="K1677" s="29"/>
      <c r="L1677" s="29"/>
      <c r="M1677" s="29"/>
    </row>
    <row r="1678" spans="3:13" s="1" customFormat="1" ht="15.75" hidden="1" customHeight="1">
      <c r="C1678" s="29"/>
      <c r="D1678" s="29"/>
      <c r="E1678" s="29"/>
      <c r="F1678" s="29"/>
      <c r="G1678" s="29"/>
      <c r="H1678" s="29"/>
      <c r="I1678" s="29"/>
      <c r="J1678" s="29"/>
      <c r="K1678" s="29"/>
      <c r="L1678" s="29"/>
      <c r="M1678" s="29"/>
    </row>
    <row r="1679" spans="3:13" s="1" customFormat="1" ht="15.75" hidden="1" customHeight="1">
      <c r="C1679" s="29"/>
      <c r="D1679" s="29"/>
      <c r="E1679" s="29"/>
      <c r="F1679" s="29"/>
      <c r="G1679" s="29"/>
      <c r="H1679" s="29"/>
      <c r="I1679" s="29"/>
      <c r="J1679" s="29"/>
      <c r="K1679" s="29"/>
      <c r="L1679" s="29"/>
      <c r="M1679" s="29"/>
    </row>
    <row r="1680" spans="3:13" s="1" customFormat="1" ht="15.75" hidden="1" customHeight="1">
      <c r="C1680" s="29"/>
      <c r="D1680" s="29"/>
      <c r="E1680" s="29"/>
      <c r="F1680" s="29"/>
      <c r="G1680" s="29"/>
      <c r="H1680" s="29"/>
      <c r="I1680" s="29"/>
      <c r="J1680" s="29"/>
      <c r="K1680" s="29"/>
      <c r="L1680" s="29"/>
      <c r="M1680" s="29"/>
    </row>
    <row r="1681" spans="3:13" s="1" customFormat="1" ht="15.75" hidden="1" customHeight="1">
      <c r="C1681" s="29"/>
      <c r="D1681" s="29"/>
      <c r="E1681" s="29"/>
      <c r="F1681" s="29"/>
      <c r="G1681" s="29"/>
      <c r="H1681" s="29"/>
      <c r="I1681" s="29"/>
      <c r="J1681" s="29"/>
      <c r="K1681" s="29"/>
      <c r="L1681" s="29"/>
      <c r="M1681" s="29"/>
    </row>
    <row r="1682" spans="3:13" s="1" customFormat="1" ht="15.75" hidden="1" customHeight="1">
      <c r="C1682" s="29"/>
      <c r="D1682" s="29"/>
      <c r="E1682" s="29"/>
      <c r="F1682" s="29"/>
      <c r="G1682" s="29"/>
      <c r="H1682" s="29"/>
      <c r="I1682" s="29"/>
      <c r="J1682" s="29"/>
      <c r="K1682" s="29"/>
      <c r="L1682" s="29"/>
      <c r="M1682" s="29"/>
    </row>
  </sheetData>
  <mergeCells count="11">
    <mergeCell ref="B5:B7"/>
    <mergeCell ref="C5:K5"/>
    <mergeCell ref="C6:E6"/>
    <mergeCell ref="F6:H6"/>
    <mergeCell ref="I6:K6"/>
    <mergeCell ref="C53:N53"/>
    <mergeCell ref="B29:B31"/>
    <mergeCell ref="C29:K29"/>
    <mergeCell ref="C30:E30"/>
    <mergeCell ref="F30:H30"/>
    <mergeCell ref="I30:K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15"/>
  <dimension ref="A1:X1595"/>
  <sheetViews>
    <sheetView showGridLines="0" showRowColHeaders="0" zoomScale="115" zoomScaleNormal="115" workbookViewId="0"/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8" width="10.7109375" style="29" customWidth="1"/>
    <col min="9" max="9" width="8.7109375" style="29" customWidth="1"/>
    <col min="10" max="11" width="10.7109375" style="29" customWidth="1"/>
    <col min="12" max="12" width="8.7109375" style="29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16384" width="9.140625" hidden="1"/>
  </cols>
  <sheetData>
    <row r="1" spans="1:24" ht="29.25" customHeight="1">
      <c r="B1" s="24" t="s">
        <v>238</v>
      </c>
      <c r="L1" s="30"/>
    </row>
    <row r="2" spans="1:24" ht="8.25" customHeight="1">
      <c r="B2" s="2"/>
      <c r="L2" s="30"/>
    </row>
    <row r="3" spans="1:24" ht="15.75">
      <c r="B3" s="81" t="s">
        <v>199</v>
      </c>
      <c r="C3" s="1"/>
      <c r="D3" s="1"/>
      <c r="E3" s="1"/>
      <c r="F3" s="1"/>
      <c r="G3" s="1"/>
      <c r="H3" s="1"/>
      <c r="I3" s="1"/>
      <c r="J3" s="1"/>
      <c r="K3" s="1"/>
      <c r="L3" s="64"/>
    </row>
    <row r="4" spans="1:24" ht="14.1" customHeight="1">
      <c r="B4" s="82"/>
      <c r="C4" s="1"/>
      <c r="D4" s="1"/>
      <c r="E4" s="1"/>
      <c r="F4" s="1"/>
      <c r="G4" s="1"/>
      <c r="H4" s="1"/>
      <c r="I4" s="1"/>
      <c r="J4" s="1"/>
      <c r="K4" s="1"/>
      <c r="L4" s="64"/>
    </row>
    <row r="5" spans="1:24" ht="14.1" customHeight="1" thickBot="1">
      <c r="B5" s="367" t="s">
        <v>551</v>
      </c>
      <c r="C5" s="1139" t="s">
        <v>552</v>
      </c>
      <c r="D5" s="1140"/>
      <c r="E5" s="1141"/>
      <c r="F5" s="1139" t="s">
        <v>553</v>
      </c>
      <c r="G5" s="1140"/>
      <c r="H5" s="1141"/>
      <c r="I5" s="1139" t="s">
        <v>554</v>
      </c>
      <c r="J5" s="1140"/>
      <c r="K5" s="1141"/>
      <c r="L5" s="1148" t="s">
        <v>35</v>
      </c>
      <c r="M5" s="501"/>
    </row>
    <row r="6" spans="1:24" s="1" customFormat="1" ht="14.1" customHeight="1" thickTop="1">
      <c r="B6" s="611" t="s">
        <v>555</v>
      </c>
      <c r="C6" s="453">
        <v>44531</v>
      </c>
      <c r="D6" s="453">
        <v>44805</v>
      </c>
      <c r="E6" s="859">
        <v>44896</v>
      </c>
      <c r="F6" s="453">
        <v>44531</v>
      </c>
      <c r="G6" s="453">
        <v>44805</v>
      </c>
      <c r="H6" s="453">
        <v>44896</v>
      </c>
      <c r="I6" s="453">
        <v>44531</v>
      </c>
      <c r="J6" s="453">
        <v>44805</v>
      </c>
      <c r="K6" s="453">
        <v>44896</v>
      </c>
      <c r="L6" s="1148"/>
      <c r="M6" s="103"/>
      <c r="N6" s="29"/>
      <c r="O6" s="29"/>
      <c r="P6" s="46"/>
      <c r="Q6" s="3"/>
      <c r="R6" s="4"/>
      <c r="S6" s="5"/>
      <c r="T6" s="6"/>
      <c r="U6" s="7"/>
    </row>
    <row r="7" spans="1:24" s="1" customFormat="1" ht="2.1" customHeight="1">
      <c r="B7" s="469"/>
      <c r="C7" s="470"/>
      <c r="D7" s="471"/>
      <c r="E7" s="472"/>
      <c r="F7" s="394"/>
      <c r="G7" s="394"/>
      <c r="H7" s="394"/>
      <c r="I7" s="394"/>
      <c r="J7" s="394"/>
      <c r="K7" s="394"/>
      <c r="L7" s="394"/>
      <c r="M7" s="103"/>
      <c r="N7" s="29"/>
      <c r="O7" s="29"/>
      <c r="P7" s="46"/>
      <c r="Q7" s="3"/>
      <c r="R7" s="4"/>
      <c r="S7" s="5"/>
      <c r="T7" s="6"/>
      <c r="U7" s="7"/>
    </row>
    <row r="8" spans="1:24" s="1" customFormat="1" ht="2.1" customHeight="1">
      <c r="B8" s="357"/>
      <c r="C8" s="473"/>
      <c r="D8" s="474"/>
      <c r="E8" s="475"/>
      <c r="F8" s="358"/>
      <c r="G8" s="358"/>
      <c r="H8" s="358"/>
      <c r="I8" s="358"/>
      <c r="J8" s="358"/>
      <c r="K8" s="358"/>
      <c r="L8" s="358"/>
      <c r="M8" s="103"/>
      <c r="N8" s="29"/>
      <c r="O8" s="29"/>
      <c r="P8" s="46"/>
      <c r="Q8" s="3"/>
      <c r="R8" s="4"/>
      <c r="S8" s="5"/>
      <c r="T8" s="6"/>
      <c r="U8" s="7"/>
    </row>
    <row r="9" spans="1:24" s="1" customFormat="1" ht="2.1" customHeight="1" thickBot="1">
      <c r="B9" s="476"/>
      <c r="C9" s="676"/>
      <c r="D9" s="677"/>
      <c r="E9" s="678"/>
      <c r="F9" s="679"/>
      <c r="G9" s="103"/>
      <c r="H9" s="103"/>
      <c r="I9" s="158"/>
      <c r="J9" s="680"/>
      <c r="K9" s="681"/>
      <c r="L9" s="292"/>
      <c r="M9" s="103"/>
      <c r="N9" s="29"/>
      <c r="O9" s="29"/>
      <c r="P9" s="46"/>
      <c r="Q9" s="3"/>
      <c r="R9" s="4"/>
      <c r="S9" s="5"/>
      <c r="T9" s="6"/>
      <c r="U9" s="7"/>
    </row>
    <row r="10" spans="1:24" s="16" customFormat="1" ht="14.1" customHeight="1" thickTop="1" thickBot="1">
      <c r="A10" s="1"/>
      <c r="B10" s="25" t="s">
        <v>844</v>
      </c>
      <c r="C10" s="181">
        <v>8.8574111756537501</v>
      </c>
      <c r="D10" s="181">
        <v>8.7690725725746805</v>
      </c>
      <c r="E10" s="182">
        <v>8.7098641972945003</v>
      </c>
      <c r="F10" s="181">
        <v>-0.49144990036085101</v>
      </c>
      <c r="G10" s="181">
        <v>-0.92584811538546796</v>
      </c>
      <c r="H10" s="182">
        <v>-0.84191011253654102</v>
      </c>
      <c r="I10" s="181">
        <v>8.3659612752928894</v>
      </c>
      <c r="J10" s="181">
        <v>7.8432244571892102</v>
      </c>
      <c r="K10" s="182">
        <v>7.8679540847579599</v>
      </c>
      <c r="L10" s="182">
        <v>9.9731706267798401</v>
      </c>
      <c r="M10" s="682">
        <f>K10-L10</f>
        <v>-2.1052165420218802</v>
      </c>
      <c r="N10" s="29"/>
      <c r="O10" s="29"/>
      <c r="P10" s="46"/>
      <c r="Q10" s="3"/>
      <c r="R10" s="4"/>
      <c r="S10" s="5"/>
      <c r="T10" s="6"/>
      <c r="U10" s="7"/>
      <c r="V10" s="31"/>
      <c r="W10" s="1"/>
      <c r="X10" s="1"/>
    </row>
    <row r="11" spans="1:24" s="16" customFormat="1" ht="14.1" customHeight="1" thickTop="1" thickBot="1">
      <c r="A11" s="1"/>
      <c r="B11" s="25" t="s">
        <v>6</v>
      </c>
      <c r="C11" s="181">
        <v>7.57</v>
      </c>
      <c r="D11" s="181">
        <v>7.71</v>
      </c>
      <c r="E11" s="182">
        <v>7.7594307656251136</v>
      </c>
      <c r="F11" s="181">
        <v>2.59</v>
      </c>
      <c r="G11" s="181">
        <v>2.8</v>
      </c>
      <c r="H11" s="182">
        <v>2.5037466496857617</v>
      </c>
      <c r="I11" s="181">
        <v>10.16</v>
      </c>
      <c r="J11" s="181">
        <v>10.51</v>
      </c>
      <c r="K11" s="182">
        <v>10.263177946246083</v>
      </c>
      <c r="L11" s="182">
        <v>10.66</v>
      </c>
      <c r="M11" s="682">
        <f t="shared" ref="M11:M20" si="0">K11-L11</f>
        <v>-0.3968220537539171</v>
      </c>
      <c r="N11" s="29"/>
      <c r="O11" s="29"/>
      <c r="P11" s="46"/>
      <c r="Q11" s="3"/>
      <c r="R11" s="4"/>
      <c r="S11" s="5"/>
      <c r="T11" s="6"/>
      <c r="U11" s="7"/>
      <c r="V11" s="31"/>
      <c r="W11" s="1"/>
      <c r="X11" s="1"/>
    </row>
    <row r="12" spans="1:24" s="16" customFormat="1" ht="14.1" customHeight="1" thickTop="1" thickBot="1">
      <c r="A12" s="1"/>
      <c r="B12" s="25" t="s">
        <v>7</v>
      </c>
      <c r="C12" s="181">
        <v>5.6068716770687956</v>
      </c>
      <c r="D12" s="181">
        <v>5.5516611266196652</v>
      </c>
      <c r="E12" s="182">
        <v>5.5319318805278286</v>
      </c>
      <c r="F12" s="181">
        <v>0.50311805277337418</v>
      </c>
      <c r="G12" s="181">
        <v>0.2843824948130923</v>
      </c>
      <c r="H12" s="182">
        <v>0.32470502133970097</v>
      </c>
      <c r="I12" s="181">
        <v>6.1099897298421695</v>
      </c>
      <c r="J12" s="181">
        <v>5.8360436214327569</v>
      </c>
      <c r="K12" s="182">
        <v>5.8566369018675299</v>
      </c>
      <c r="L12" s="182">
        <v>6.11</v>
      </c>
      <c r="M12" s="682">
        <f t="shared" si="0"/>
        <v>-0.25336309813247038</v>
      </c>
      <c r="N12" s="29"/>
      <c r="O12" s="29"/>
      <c r="P12" s="46"/>
      <c r="Q12" s="3"/>
      <c r="R12" s="4"/>
      <c r="S12" s="5"/>
      <c r="T12" s="6"/>
      <c r="U12" s="7"/>
      <c r="V12" s="31"/>
      <c r="W12" s="1"/>
      <c r="X12" s="1"/>
    </row>
    <row r="13" spans="1:24" s="16" customFormat="1" ht="14.1" customHeight="1" thickTop="1" thickBot="1">
      <c r="A13" s="1"/>
      <c r="B13" s="25" t="s">
        <v>8</v>
      </c>
      <c r="C13" s="181">
        <v>8.3920652937541256</v>
      </c>
      <c r="D13" s="181">
        <v>8.3063700568937779</v>
      </c>
      <c r="E13" s="182">
        <v>8.2577717597361655</v>
      </c>
      <c r="F13" s="181">
        <v>4.3899928715865926</v>
      </c>
      <c r="G13" s="181">
        <v>3.9402344852792091</v>
      </c>
      <c r="H13" s="182">
        <v>4.0059547008708289</v>
      </c>
      <c r="I13" s="181">
        <v>12.782058165340718</v>
      </c>
      <c r="J13" s="181">
        <v>12.246604542172987</v>
      </c>
      <c r="K13" s="182">
        <v>12.263726460606994</v>
      </c>
      <c r="L13" s="182">
        <v>13.13</v>
      </c>
      <c r="M13" s="682">
        <f t="shared" si="0"/>
        <v>-0.86627353939300633</v>
      </c>
      <c r="N13" s="29"/>
      <c r="O13" s="29"/>
      <c r="P13" s="46"/>
      <c r="Q13" s="3"/>
      <c r="R13" s="4"/>
      <c r="S13" s="5"/>
      <c r="T13" s="6"/>
      <c r="U13" s="7"/>
      <c r="V13" s="31"/>
      <c r="W13" s="1"/>
      <c r="X13" s="1"/>
    </row>
    <row r="14" spans="1:24" s="16" customFormat="1" ht="14.1" customHeight="1" thickTop="1" thickBot="1">
      <c r="A14" s="1"/>
      <c r="B14" s="25" t="s">
        <v>9</v>
      </c>
      <c r="C14" s="181">
        <v>8.9388142450979426</v>
      </c>
      <c r="D14" s="181">
        <v>8.987601046360977</v>
      </c>
      <c r="E14" s="182">
        <v>8.9033464384335694</v>
      </c>
      <c r="F14" s="181">
        <v>4.6790192519110487</v>
      </c>
      <c r="G14" s="181">
        <v>4.7903937089082138</v>
      </c>
      <c r="H14" s="182">
        <v>4.5887853317198797</v>
      </c>
      <c r="I14" s="181">
        <v>13.617833497008991</v>
      </c>
      <c r="J14" s="181">
        <v>13.777994755269191</v>
      </c>
      <c r="K14" s="182">
        <v>13.492131770153451</v>
      </c>
      <c r="L14" s="182">
        <v>13.45</v>
      </c>
      <c r="M14" s="682">
        <f t="shared" si="0"/>
        <v>4.2131770153451598E-2</v>
      </c>
      <c r="N14" s="29"/>
      <c r="O14" s="29"/>
      <c r="P14" s="46"/>
      <c r="Q14" s="3"/>
      <c r="R14" s="4"/>
      <c r="S14" s="5"/>
      <c r="T14" s="6"/>
      <c r="U14" s="7"/>
      <c r="V14" s="31"/>
      <c r="W14" s="1"/>
      <c r="X14" s="1"/>
    </row>
    <row r="15" spans="1:24" s="16" customFormat="1" ht="14.1" customHeight="1" thickTop="1" thickBot="1">
      <c r="A15" s="1"/>
      <c r="B15" s="25" t="s">
        <v>10</v>
      </c>
      <c r="C15" s="181">
        <v>9.9399930067515232</v>
      </c>
      <c r="D15" s="181">
        <v>9.5000845811458632</v>
      </c>
      <c r="E15" s="182">
        <v>8.6693085498759057</v>
      </c>
      <c r="F15" s="181">
        <v>2.3841371751943368</v>
      </c>
      <c r="G15" s="181">
        <v>1.8824950131641232</v>
      </c>
      <c r="H15" s="182">
        <v>2.7666607075597467</v>
      </c>
      <c r="I15" s="181">
        <v>12.32413018194586</v>
      </c>
      <c r="J15" s="181">
        <v>11.382579594309986</v>
      </c>
      <c r="K15" s="182">
        <v>11.435969257435653</v>
      </c>
      <c r="L15" s="182">
        <v>12.84</v>
      </c>
      <c r="M15" s="682">
        <f t="shared" si="0"/>
        <v>-1.4040307425643466</v>
      </c>
      <c r="N15" s="29"/>
      <c r="O15" s="29"/>
      <c r="P15" s="46"/>
      <c r="Q15" s="3"/>
      <c r="R15" s="4"/>
      <c r="S15" s="5"/>
      <c r="T15" s="6"/>
      <c r="U15" s="7"/>
      <c r="V15" s="31"/>
      <c r="W15" s="1"/>
      <c r="X15" s="1"/>
    </row>
    <row r="16" spans="1:24" s="16" customFormat="1" ht="14.1" customHeight="1" thickTop="1" thickBot="1">
      <c r="A16" s="1"/>
      <c r="B16" s="25" t="s">
        <v>11</v>
      </c>
      <c r="C16" s="181">
        <v>10.512149836144962</v>
      </c>
      <c r="D16" s="181">
        <v>10.575278581248389</v>
      </c>
      <c r="E16" s="182">
        <v>10.517174759945707</v>
      </c>
      <c r="F16" s="181">
        <v>1.6203666948521391</v>
      </c>
      <c r="G16" s="181">
        <v>1.2467384822775069</v>
      </c>
      <c r="H16" s="182">
        <v>1.1345063423925175</v>
      </c>
      <c r="I16" s="181">
        <v>12.132516530997101</v>
      </c>
      <c r="J16" s="181">
        <v>11.822017063525896</v>
      </c>
      <c r="K16" s="182">
        <v>11.651681102338223</v>
      </c>
      <c r="L16" s="182">
        <v>13.69</v>
      </c>
      <c r="M16" s="682">
        <f t="shared" si="0"/>
        <v>-2.0383188976617763</v>
      </c>
      <c r="N16" s="29"/>
      <c r="O16" s="29"/>
      <c r="P16" s="46"/>
      <c r="Q16" s="3"/>
      <c r="R16" s="4"/>
      <c r="S16" s="5"/>
      <c r="T16" s="6"/>
      <c r="U16" s="7"/>
      <c r="V16" s="31"/>
      <c r="W16" s="1"/>
      <c r="X16" s="1"/>
    </row>
    <row r="17" spans="1:24" s="16" customFormat="1" ht="14.1" customHeight="1" thickTop="1" thickBot="1">
      <c r="A17" s="1"/>
      <c r="B17" s="25" t="s">
        <v>12</v>
      </c>
      <c r="C17" s="181">
        <v>5.9744249499763864</v>
      </c>
      <c r="D17" s="181">
        <v>5.6616356091033069</v>
      </c>
      <c r="E17" s="182">
        <v>5.6057873610678284</v>
      </c>
      <c r="F17" s="181">
        <v>7.2931662122378144E-2</v>
      </c>
      <c r="G17" s="181">
        <v>-0.29467762952428006</v>
      </c>
      <c r="H17" s="182">
        <v>2.9307180025685969E-2</v>
      </c>
      <c r="I17" s="181">
        <v>6.0473566120987643</v>
      </c>
      <c r="J17" s="181">
        <v>5.366957979579027</v>
      </c>
      <c r="K17" s="182">
        <v>5.6350945410935136</v>
      </c>
      <c r="L17" s="182">
        <v>6.8199999999999994</v>
      </c>
      <c r="M17" s="682">
        <f t="shared" si="0"/>
        <v>-1.1849054589064858</v>
      </c>
      <c r="N17" s="29"/>
      <c r="O17" s="29"/>
      <c r="P17" s="46"/>
      <c r="Q17" s="3"/>
      <c r="R17" s="4"/>
      <c r="S17" s="5"/>
      <c r="T17" s="6"/>
      <c r="U17" s="7"/>
      <c r="V17" s="31"/>
      <c r="W17" s="1"/>
      <c r="X17" s="1"/>
    </row>
    <row r="18" spans="1:24" s="16" customFormat="1" ht="14.1" customHeight="1" thickTop="1" thickBot="1">
      <c r="A18" s="1"/>
      <c r="B18" s="25" t="s">
        <v>75</v>
      </c>
      <c r="C18" s="181">
        <v>10.510538114852524</v>
      </c>
      <c r="D18" s="181">
        <v>9.2630044406532477</v>
      </c>
      <c r="E18" s="182">
        <v>8.8816533694508006</v>
      </c>
      <c r="F18" s="181">
        <v>13.79646419037012</v>
      </c>
      <c r="G18" s="181">
        <v>13.94031851868624</v>
      </c>
      <c r="H18" s="182">
        <v>13.57733868344884</v>
      </c>
      <c r="I18" s="181">
        <v>24.307002305222642</v>
      </c>
      <c r="J18" s="181">
        <v>23.203322959339488</v>
      </c>
      <c r="K18" s="182">
        <v>22.458992052899639</v>
      </c>
      <c r="L18" s="182">
        <v>22.46</v>
      </c>
      <c r="M18" s="682">
        <f t="shared" si="0"/>
        <v>-1.0079471003621165E-3</v>
      </c>
      <c r="N18" s="29"/>
      <c r="O18" s="29"/>
      <c r="P18" s="46"/>
      <c r="Q18" s="3"/>
      <c r="R18" s="4"/>
      <c r="S18" s="5"/>
      <c r="T18" s="6"/>
      <c r="U18" s="7"/>
      <c r="V18" s="1"/>
      <c r="W18" s="1"/>
    </row>
    <row r="19" spans="1:24" s="16" customFormat="1" ht="14.1" customHeight="1" thickTop="1" thickBot="1">
      <c r="A19" s="1"/>
      <c r="B19" s="25" t="s">
        <v>76</v>
      </c>
      <c r="C19" s="181">
        <v>9.9560745000826323</v>
      </c>
      <c r="D19" s="181">
        <v>9.9215112430434793</v>
      </c>
      <c r="E19" s="182">
        <v>9.9745245073212896</v>
      </c>
      <c r="F19" s="181">
        <v>6.5157603721728101</v>
      </c>
      <c r="G19" s="181">
        <v>5.3849906577729421</v>
      </c>
      <c r="H19" s="182">
        <v>4.9752704493121591</v>
      </c>
      <c r="I19" s="181">
        <v>16.471834872255442</v>
      </c>
      <c r="J19" s="181">
        <v>15.306501900816421</v>
      </c>
      <c r="K19" s="182">
        <v>14.94979495663345</v>
      </c>
      <c r="L19" s="182">
        <v>19.82</v>
      </c>
      <c r="M19" s="682">
        <f t="shared" si="0"/>
        <v>-4.8702050433665498</v>
      </c>
      <c r="N19" s="29"/>
      <c r="O19" s="29"/>
      <c r="P19" s="46"/>
      <c r="Q19" s="3"/>
      <c r="R19" s="4"/>
      <c r="S19" s="5"/>
      <c r="T19" s="6"/>
      <c r="U19" s="7"/>
      <c r="V19" s="1"/>
      <c r="W19" s="1"/>
    </row>
    <row r="20" spans="1:24" s="16" customFormat="1" ht="14.1" customHeight="1" thickTop="1" thickBot="1">
      <c r="A20" s="1"/>
      <c r="B20" s="683" t="s">
        <v>556</v>
      </c>
      <c r="C20" s="858">
        <v>8.817370238835883</v>
      </c>
      <c r="D20" s="858">
        <v>8.610259173811281</v>
      </c>
      <c r="E20" s="858">
        <v>8.4136247400542405</v>
      </c>
      <c r="F20" s="858">
        <v>4.0731240099454915</v>
      </c>
      <c r="G20" s="858">
        <v>3.9014979475912024</v>
      </c>
      <c r="H20" s="858">
        <v>3.9630677429652601</v>
      </c>
      <c r="I20" s="858">
        <v>12.890494248781376</v>
      </c>
      <c r="J20" s="858">
        <v>12.511757121402484</v>
      </c>
      <c r="K20" s="858">
        <v>12.3766924830195</v>
      </c>
      <c r="L20" s="858">
        <v>13.23</v>
      </c>
      <c r="M20" s="682">
        <f t="shared" si="0"/>
        <v>-0.85330751698050022</v>
      </c>
      <c r="N20" s="29"/>
      <c r="O20" s="29"/>
      <c r="P20" s="46"/>
      <c r="Q20" s="3"/>
      <c r="R20" s="4"/>
      <c r="S20" s="5"/>
      <c r="T20" s="6"/>
      <c r="U20" s="7"/>
      <c r="V20" s="1"/>
      <c r="W20" s="1"/>
    </row>
    <row r="21" spans="1:24" s="16" customFormat="1" ht="14.1" customHeight="1" thickTop="1">
      <c r="A21" s="1"/>
      <c r="B21" s="657"/>
      <c r="C21" s="215"/>
      <c r="D21" s="158"/>
      <c r="E21" s="158"/>
      <c r="F21" s="292"/>
      <c r="G21" s="103"/>
      <c r="H21" s="103"/>
      <c r="I21" s="158"/>
      <c r="J21" s="158"/>
      <c r="K21" s="158"/>
      <c r="L21" s="292"/>
      <c r="M21" s="26"/>
      <c r="N21" s="29"/>
      <c r="O21" s="29"/>
      <c r="P21" s="46"/>
      <c r="Q21" s="3"/>
      <c r="R21" s="4"/>
      <c r="S21" s="5"/>
      <c r="T21" s="6"/>
      <c r="U21" s="7"/>
      <c r="V21" s="1"/>
      <c r="W21" s="1"/>
    </row>
    <row r="22" spans="1:24" s="16" customFormat="1" ht="14.1" customHeight="1" thickBot="1">
      <c r="A22" s="1"/>
      <c r="B22" s="367" t="s">
        <v>551</v>
      </c>
      <c r="C22" s="1139" t="s">
        <v>552</v>
      </c>
      <c r="D22" s="1140"/>
      <c r="E22" s="1141"/>
      <c r="F22" s="1139" t="s">
        <v>553</v>
      </c>
      <c r="G22" s="1140"/>
      <c r="H22" s="1141"/>
      <c r="I22" s="1139" t="s">
        <v>554</v>
      </c>
      <c r="J22" s="1140"/>
      <c r="K22" s="1141"/>
      <c r="L22" s="1148" t="s">
        <v>558</v>
      </c>
      <c r="M22" s="501"/>
      <c r="N22" s="29"/>
      <c r="O22" s="29"/>
      <c r="P22" s="46"/>
      <c r="Q22" s="3"/>
      <c r="R22" s="4"/>
      <c r="S22" s="5"/>
      <c r="T22" s="6"/>
      <c r="U22" s="7"/>
      <c r="V22" s="1"/>
      <c r="W22" s="1"/>
    </row>
    <row r="23" spans="1:24" s="16" customFormat="1" ht="14.1" customHeight="1" thickTop="1">
      <c r="A23" s="1"/>
      <c r="B23" s="611" t="s">
        <v>557</v>
      </c>
      <c r="C23" s="453">
        <v>44531</v>
      </c>
      <c r="D23" s="453">
        <v>44805</v>
      </c>
      <c r="E23" s="859">
        <v>44896</v>
      </c>
      <c r="F23" s="453">
        <v>44531</v>
      </c>
      <c r="G23" s="453">
        <v>44805</v>
      </c>
      <c r="H23" s="453">
        <v>44896</v>
      </c>
      <c r="I23" s="453">
        <v>44531</v>
      </c>
      <c r="J23" s="453">
        <v>44805</v>
      </c>
      <c r="K23" s="453">
        <v>44896</v>
      </c>
      <c r="L23" s="1148"/>
      <c r="M23" s="103"/>
      <c r="N23" s="29"/>
      <c r="O23" s="29"/>
      <c r="P23" s="46"/>
      <c r="Q23" s="3"/>
      <c r="R23" s="4"/>
      <c r="S23" s="5"/>
      <c r="T23" s="6"/>
      <c r="U23" s="7"/>
      <c r="V23" s="1"/>
      <c r="W23" s="1"/>
    </row>
    <row r="24" spans="1:24" s="16" customFormat="1" ht="2.1" customHeight="1">
      <c r="A24" s="1"/>
      <c r="B24" s="469"/>
      <c r="C24" s="470"/>
      <c r="D24" s="471"/>
      <c r="E24" s="472"/>
      <c r="F24" s="394"/>
      <c r="G24" s="394"/>
      <c r="H24" s="394"/>
      <c r="I24" s="394"/>
      <c r="J24" s="394"/>
      <c r="K24" s="394"/>
      <c r="L24" s="394"/>
      <c r="M24" s="103"/>
      <c r="N24" s="29"/>
      <c r="O24" s="29"/>
      <c r="P24" s="46"/>
      <c r="Q24" s="3"/>
      <c r="R24" s="4"/>
      <c r="S24" s="5"/>
      <c r="T24" s="6"/>
      <c r="U24" s="7"/>
      <c r="V24" s="1"/>
      <c r="W24" s="1"/>
    </row>
    <row r="25" spans="1:24" s="16" customFormat="1" ht="2.1" customHeight="1">
      <c r="A25" s="1"/>
      <c r="B25" s="357"/>
      <c r="C25" s="473"/>
      <c r="D25" s="474"/>
      <c r="E25" s="475"/>
      <c r="F25" s="358"/>
      <c r="G25" s="358"/>
      <c r="H25" s="358"/>
      <c r="I25" s="358"/>
      <c r="J25" s="358"/>
      <c r="K25" s="358"/>
      <c r="L25" s="358"/>
      <c r="M25" s="103"/>
      <c r="N25" s="29"/>
      <c r="O25" s="29"/>
      <c r="P25" s="46"/>
      <c r="Q25" s="3"/>
      <c r="R25" s="4"/>
      <c r="S25" s="5"/>
      <c r="T25" s="6"/>
      <c r="U25" s="7"/>
      <c r="V25" s="1"/>
      <c r="W25" s="1"/>
    </row>
    <row r="26" spans="1:24" s="16" customFormat="1" ht="2.1" customHeight="1" thickBot="1">
      <c r="A26" s="1"/>
      <c r="B26" s="476"/>
      <c r="C26" s="676"/>
      <c r="D26" s="677"/>
      <c r="E26" s="678"/>
      <c r="F26" s="679"/>
      <c r="G26" s="103"/>
      <c r="H26" s="103"/>
      <c r="I26" s="158"/>
      <c r="J26" s="680"/>
      <c r="K26" s="681"/>
      <c r="L26" s="292"/>
      <c r="M26" s="103"/>
      <c r="N26" s="29"/>
      <c r="O26" s="29"/>
      <c r="P26" s="46"/>
      <c r="Q26" s="3"/>
      <c r="R26" s="4"/>
      <c r="S26" s="5"/>
      <c r="T26" s="6"/>
      <c r="U26" s="7"/>
      <c r="V26" s="1"/>
      <c r="W26" s="1"/>
    </row>
    <row r="27" spans="1:24" s="16" customFormat="1" ht="14.1" customHeight="1" thickTop="1" thickBot="1">
      <c r="A27" s="1"/>
      <c r="B27" s="25" t="s">
        <v>844</v>
      </c>
      <c r="C27" s="860">
        <v>197766.44199999998</v>
      </c>
      <c r="D27" s="860">
        <v>201592.16000000003</v>
      </c>
      <c r="E27" s="861">
        <v>201124.32100000003</v>
      </c>
      <c r="F27" s="860">
        <v>-10972.991576000335</v>
      </c>
      <c r="G27" s="860">
        <v>-21284.317111961776</v>
      </c>
      <c r="H27" s="861">
        <v>-19441.014910375219</v>
      </c>
      <c r="I27" s="860">
        <v>186793.45042399963</v>
      </c>
      <c r="J27" s="860">
        <v>180307.84288803826</v>
      </c>
      <c r="K27" s="861">
        <v>181683.30608962482</v>
      </c>
      <c r="L27" s="862">
        <f>IFERROR(IF((K27/J27-1)*100&lt;=-100,"-",IF((K27/J27-1)*100=0,"-",(K27/J27-1)*100)),"-")</f>
        <v>0.76284158223813847</v>
      </c>
      <c r="M27" s="682"/>
      <c r="N27" s="29"/>
      <c r="O27" s="29"/>
      <c r="P27" s="46"/>
      <c r="Q27" s="3"/>
      <c r="R27" s="4"/>
      <c r="S27" s="5"/>
      <c r="T27" s="6"/>
      <c r="U27" s="7"/>
      <c r="V27" s="1"/>
      <c r="W27" s="1"/>
    </row>
    <row r="28" spans="1:24" s="16" customFormat="1" ht="14.1" customHeight="1" thickTop="1" thickBot="1">
      <c r="A28" s="1"/>
      <c r="B28" s="25" t="s">
        <v>6</v>
      </c>
      <c r="C28" s="860">
        <v>253558.17299999995</v>
      </c>
      <c r="D28" s="860">
        <v>257088.15299999999</v>
      </c>
      <c r="E28" s="861">
        <v>256666.875</v>
      </c>
      <c r="F28" s="860">
        <v>86576.250761998963</v>
      </c>
      <c r="G28" s="860">
        <v>93212.87849815478</v>
      </c>
      <c r="H28" s="861">
        <v>82819.068534441991</v>
      </c>
      <c r="I28" s="860">
        <v>340134.42376199889</v>
      </c>
      <c r="J28" s="860">
        <v>350301.03149815474</v>
      </c>
      <c r="K28" s="861">
        <v>339485.94353444199</v>
      </c>
      <c r="L28" s="862">
        <f t="shared" ref="L28:L29" si="1">IFERROR(IF((K28/J28-1)*100&lt;=-100,"-",IF((K28/J28-1)*100=0,"-",(K28/J28-1)*100)),"-")</f>
        <v>-3.0873697166860059</v>
      </c>
      <c r="M28" s="682"/>
      <c r="N28" s="29"/>
      <c r="O28" s="29"/>
      <c r="P28" s="46"/>
      <c r="Q28" s="3"/>
      <c r="R28" s="4"/>
      <c r="S28" s="5"/>
      <c r="T28" s="6"/>
      <c r="U28" s="7"/>
      <c r="V28" s="1"/>
      <c r="W28" s="1"/>
    </row>
    <row r="29" spans="1:24" s="16" customFormat="1" ht="14.1" customHeight="1" thickTop="1" thickBot="1">
      <c r="A29" s="1"/>
      <c r="B29" s="25" t="s">
        <v>7</v>
      </c>
      <c r="C29" s="860">
        <v>45455.634000000005</v>
      </c>
      <c r="D29" s="860">
        <v>45334.485000000001</v>
      </c>
      <c r="E29" s="861">
        <v>45203.443999999996</v>
      </c>
      <c r="F29" s="860">
        <v>4078.8431380001057</v>
      </c>
      <c r="G29" s="860">
        <v>2322.2479995310277</v>
      </c>
      <c r="H29" s="861">
        <v>2653.2838013268338</v>
      </c>
      <c r="I29" s="860">
        <v>49534.477138000111</v>
      </c>
      <c r="J29" s="860">
        <v>47656.732999531028</v>
      </c>
      <c r="K29" s="861">
        <v>47856.72780132683</v>
      </c>
      <c r="L29" s="862">
        <f t="shared" si="1"/>
        <v>0.41965697018671033</v>
      </c>
      <c r="M29" s="682"/>
      <c r="N29" s="29"/>
      <c r="O29" s="29"/>
      <c r="P29" s="46"/>
      <c r="Q29" s="3"/>
      <c r="R29" s="4"/>
      <c r="S29" s="5"/>
      <c r="T29" s="6"/>
      <c r="U29" s="7"/>
      <c r="V29" s="1"/>
      <c r="W29" s="1"/>
    </row>
    <row r="30" spans="1:24" s="16" customFormat="1" ht="14.1" customHeight="1" thickTop="1" thickBot="1">
      <c r="A30" s="1"/>
      <c r="B30" s="25" t="s">
        <v>8</v>
      </c>
      <c r="C30" s="860">
        <v>475964.92699999997</v>
      </c>
      <c r="D30" s="860">
        <v>473996.02599999995</v>
      </c>
      <c r="E30" s="861">
        <v>472055.56800000003</v>
      </c>
      <c r="F30" s="860">
        <v>248983.12435799924</v>
      </c>
      <c r="G30" s="860">
        <v>224846.16923375099</v>
      </c>
      <c r="H30" s="861">
        <v>229000.42247743922</v>
      </c>
      <c r="I30" s="860">
        <v>724948.05135799921</v>
      </c>
      <c r="J30" s="860">
        <v>698842.19523375097</v>
      </c>
      <c r="K30" s="861">
        <v>701055.99047743925</v>
      </c>
      <c r="L30" s="862">
        <f>IFERROR(IF((K30/J30-1)*100&lt;=-100,"-",IF((K30/J30-1)*100=0,"-",(K30/J30-1)*100)),"-")</f>
        <v>0.31678042035623299</v>
      </c>
      <c r="M30" s="682"/>
      <c r="N30" s="29"/>
      <c r="O30" s="29"/>
      <c r="P30" s="46"/>
      <c r="Q30" s="3"/>
      <c r="R30" s="4"/>
      <c r="S30" s="5"/>
      <c r="T30" s="6"/>
      <c r="U30" s="7"/>
      <c r="V30" s="1"/>
      <c r="W30" s="1"/>
    </row>
    <row r="31" spans="1:24" s="16" customFormat="1" ht="14.1" customHeight="1" thickTop="1" thickBot="1">
      <c r="A31" s="1"/>
      <c r="B31" s="25" t="s">
        <v>9</v>
      </c>
      <c r="C31" s="860">
        <v>1053940.2525806222</v>
      </c>
      <c r="D31" s="860">
        <v>1114533.0280014784</v>
      </c>
      <c r="E31" s="861">
        <v>1115070.9718029399</v>
      </c>
      <c r="F31" s="860">
        <v>551684.66386837733</v>
      </c>
      <c r="G31" s="860">
        <v>594046.39549175953</v>
      </c>
      <c r="H31" s="861">
        <v>574707.65117573098</v>
      </c>
      <c r="I31" s="860">
        <v>1605624.9164489997</v>
      </c>
      <c r="J31" s="860">
        <v>1708579.4234932379</v>
      </c>
      <c r="K31" s="861">
        <v>1689778.622978671</v>
      </c>
      <c r="L31" s="862">
        <f t="shared" ref="L31:L37" si="2">IFERROR(IF((K31/J31-1)*100&lt;=-100,"-",IF((K31/J31-1)*100=0,"-",(K31/J31-1)*100)),"-")</f>
        <v>-1.1003761520274047</v>
      </c>
      <c r="M31" s="682"/>
      <c r="N31" s="29"/>
      <c r="O31" s="29"/>
      <c r="P31" s="46"/>
      <c r="Q31" s="3"/>
      <c r="R31" s="4"/>
      <c r="S31" s="5"/>
      <c r="T31" s="6"/>
      <c r="U31" s="7"/>
      <c r="V31" s="1"/>
      <c r="W31" s="1"/>
    </row>
    <row r="32" spans="1:24" s="16" customFormat="1" ht="14.1" customHeight="1" thickTop="1" thickBot="1">
      <c r="A32" s="1"/>
      <c r="B32" s="25" t="s">
        <v>10</v>
      </c>
      <c r="C32" s="860">
        <v>686024.25176999997</v>
      </c>
      <c r="D32" s="860">
        <v>666975.73157999991</v>
      </c>
      <c r="E32" s="861">
        <v>603181.49671000009</v>
      </c>
      <c r="F32" s="860">
        <v>164544.97710600082</v>
      </c>
      <c r="G32" s="860">
        <v>132164.97999319929</v>
      </c>
      <c r="H32" s="861">
        <v>192494.99967313115</v>
      </c>
      <c r="I32" s="860">
        <v>850569.22887600074</v>
      </c>
      <c r="J32" s="860">
        <v>799140.71157319914</v>
      </c>
      <c r="K32" s="861">
        <v>795676.49638313125</v>
      </c>
      <c r="L32" s="862">
        <f t="shared" si="2"/>
        <v>-0.43349251763787899</v>
      </c>
      <c r="M32" s="682"/>
      <c r="N32" s="29"/>
      <c r="O32" s="29"/>
      <c r="P32" s="46"/>
      <c r="Q32" s="3"/>
      <c r="R32" s="4"/>
      <c r="S32" s="5"/>
      <c r="T32" s="6"/>
      <c r="U32" s="7"/>
      <c r="V32" s="1"/>
      <c r="W32" s="1"/>
    </row>
    <row r="33" spans="1:23" s="16" customFormat="1" ht="14.1" customHeight="1" thickTop="1" thickBot="1">
      <c r="A33" s="1"/>
      <c r="B33" s="25" t="s">
        <v>11</v>
      </c>
      <c r="C33" s="860">
        <v>311067.98433545401</v>
      </c>
      <c r="D33" s="860">
        <v>328140.38730740332</v>
      </c>
      <c r="E33" s="861">
        <v>336760.1095172136</v>
      </c>
      <c r="F33" s="860">
        <v>47948.726902545895</v>
      </c>
      <c r="G33" s="860">
        <v>38685.056407969532</v>
      </c>
      <c r="H33" s="861">
        <v>36326.911821141024</v>
      </c>
      <c r="I33" s="860">
        <v>359016.71123800013</v>
      </c>
      <c r="J33" s="860">
        <v>366825.44371537282</v>
      </c>
      <c r="K33" s="861">
        <v>373087.02133835462</v>
      </c>
      <c r="L33" s="862">
        <f t="shared" si="2"/>
        <v>1.7069638244178842</v>
      </c>
      <c r="M33" s="682"/>
      <c r="N33" s="29"/>
      <c r="O33" s="29"/>
      <c r="P33" s="46"/>
      <c r="Q33" s="3"/>
      <c r="R33" s="4"/>
      <c r="S33" s="5"/>
      <c r="T33" s="6"/>
      <c r="U33" s="7"/>
      <c r="V33" s="1"/>
      <c r="W33" s="1"/>
    </row>
    <row r="34" spans="1:23" s="16" customFormat="1" ht="14.1" customHeight="1" thickTop="1" thickBot="1">
      <c r="A34" s="1"/>
      <c r="B34" s="25" t="s">
        <v>12</v>
      </c>
      <c r="C34" s="860">
        <v>300180.9159613165</v>
      </c>
      <c r="D34" s="860">
        <v>286830.3648498031</v>
      </c>
      <c r="E34" s="861">
        <v>283989.4930885323</v>
      </c>
      <c r="F34" s="860">
        <v>3664.4017326827452</v>
      </c>
      <c r="G34" s="860">
        <v>-14928.988339274481</v>
      </c>
      <c r="H34" s="861">
        <f>1.71649734*1000</f>
        <v>1716.4973400000001</v>
      </c>
      <c r="I34" s="860">
        <v>303845.31769399927</v>
      </c>
      <c r="J34" s="860">
        <v>271901.37651052861</v>
      </c>
      <c r="K34" s="861">
        <v>285474.19642515038</v>
      </c>
      <c r="L34" s="862">
        <f t="shared" si="2"/>
        <v>4.9918172864035437</v>
      </c>
      <c r="M34" s="682"/>
      <c r="N34" s="29"/>
      <c r="O34" s="29"/>
      <c r="P34" s="46"/>
      <c r="Q34" s="3"/>
      <c r="R34" s="4"/>
      <c r="S34" s="5"/>
      <c r="T34" s="6"/>
      <c r="U34" s="7"/>
      <c r="V34" s="1"/>
      <c r="W34" s="1"/>
    </row>
    <row r="35" spans="1:23" s="16" customFormat="1" ht="14.1" customHeight="1" thickTop="1" thickBot="1">
      <c r="A35" s="1"/>
      <c r="B35" s="25" t="s">
        <v>75</v>
      </c>
      <c r="C35" s="860">
        <v>485962.65500000003</v>
      </c>
      <c r="D35" s="860">
        <v>444726.67508802842</v>
      </c>
      <c r="E35" s="861">
        <v>431965.90808802843</v>
      </c>
      <c r="F35" s="860">
        <v>637889.92478800053</v>
      </c>
      <c r="G35" s="860">
        <v>669289.48854592047</v>
      </c>
      <c r="H35" s="861">
        <v>660344.10372146231</v>
      </c>
      <c r="I35" s="860">
        <v>1123852.5797880006</v>
      </c>
      <c r="J35" s="860">
        <v>1114016.1636339489</v>
      </c>
      <c r="K35" s="861">
        <v>1092310.0118094906</v>
      </c>
      <c r="L35" s="862">
        <f t="shared" si="2"/>
        <v>-1.9484593251907767</v>
      </c>
      <c r="M35" s="682"/>
      <c r="N35" s="29"/>
      <c r="O35" s="29"/>
      <c r="P35" s="46"/>
      <c r="Q35" s="3"/>
      <c r="R35" s="4"/>
      <c r="S35" s="5"/>
      <c r="T35" s="6"/>
      <c r="U35" s="7"/>
      <c r="V35" s="1"/>
      <c r="W35" s="1"/>
    </row>
    <row r="36" spans="1:23" s="16" customFormat="1" ht="14.1" customHeight="1" thickTop="1" thickBot="1">
      <c r="A36" s="1"/>
      <c r="B36" s="25" t="s">
        <v>76</v>
      </c>
      <c r="C36" s="860">
        <v>132821.75874412974</v>
      </c>
      <c r="D36" s="860">
        <v>136298.00189489222</v>
      </c>
      <c r="E36" s="861">
        <v>139146.4312577775</v>
      </c>
      <c r="F36" s="860">
        <v>86925.298939869826</v>
      </c>
      <c r="G36" s="860">
        <v>73976.982830285619</v>
      </c>
      <c r="H36" s="861">
        <v>69405.927776900586</v>
      </c>
      <c r="I36" s="860">
        <v>219747.05768399956</v>
      </c>
      <c r="J36" s="860">
        <v>210274.98472517784</v>
      </c>
      <c r="K36" s="861">
        <v>208552.35903467808</v>
      </c>
      <c r="L36" s="862">
        <f t="shared" si="2"/>
        <v>-0.81922521252405511</v>
      </c>
      <c r="M36" s="682"/>
      <c r="N36" s="29"/>
      <c r="O36" s="29"/>
      <c r="P36" s="46"/>
      <c r="Q36" s="3"/>
      <c r="R36" s="4"/>
      <c r="S36" s="5"/>
      <c r="T36" s="6"/>
      <c r="U36" s="7"/>
      <c r="V36" s="1"/>
      <c r="W36" s="1"/>
    </row>
    <row r="37" spans="1:23" s="16" customFormat="1" ht="14.1" customHeight="1" thickTop="1" thickBot="1">
      <c r="A37" s="1"/>
      <c r="B37" s="683" t="s">
        <v>556</v>
      </c>
      <c r="C37" s="863">
        <f t="shared" ref="C37:K37" si="3">SUM(C27:C36)</f>
        <v>3942742.9943915224</v>
      </c>
      <c r="D37" s="863">
        <f t="shared" si="3"/>
        <v>3955515.0127216051</v>
      </c>
      <c r="E37" s="863">
        <f t="shared" si="3"/>
        <v>3885164.6184644913</v>
      </c>
      <c r="F37" s="863">
        <f t="shared" si="3"/>
        <v>1821323.2200194751</v>
      </c>
      <c r="G37" s="863">
        <f t="shared" si="3"/>
        <v>1792330.893549335</v>
      </c>
      <c r="H37" s="863">
        <f t="shared" si="3"/>
        <v>1830027.8514111987</v>
      </c>
      <c r="I37" s="864">
        <f t="shared" si="3"/>
        <v>5764066.214410997</v>
      </c>
      <c r="J37" s="864">
        <f t="shared" si="3"/>
        <v>5747845.9062709417</v>
      </c>
      <c r="K37" s="865">
        <f t="shared" si="3"/>
        <v>5714960.6758723091</v>
      </c>
      <c r="L37" s="866">
        <f t="shared" si="2"/>
        <v>-0.57213138512907102</v>
      </c>
      <c r="M37" s="682"/>
      <c r="N37" s="29"/>
      <c r="O37" s="29"/>
      <c r="P37" s="46"/>
      <c r="Q37" s="3"/>
      <c r="R37" s="4"/>
      <c r="S37" s="5"/>
      <c r="T37" s="6"/>
      <c r="U37" s="7"/>
      <c r="V37" s="1"/>
      <c r="W37" s="1"/>
    </row>
    <row r="38" spans="1:23" s="16" customFormat="1" ht="14.1" customHeight="1" thickTop="1">
      <c r="A38" s="1"/>
      <c r="B38" s="1"/>
      <c r="C38" s="29"/>
      <c r="D38" s="29"/>
      <c r="E38" s="29"/>
      <c r="F38" s="29"/>
      <c r="G38" s="29"/>
      <c r="H38" s="29"/>
      <c r="I38" s="29"/>
      <c r="J38" s="29"/>
      <c r="K38" s="29"/>
      <c r="L38" s="29" t="s">
        <v>36</v>
      </c>
      <c r="M38" s="26"/>
      <c r="N38" s="29"/>
      <c r="O38" s="29"/>
      <c r="P38" s="46"/>
      <c r="Q38" s="3"/>
      <c r="R38" s="4"/>
      <c r="S38" s="5"/>
      <c r="T38" s="6"/>
      <c r="U38" s="7"/>
      <c r="V38" s="1"/>
      <c r="W38" s="1"/>
    </row>
    <row r="39" spans="1:23" s="16" customFormat="1" ht="14.1" hidden="1" customHeight="1">
      <c r="A39" s="1"/>
      <c r="B39" s="1"/>
      <c r="C39" s="29"/>
      <c r="D39" s="29"/>
      <c r="E39" s="29"/>
      <c r="F39" s="29"/>
      <c r="G39" s="29"/>
      <c r="H39" s="29"/>
      <c r="I39" s="29"/>
      <c r="J39" s="29"/>
      <c r="K39" s="29"/>
      <c r="L39" s="29" t="s">
        <v>36</v>
      </c>
      <c r="M39" s="26"/>
      <c r="N39" s="29"/>
      <c r="O39" s="29"/>
      <c r="P39" s="46"/>
      <c r="Q39" s="3"/>
      <c r="R39" s="4"/>
      <c r="S39" s="5"/>
      <c r="T39" s="6"/>
      <c r="U39" s="7"/>
      <c r="V39" s="1"/>
      <c r="W39" s="1"/>
    </row>
    <row r="40" spans="1:23" s="16" customFormat="1" ht="14.1" hidden="1" customHeight="1">
      <c r="A40" s="1"/>
      <c r="B40" s="1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6"/>
      <c r="N40" s="29"/>
      <c r="O40" s="29"/>
      <c r="P40" s="46"/>
      <c r="Q40" s="3"/>
      <c r="R40" s="4"/>
      <c r="S40" s="5"/>
      <c r="T40" s="6"/>
      <c r="U40" s="7"/>
      <c r="V40" s="1"/>
      <c r="W40" s="1"/>
    </row>
    <row r="41" spans="1:23" s="16" customFormat="1" ht="14.1" hidden="1" customHeight="1">
      <c r="A41" s="1"/>
      <c r="B41" s="1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6"/>
      <c r="N41" s="29"/>
      <c r="O41" s="29"/>
      <c r="P41" s="46"/>
      <c r="Q41" s="3"/>
      <c r="R41" s="4"/>
      <c r="S41" s="5"/>
      <c r="T41" s="6"/>
      <c r="U41" s="7"/>
      <c r="V41" s="1"/>
      <c r="W41" s="1"/>
    </row>
    <row r="42" spans="1:23" s="16" customFormat="1" ht="14.1" hidden="1" customHeight="1">
      <c r="A42" s="1"/>
      <c r="B42" s="1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6"/>
      <c r="N42" s="29"/>
      <c r="O42" s="29"/>
      <c r="P42" s="46"/>
      <c r="Q42" s="3"/>
      <c r="R42" s="4"/>
      <c r="S42" s="5"/>
      <c r="T42" s="6"/>
      <c r="U42" s="7"/>
      <c r="V42" s="1"/>
      <c r="W42" s="1"/>
    </row>
    <row r="43" spans="1:23" s="16" customFormat="1" ht="14.1" hidden="1" customHeight="1">
      <c r="A43" s="1"/>
      <c r="B43" s="1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6"/>
      <c r="N43" s="29"/>
      <c r="O43" s="29"/>
      <c r="P43" s="46"/>
      <c r="Q43" s="3"/>
      <c r="R43" s="4"/>
      <c r="S43" s="5"/>
      <c r="T43" s="6"/>
      <c r="U43" s="7"/>
      <c r="V43" s="1"/>
      <c r="W43" s="1"/>
    </row>
    <row r="44" spans="1:23" s="16" customFormat="1" ht="14.1" hidden="1" customHeight="1">
      <c r="A44" s="1"/>
      <c r="B44" s="1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6"/>
      <c r="N44" s="29"/>
      <c r="O44" s="29"/>
      <c r="P44" s="46"/>
      <c r="Q44" s="3"/>
      <c r="R44" s="4"/>
      <c r="S44" s="5"/>
      <c r="T44" s="6"/>
      <c r="U44" s="7"/>
      <c r="V44" s="1"/>
      <c r="W44" s="1"/>
    </row>
    <row r="45" spans="1:23" s="16" customFormat="1" ht="14.1" hidden="1" customHeight="1">
      <c r="A45" s="1"/>
      <c r="B45" s="1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6"/>
      <c r="N45" s="29"/>
      <c r="O45" s="29"/>
      <c r="P45" s="46"/>
      <c r="Q45" s="3"/>
      <c r="R45" s="4"/>
      <c r="S45" s="5"/>
      <c r="T45" s="6"/>
      <c r="U45" s="7"/>
      <c r="V45" s="1"/>
      <c r="W45" s="1"/>
    </row>
    <row r="46" spans="1:23" s="16" customFormat="1" ht="14.1" hidden="1" customHeight="1">
      <c r="A46" s="1"/>
      <c r="B46" s="1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6"/>
      <c r="N46" s="29"/>
      <c r="O46" s="29"/>
      <c r="P46" s="46"/>
      <c r="Q46" s="3"/>
      <c r="R46" s="4"/>
      <c r="S46" s="5"/>
      <c r="T46" s="6"/>
      <c r="U46" s="7"/>
      <c r="V46" s="1"/>
      <c r="W46" s="1"/>
    </row>
    <row r="47" spans="1:23" s="16" customFormat="1" ht="14.1" hidden="1" customHeight="1">
      <c r="A47" s="1"/>
      <c r="B47" s="1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6"/>
      <c r="N47" s="29"/>
      <c r="O47" s="29"/>
      <c r="P47" s="46"/>
      <c r="Q47" s="3"/>
      <c r="R47" s="4"/>
      <c r="S47" s="5"/>
      <c r="T47" s="6"/>
      <c r="U47" s="7"/>
      <c r="V47" s="1"/>
      <c r="W47" s="1"/>
    </row>
    <row r="48" spans="1:23" s="16" customFormat="1" ht="14.1" hidden="1" customHeight="1">
      <c r="A48" s="1"/>
      <c r="B48" s="1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6"/>
      <c r="N48" s="29"/>
      <c r="O48" s="29"/>
      <c r="P48" s="46"/>
      <c r="Q48" s="3"/>
      <c r="R48" s="4"/>
      <c r="S48" s="5"/>
      <c r="T48" s="6"/>
      <c r="U48" s="7"/>
      <c r="V48" s="1"/>
      <c r="W48" s="1"/>
    </row>
    <row r="49" spans="1:23" s="16" customFormat="1" ht="14.1" hidden="1" customHeight="1">
      <c r="A49" s="1"/>
      <c r="B49" s="1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6"/>
      <c r="N49" s="29"/>
      <c r="O49" s="29"/>
      <c r="P49" s="46"/>
      <c r="Q49" s="3"/>
      <c r="R49" s="4"/>
      <c r="S49" s="5"/>
      <c r="T49" s="6"/>
      <c r="U49" s="7"/>
      <c r="V49" s="1"/>
      <c r="W49" s="1"/>
    </row>
    <row r="50" spans="1:23" s="16" customFormat="1" ht="14.1" hidden="1" customHeight="1">
      <c r="A50" s="1"/>
      <c r="B50" s="1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6"/>
      <c r="N50" s="29"/>
      <c r="O50" s="29"/>
      <c r="P50" s="46"/>
      <c r="Q50" s="3"/>
      <c r="R50" s="4"/>
      <c r="S50" s="5"/>
      <c r="T50" s="6"/>
      <c r="U50" s="7"/>
      <c r="V50" s="1"/>
      <c r="W50" s="1"/>
    </row>
    <row r="51" spans="1:23" s="16" customFormat="1" ht="14.1" hidden="1" customHeight="1">
      <c r="A51" s="1"/>
      <c r="B51" s="1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6"/>
      <c r="N51" s="29"/>
      <c r="O51" s="29"/>
      <c r="P51" s="46"/>
      <c r="Q51" s="3"/>
      <c r="R51" s="4"/>
      <c r="S51" s="5"/>
      <c r="T51" s="6"/>
      <c r="U51" s="7"/>
      <c r="V51" s="1"/>
      <c r="W51" s="1"/>
    </row>
    <row r="52" spans="1:23" s="16" customFormat="1" ht="14.1" hidden="1" customHeight="1">
      <c r="A52" s="1"/>
      <c r="B52" s="1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6"/>
      <c r="N52" s="29"/>
      <c r="O52" s="29"/>
      <c r="P52" s="46"/>
      <c r="Q52" s="3"/>
      <c r="R52" s="4"/>
      <c r="S52" s="5"/>
      <c r="T52" s="6"/>
      <c r="U52" s="7"/>
      <c r="V52" s="1"/>
      <c r="W52" s="1"/>
    </row>
    <row r="53" spans="1:23" s="16" customFormat="1" ht="14.1" hidden="1" customHeight="1">
      <c r="A53" s="1"/>
      <c r="B53" s="1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6"/>
      <c r="N53" s="29"/>
      <c r="O53" s="29"/>
      <c r="P53" s="46"/>
      <c r="Q53" s="3"/>
      <c r="R53" s="4"/>
      <c r="S53" s="5"/>
      <c r="T53" s="6"/>
      <c r="U53" s="7"/>
      <c r="V53" s="1"/>
      <c r="W53" s="1"/>
    </row>
    <row r="54" spans="1:23" s="16" customFormat="1" ht="14.1" hidden="1" customHeight="1">
      <c r="A54" s="1"/>
      <c r="B54" s="1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6"/>
      <c r="N54" s="29"/>
      <c r="O54" s="29"/>
      <c r="P54" s="46"/>
      <c r="Q54" s="3"/>
      <c r="R54" s="4"/>
      <c r="S54" s="5"/>
      <c r="T54" s="6"/>
      <c r="U54" s="7"/>
      <c r="V54" s="1"/>
      <c r="W54" s="1"/>
    </row>
    <row r="55" spans="1:23" s="16" customFormat="1" ht="14.1" hidden="1" customHeight="1">
      <c r="A55" s="1"/>
      <c r="B55" s="1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6"/>
      <c r="N55" s="29"/>
      <c r="O55" s="29"/>
      <c r="P55" s="46"/>
      <c r="Q55" s="3"/>
      <c r="R55" s="4"/>
      <c r="S55" s="5"/>
      <c r="T55" s="6"/>
      <c r="U55" s="7"/>
      <c r="V55" s="1"/>
      <c r="W55" s="1"/>
    </row>
    <row r="56" spans="1:23" s="16" customFormat="1" ht="14.1" hidden="1" customHeight="1">
      <c r="A56" s="1"/>
      <c r="B56" s="1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6"/>
      <c r="N56" s="29"/>
      <c r="O56" s="29"/>
      <c r="P56" s="46"/>
      <c r="Q56" s="3"/>
      <c r="R56" s="4"/>
      <c r="S56" s="5"/>
      <c r="T56" s="6"/>
      <c r="U56" s="7"/>
      <c r="V56" s="1"/>
      <c r="W56" s="1"/>
    </row>
    <row r="57" spans="1:23" s="16" customFormat="1" ht="14.1" hidden="1" customHeight="1">
      <c r="A57" s="1"/>
      <c r="B57" s="1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6"/>
      <c r="N57" s="29"/>
      <c r="O57" s="29"/>
      <c r="P57" s="46"/>
      <c r="Q57" s="3"/>
      <c r="R57" s="4"/>
      <c r="S57" s="5"/>
      <c r="T57" s="6"/>
      <c r="U57" s="7"/>
      <c r="V57" s="1"/>
      <c r="W57" s="1"/>
    </row>
    <row r="58" spans="1:23" s="16" customFormat="1" ht="14.1" hidden="1" customHeight="1">
      <c r="A58" s="1"/>
      <c r="B58" s="1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6"/>
      <c r="N58" s="29"/>
      <c r="O58" s="29"/>
      <c r="P58" s="46"/>
      <c r="Q58" s="3"/>
      <c r="R58" s="4"/>
      <c r="S58" s="5"/>
      <c r="T58" s="6"/>
      <c r="U58" s="7"/>
      <c r="V58" s="1"/>
      <c r="W58" s="1"/>
    </row>
    <row r="59" spans="1:23" s="16" customFormat="1" ht="14.1" hidden="1" customHeight="1">
      <c r="A59" s="1"/>
      <c r="B59" s="1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6"/>
      <c r="N59" s="29"/>
      <c r="O59" s="29"/>
      <c r="P59" s="46"/>
      <c r="Q59" s="3"/>
      <c r="R59" s="4"/>
      <c r="S59" s="5"/>
      <c r="T59" s="6"/>
      <c r="U59" s="7"/>
      <c r="V59" s="1"/>
      <c r="W59" s="1"/>
    </row>
    <row r="60" spans="1:23" s="16" customFormat="1" ht="14.1" hidden="1" customHeight="1">
      <c r="A60" s="1"/>
      <c r="B60" s="1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6"/>
      <c r="N60" s="29"/>
      <c r="O60" s="29"/>
      <c r="P60" s="46"/>
      <c r="Q60" s="3"/>
      <c r="R60" s="4"/>
      <c r="S60" s="5"/>
      <c r="T60" s="6"/>
      <c r="U60" s="7"/>
      <c r="V60" s="1"/>
      <c r="W60" s="1"/>
    </row>
    <row r="61" spans="1:23" s="16" customFormat="1" ht="14.1" hidden="1" customHeight="1">
      <c r="A61" s="1"/>
      <c r="B61" s="1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6"/>
      <c r="N61" s="29"/>
      <c r="O61" s="29"/>
      <c r="P61" s="46"/>
      <c r="Q61" s="3"/>
      <c r="R61" s="4"/>
      <c r="S61" s="5"/>
      <c r="T61" s="6"/>
      <c r="U61" s="7"/>
      <c r="V61" s="1"/>
      <c r="W61" s="1"/>
    </row>
    <row r="62" spans="1:23" s="16" customFormat="1" ht="14.1" hidden="1" customHeight="1">
      <c r="A62" s="1"/>
      <c r="B62" s="1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6"/>
      <c r="N62" s="29"/>
      <c r="O62" s="29"/>
      <c r="P62" s="46"/>
      <c r="Q62" s="3"/>
      <c r="R62" s="4"/>
      <c r="S62" s="5"/>
      <c r="T62" s="6"/>
      <c r="U62" s="7"/>
      <c r="V62" s="1"/>
      <c r="W62" s="1"/>
    </row>
    <row r="63" spans="1:23" s="16" customFormat="1" ht="14.1" hidden="1" customHeight="1">
      <c r="A63" s="1"/>
      <c r="B63" s="1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6"/>
      <c r="N63" s="29"/>
      <c r="O63" s="29"/>
      <c r="P63" s="46"/>
      <c r="Q63" s="3"/>
      <c r="R63" s="4"/>
      <c r="S63" s="5"/>
      <c r="T63" s="6"/>
      <c r="U63" s="7"/>
      <c r="V63" s="1"/>
      <c r="W63" s="1"/>
    </row>
    <row r="64" spans="1:23" s="16" customFormat="1" ht="14.1" hidden="1" customHeight="1">
      <c r="A64" s="1"/>
      <c r="B64" s="1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6"/>
      <c r="N64" s="29"/>
      <c r="O64" s="29"/>
      <c r="P64" s="46"/>
      <c r="Q64" s="3"/>
      <c r="R64" s="4"/>
      <c r="S64" s="5"/>
      <c r="T64" s="6"/>
      <c r="U64" s="7"/>
      <c r="V64" s="1"/>
      <c r="W64" s="1"/>
    </row>
    <row r="65" spans="1:23" s="16" customFormat="1" ht="14.1" hidden="1" customHeight="1">
      <c r="A65" s="1"/>
      <c r="B65" s="1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6"/>
      <c r="N65" s="29"/>
      <c r="O65" s="29"/>
      <c r="P65" s="46"/>
      <c r="Q65" s="3"/>
      <c r="R65" s="4"/>
      <c r="S65" s="5"/>
      <c r="T65" s="6"/>
      <c r="U65" s="7"/>
      <c r="V65" s="1"/>
      <c r="W65" s="1"/>
    </row>
    <row r="66" spans="1:23" s="16" customFormat="1" ht="14.1" hidden="1" customHeight="1">
      <c r="A66" s="1"/>
      <c r="B66" s="1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6"/>
      <c r="N66" s="29"/>
      <c r="O66" s="29"/>
      <c r="P66" s="46"/>
      <c r="Q66" s="3"/>
      <c r="R66" s="4"/>
      <c r="S66" s="5"/>
      <c r="T66" s="6"/>
      <c r="U66" s="7"/>
      <c r="V66" s="1"/>
      <c r="W66" s="1"/>
    </row>
    <row r="67" spans="1:23" s="16" customFormat="1" ht="14.1" hidden="1" customHeight="1">
      <c r="A67" s="1"/>
      <c r="B67" s="1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6"/>
      <c r="N67" s="29"/>
      <c r="O67" s="29"/>
      <c r="P67" s="46"/>
      <c r="Q67" s="3"/>
      <c r="R67" s="4"/>
      <c r="S67" s="5"/>
      <c r="T67" s="6"/>
      <c r="U67" s="7"/>
      <c r="V67" s="1"/>
      <c r="W67" s="1"/>
    </row>
    <row r="68" spans="1:23" s="16" customFormat="1" ht="14.1" hidden="1" customHeight="1">
      <c r="A68" s="1"/>
      <c r="B68" s="1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6"/>
      <c r="N68" s="29"/>
      <c r="O68" s="29"/>
      <c r="P68" s="46"/>
      <c r="Q68" s="3"/>
      <c r="R68" s="4"/>
      <c r="S68" s="5"/>
      <c r="T68" s="6"/>
      <c r="U68" s="7"/>
      <c r="V68" s="1"/>
      <c r="W68" s="1"/>
    </row>
    <row r="69" spans="1:23" s="16" customFormat="1" ht="14.1" hidden="1" customHeight="1">
      <c r="A69" s="1"/>
      <c r="B69" s="1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6"/>
      <c r="N69" s="29"/>
      <c r="O69" s="29"/>
      <c r="P69" s="46"/>
      <c r="Q69" s="3"/>
      <c r="R69" s="4"/>
      <c r="S69" s="5"/>
      <c r="T69" s="6"/>
      <c r="U69" s="7"/>
      <c r="V69" s="1"/>
      <c r="W69" s="1"/>
    </row>
    <row r="70" spans="1:23" s="16" customFormat="1" ht="14.1" hidden="1" customHeight="1">
      <c r="A70" s="1"/>
      <c r="B70" s="1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6"/>
      <c r="N70" s="29"/>
      <c r="O70" s="29"/>
      <c r="P70" s="46"/>
      <c r="Q70" s="3"/>
      <c r="R70" s="4"/>
      <c r="S70" s="5"/>
      <c r="T70" s="6"/>
      <c r="U70" s="7"/>
      <c r="V70" s="1"/>
      <c r="W70" s="1"/>
    </row>
    <row r="71" spans="1:23" s="16" customFormat="1" ht="14.1" hidden="1" customHeight="1">
      <c r="A71" s="1"/>
      <c r="B71" s="1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6"/>
      <c r="N71" s="29"/>
      <c r="O71" s="29"/>
      <c r="P71" s="46"/>
      <c r="Q71" s="3"/>
      <c r="R71" s="4"/>
      <c r="S71" s="5"/>
      <c r="T71" s="6"/>
      <c r="U71" s="7"/>
      <c r="V71" s="1"/>
      <c r="W71" s="1"/>
    </row>
    <row r="72" spans="1:23" s="16" customFormat="1" ht="14.1" hidden="1" customHeight="1">
      <c r="A72" s="1"/>
      <c r="B72" s="1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6"/>
      <c r="N72" s="29"/>
      <c r="O72" s="29"/>
      <c r="P72" s="46"/>
      <c r="Q72" s="3"/>
      <c r="R72" s="4"/>
      <c r="S72" s="5"/>
      <c r="T72" s="6"/>
      <c r="U72" s="7"/>
      <c r="V72" s="1"/>
      <c r="W72" s="1"/>
    </row>
    <row r="73" spans="1:23" s="16" customFormat="1" ht="14.1" hidden="1" customHeight="1">
      <c r="A73" s="1"/>
      <c r="B73" s="1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6"/>
      <c r="N73" s="29"/>
      <c r="O73" s="29"/>
      <c r="P73" s="46"/>
      <c r="Q73" s="3"/>
      <c r="R73" s="4"/>
      <c r="S73" s="5"/>
      <c r="T73" s="6"/>
      <c r="U73" s="7"/>
      <c r="V73" s="1"/>
      <c r="W73" s="1"/>
    </row>
    <row r="74" spans="1:23" s="16" customFormat="1" ht="14.1" hidden="1" customHeight="1">
      <c r="A74" s="1"/>
      <c r="B74" s="1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6"/>
      <c r="N74" s="29"/>
      <c r="O74" s="29"/>
      <c r="P74" s="46"/>
      <c r="Q74" s="3"/>
      <c r="R74" s="4"/>
      <c r="S74" s="5"/>
      <c r="T74" s="6"/>
      <c r="U74" s="7"/>
      <c r="V74" s="1"/>
      <c r="W74" s="1"/>
    </row>
    <row r="75" spans="1:23" s="16" customFormat="1" ht="14.1" hidden="1" customHeight="1">
      <c r="A75" s="1"/>
      <c r="B75" s="1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6"/>
      <c r="N75" s="29"/>
      <c r="O75" s="29"/>
      <c r="P75" s="46"/>
      <c r="Q75" s="3"/>
      <c r="R75" s="4"/>
      <c r="S75" s="5"/>
      <c r="T75" s="6"/>
      <c r="U75" s="7"/>
      <c r="V75" s="1"/>
      <c r="W75" s="1"/>
    </row>
    <row r="76" spans="1:23" s="16" customFormat="1" ht="14.1" hidden="1" customHeight="1">
      <c r="A76" s="1"/>
      <c r="B76" s="1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6"/>
      <c r="N76" s="29"/>
      <c r="O76" s="29"/>
      <c r="P76" s="46"/>
      <c r="Q76" s="3"/>
      <c r="R76" s="4"/>
      <c r="S76" s="5"/>
      <c r="T76" s="6"/>
      <c r="U76" s="7"/>
      <c r="V76" s="1"/>
      <c r="W76" s="1"/>
    </row>
    <row r="77" spans="1:23" s="16" customFormat="1" ht="14.1" hidden="1" customHeight="1">
      <c r="A77" s="1"/>
      <c r="B77" s="1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6"/>
      <c r="N77" s="29"/>
      <c r="O77" s="29"/>
      <c r="P77" s="46"/>
      <c r="Q77" s="3"/>
      <c r="R77" s="4"/>
      <c r="S77" s="5"/>
      <c r="T77" s="6"/>
      <c r="U77" s="7"/>
      <c r="V77" s="1"/>
      <c r="W77" s="1"/>
    </row>
    <row r="78" spans="1:23" s="16" customFormat="1" ht="14.1" hidden="1" customHeight="1">
      <c r="A78" s="1"/>
      <c r="B78" s="1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6"/>
      <c r="N78" s="29"/>
      <c r="O78" s="29"/>
      <c r="P78" s="46"/>
      <c r="Q78" s="3"/>
      <c r="R78" s="4"/>
      <c r="S78" s="5"/>
      <c r="T78" s="6"/>
      <c r="U78" s="7"/>
      <c r="V78" s="1"/>
      <c r="W78" s="1"/>
    </row>
    <row r="79" spans="1:23" s="16" customFormat="1" ht="14.1" hidden="1" customHeight="1">
      <c r="A79" s="1"/>
      <c r="B79" s="1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6"/>
      <c r="N79" s="29"/>
      <c r="O79" s="29"/>
      <c r="P79" s="46"/>
      <c r="Q79" s="3"/>
      <c r="R79" s="4"/>
      <c r="S79" s="5"/>
      <c r="T79" s="6"/>
      <c r="U79" s="7"/>
      <c r="V79" s="1"/>
      <c r="W79" s="1"/>
    </row>
    <row r="80" spans="1:23" s="16" customFormat="1" ht="14.1" hidden="1" customHeight="1">
      <c r="A80" s="1"/>
      <c r="B80" s="1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6"/>
      <c r="N80" s="29"/>
      <c r="O80" s="29"/>
      <c r="P80" s="46"/>
      <c r="Q80" s="3"/>
      <c r="R80" s="4"/>
      <c r="S80" s="5"/>
      <c r="T80" s="6"/>
      <c r="U80" s="7"/>
      <c r="V80" s="1"/>
      <c r="W80" s="1"/>
    </row>
    <row r="81" spans="1:23" s="16" customFormat="1" ht="14.1" hidden="1" customHeight="1">
      <c r="A81" s="1"/>
      <c r="B81" s="1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6"/>
      <c r="N81" s="29"/>
      <c r="O81" s="29"/>
      <c r="P81" s="46"/>
      <c r="Q81" s="3"/>
      <c r="R81" s="4"/>
      <c r="S81" s="5"/>
      <c r="T81" s="6"/>
      <c r="U81" s="7"/>
      <c r="V81" s="1"/>
      <c r="W81" s="1"/>
    </row>
    <row r="82" spans="1:23" s="16" customFormat="1" ht="14.1" hidden="1" customHeight="1">
      <c r="A82" s="1"/>
      <c r="B82" s="1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6"/>
      <c r="N82" s="29"/>
      <c r="O82" s="29"/>
      <c r="P82" s="46"/>
      <c r="Q82" s="3"/>
      <c r="R82" s="4"/>
      <c r="S82" s="5"/>
      <c r="T82" s="6"/>
      <c r="U82" s="7"/>
      <c r="V82" s="1"/>
      <c r="W82" s="1"/>
    </row>
    <row r="83" spans="1:23" s="16" customFormat="1" ht="14.1" hidden="1" customHeight="1">
      <c r="A83" s="1"/>
      <c r="B83" s="1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6"/>
      <c r="N83" s="29"/>
      <c r="O83" s="29"/>
      <c r="P83" s="46"/>
      <c r="Q83" s="3"/>
      <c r="R83" s="4"/>
      <c r="S83" s="5"/>
      <c r="T83" s="6"/>
      <c r="U83" s="7"/>
      <c r="V83" s="1"/>
      <c r="W83" s="1"/>
    </row>
    <row r="84" spans="1:23" s="16" customFormat="1" ht="12" hidden="1" customHeight="1">
      <c r="A84" s="25"/>
      <c r="B84" s="1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6"/>
      <c r="N84" s="29"/>
      <c r="O84" s="29"/>
      <c r="P84" s="46"/>
      <c r="Q84" s="3"/>
      <c r="R84" s="4"/>
      <c r="S84" s="5"/>
      <c r="T84" s="6"/>
      <c r="U84" s="7"/>
      <c r="V84" s="1"/>
      <c r="W84" s="1"/>
    </row>
    <row r="85" spans="1:23" s="16" customFormat="1" ht="12" hidden="1" customHeight="1">
      <c r="A85" s="25"/>
      <c r="B85" s="1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6"/>
      <c r="N85" s="29"/>
      <c r="O85" s="29"/>
      <c r="P85" s="46"/>
      <c r="Q85" s="3"/>
      <c r="R85" s="4"/>
      <c r="S85" s="5"/>
      <c r="T85" s="6"/>
      <c r="U85" s="7"/>
      <c r="V85" s="1"/>
      <c r="W85" s="1"/>
    </row>
    <row r="86" spans="1:23" s="16" customFormat="1" ht="12" hidden="1" customHeight="1">
      <c r="A86" s="25"/>
      <c r="B86" s="1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6"/>
      <c r="N86" s="29"/>
      <c r="O86" s="29"/>
      <c r="P86" s="46"/>
      <c r="Q86" s="3"/>
      <c r="R86" s="4"/>
      <c r="S86" s="5"/>
      <c r="T86" s="6"/>
      <c r="U86" s="7"/>
      <c r="V86" s="1"/>
      <c r="W86" s="1"/>
    </row>
    <row r="87" spans="1:23" s="16" customFormat="1" ht="12" hidden="1" customHeight="1">
      <c r="A87" s="25"/>
      <c r="B87" s="1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6"/>
      <c r="N87" s="29"/>
      <c r="O87" s="29"/>
      <c r="P87" s="46"/>
      <c r="Q87" s="3"/>
      <c r="R87" s="4"/>
      <c r="S87" s="5"/>
      <c r="T87" s="6"/>
      <c r="U87" s="7"/>
      <c r="V87" s="1"/>
      <c r="W87" s="1"/>
    </row>
    <row r="88" spans="1:23" s="16" customFormat="1" ht="12" hidden="1" customHeight="1">
      <c r="A88" s="25"/>
      <c r="B88" s="1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6"/>
      <c r="N88" s="29"/>
      <c r="O88" s="29"/>
      <c r="P88" s="46"/>
      <c r="Q88" s="3"/>
      <c r="R88" s="4"/>
      <c r="S88" s="5"/>
      <c r="T88" s="6"/>
      <c r="U88" s="7"/>
      <c r="V88" s="1"/>
      <c r="W88" s="1"/>
    </row>
    <row r="89" spans="1:23" s="16" customFormat="1" ht="12" hidden="1" customHeight="1">
      <c r="A89" s="25"/>
      <c r="B89" s="1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6"/>
      <c r="N89" s="29"/>
      <c r="O89" s="29"/>
      <c r="P89" s="46"/>
      <c r="Q89" s="3"/>
      <c r="R89" s="4"/>
      <c r="S89" s="5"/>
      <c r="T89" s="6"/>
      <c r="U89" s="7"/>
      <c r="V89" s="1"/>
      <c r="W89" s="1"/>
    </row>
    <row r="90" spans="1:23" s="16" customFormat="1" ht="12" hidden="1" customHeight="1">
      <c r="A90" s="25"/>
      <c r="B90" s="1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6"/>
      <c r="N90" s="29"/>
      <c r="O90" s="29"/>
      <c r="P90" s="46"/>
      <c r="Q90" s="3"/>
      <c r="R90" s="4"/>
      <c r="S90" s="5"/>
      <c r="T90" s="6"/>
      <c r="U90" s="7"/>
      <c r="V90" s="1"/>
      <c r="W90" s="1"/>
    </row>
    <row r="91" spans="1:23" s="16" customFormat="1" ht="12" hidden="1" customHeight="1">
      <c r="A91" s="25"/>
      <c r="B91" s="1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6"/>
      <c r="N91" s="29"/>
      <c r="O91" s="29"/>
      <c r="P91" s="46"/>
      <c r="Q91" s="3"/>
      <c r="R91" s="4"/>
      <c r="S91" s="5"/>
      <c r="T91" s="6"/>
      <c r="U91" s="7"/>
      <c r="V91" s="1"/>
      <c r="W91" s="1"/>
    </row>
    <row r="92" spans="1:23" s="16" customFormat="1" ht="12" hidden="1" customHeight="1">
      <c r="A92" s="25"/>
      <c r="B92" s="1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6"/>
      <c r="N92" s="29"/>
      <c r="O92" s="29"/>
      <c r="P92" s="46"/>
      <c r="Q92" s="3"/>
      <c r="R92" s="4"/>
      <c r="S92" s="5"/>
      <c r="T92" s="6"/>
      <c r="U92" s="7"/>
      <c r="V92" s="1"/>
      <c r="W92" s="1"/>
    </row>
    <row r="93" spans="1:23" s="16" customFormat="1" ht="12" hidden="1" customHeight="1">
      <c r="A93" s="25"/>
      <c r="B93" s="1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6"/>
      <c r="N93" s="29"/>
      <c r="O93" s="29"/>
      <c r="P93" s="46"/>
      <c r="Q93" s="3"/>
      <c r="R93" s="4"/>
      <c r="S93" s="5"/>
      <c r="T93" s="6"/>
      <c r="U93" s="7"/>
      <c r="V93" s="1"/>
      <c r="W93" s="1"/>
    </row>
    <row r="94" spans="1:23" s="16" customFormat="1" ht="12" hidden="1" customHeight="1">
      <c r="A94" s="25"/>
      <c r="B94" s="1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6"/>
      <c r="N94" s="29"/>
      <c r="O94" s="29"/>
      <c r="P94" s="46"/>
      <c r="Q94" s="3"/>
      <c r="R94" s="4"/>
      <c r="S94" s="5"/>
      <c r="T94" s="6"/>
      <c r="U94" s="7"/>
      <c r="V94" s="1"/>
      <c r="W94" s="1"/>
    </row>
    <row r="95" spans="1:23" s="16" customFormat="1" ht="12" hidden="1" customHeight="1">
      <c r="A95" s="25"/>
      <c r="B95" s="1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6"/>
      <c r="N95" s="29"/>
      <c r="O95" s="29"/>
      <c r="P95" s="46"/>
      <c r="Q95" s="3"/>
      <c r="R95" s="4"/>
      <c r="S95" s="5"/>
      <c r="T95" s="6"/>
      <c r="U95" s="7"/>
      <c r="V95" s="1"/>
      <c r="W95" s="1"/>
    </row>
    <row r="96" spans="1:23" s="16" customFormat="1" ht="12" hidden="1" customHeight="1">
      <c r="A96" s="25"/>
      <c r="B96" s="1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6"/>
      <c r="N96" s="29"/>
      <c r="O96" s="29"/>
      <c r="P96" s="46"/>
      <c r="Q96" s="3"/>
      <c r="R96" s="4"/>
      <c r="S96" s="5"/>
      <c r="T96" s="6"/>
      <c r="U96" s="7"/>
      <c r="V96" s="1"/>
      <c r="W96" s="1"/>
    </row>
    <row r="97" spans="1:23" s="16" customFormat="1" ht="12" hidden="1" customHeight="1">
      <c r="A97" s="25"/>
      <c r="B97" s="1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6"/>
      <c r="N97" s="29"/>
      <c r="O97" s="29"/>
      <c r="P97" s="46"/>
      <c r="Q97" s="3"/>
      <c r="R97" s="4"/>
      <c r="S97" s="5"/>
      <c r="T97" s="6"/>
      <c r="U97" s="7"/>
      <c r="V97" s="1"/>
      <c r="W97" s="1"/>
    </row>
    <row r="98" spans="1:23" s="16" customFormat="1" ht="12" hidden="1" customHeight="1">
      <c r="A98" s="25"/>
      <c r="B98" s="1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6"/>
      <c r="N98" s="29"/>
      <c r="O98" s="29"/>
      <c r="P98" s="46"/>
      <c r="Q98" s="3"/>
      <c r="R98" s="4"/>
      <c r="S98" s="5"/>
      <c r="T98" s="6"/>
      <c r="U98" s="7"/>
      <c r="V98" s="1"/>
      <c r="W98" s="1"/>
    </row>
    <row r="99" spans="1:23" s="16" customFormat="1" ht="12" hidden="1" customHeight="1">
      <c r="A99" s="25"/>
      <c r="B99" s="1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6"/>
      <c r="N99" s="29"/>
      <c r="O99" s="29"/>
      <c r="P99" s="46"/>
      <c r="Q99" s="3"/>
      <c r="R99" s="4"/>
      <c r="S99" s="5"/>
      <c r="T99" s="6"/>
      <c r="U99" s="7"/>
      <c r="V99" s="1"/>
      <c r="W99" s="1"/>
    </row>
    <row r="100" spans="1:23" s="16" customFormat="1" ht="12" hidden="1" customHeight="1">
      <c r="A100" s="25"/>
      <c r="B100" s="1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6"/>
      <c r="N100" s="29"/>
      <c r="O100" s="29"/>
      <c r="P100" s="46"/>
      <c r="Q100" s="3"/>
      <c r="R100" s="4"/>
      <c r="S100" s="5"/>
      <c r="T100" s="6"/>
      <c r="U100" s="7"/>
      <c r="V100" s="1"/>
      <c r="W100" s="1"/>
    </row>
    <row r="101" spans="1:23" s="16" customFormat="1" ht="12" hidden="1" customHeight="1">
      <c r="A101" s="25"/>
      <c r="B101" s="1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6"/>
      <c r="N101" s="29"/>
      <c r="O101" s="29"/>
      <c r="P101" s="46"/>
      <c r="Q101" s="3"/>
      <c r="R101" s="4"/>
      <c r="S101" s="5"/>
      <c r="T101" s="6"/>
      <c r="U101" s="7"/>
      <c r="V101" s="1"/>
      <c r="W101" s="1"/>
    </row>
    <row r="102" spans="1:23" s="16" customFormat="1" ht="12" hidden="1" customHeight="1">
      <c r="A102" s="25"/>
      <c r="B102" s="1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6"/>
      <c r="N102" s="29"/>
      <c r="O102" s="29"/>
      <c r="P102" s="46"/>
      <c r="Q102" s="3"/>
      <c r="R102" s="4"/>
      <c r="S102" s="5"/>
      <c r="T102" s="6"/>
      <c r="U102" s="7"/>
      <c r="V102" s="1"/>
      <c r="W102" s="1"/>
    </row>
    <row r="103" spans="1:23" s="16" customFormat="1" ht="12" hidden="1" customHeight="1">
      <c r="A103" s="25"/>
      <c r="B103" s="1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6"/>
      <c r="N103" s="29"/>
      <c r="O103" s="29"/>
      <c r="P103" s="46"/>
      <c r="Q103" s="3"/>
      <c r="R103" s="4"/>
      <c r="S103" s="5"/>
      <c r="T103" s="6"/>
      <c r="U103" s="7"/>
      <c r="V103" s="1"/>
      <c r="W103" s="1"/>
    </row>
    <row r="104" spans="1:23" s="16" customFormat="1" ht="12" hidden="1" customHeight="1">
      <c r="A104" s="25"/>
      <c r="B104" s="1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6"/>
      <c r="N104" s="29"/>
      <c r="O104" s="29"/>
      <c r="P104" s="46"/>
      <c r="Q104" s="3"/>
      <c r="R104" s="4"/>
      <c r="S104" s="5"/>
      <c r="T104" s="6"/>
      <c r="U104" s="7"/>
      <c r="V104" s="1"/>
      <c r="W104" s="1"/>
    </row>
    <row r="105" spans="1:23" s="16" customFormat="1" ht="12" hidden="1" customHeight="1">
      <c r="A105" s="25"/>
      <c r="B105" s="1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6"/>
      <c r="N105" s="29"/>
      <c r="O105" s="29"/>
      <c r="P105" s="46"/>
      <c r="Q105" s="3"/>
      <c r="R105" s="4"/>
      <c r="S105" s="5"/>
      <c r="T105" s="6"/>
      <c r="U105" s="7"/>
      <c r="V105" s="1"/>
      <c r="W105" s="1"/>
    </row>
    <row r="106" spans="1:23" s="16" customFormat="1" ht="12" hidden="1" customHeight="1">
      <c r="A106" s="25"/>
      <c r="B106" s="1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6"/>
      <c r="N106" s="29"/>
      <c r="O106" s="29"/>
      <c r="P106" s="46"/>
      <c r="Q106" s="3"/>
      <c r="R106" s="4"/>
      <c r="S106" s="5"/>
      <c r="T106" s="6"/>
      <c r="U106" s="7"/>
      <c r="V106" s="1"/>
      <c r="W106" s="1"/>
    </row>
    <row r="107" spans="1:23" s="16" customFormat="1" ht="12" hidden="1" customHeight="1">
      <c r="A107" s="25"/>
      <c r="B107" s="1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6"/>
      <c r="N107" s="29"/>
      <c r="O107" s="29"/>
      <c r="P107" s="46"/>
      <c r="Q107" s="3"/>
      <c r="R107" s="4"/>
      <c r="S107" s="5"/>
      <c r="T107" s="6"/>
      <c r="U107" s="7"/>
      <c r="V107" s="1"/>
      <c r="W107" s="1"/>
    </row>
    <row r="108" spans="1:23" s="16" customFormat="1" ht="12" hidden="1" customHeight="1">
      <c r="A108" s="25"/>
      <c r="B108" s="1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6"/>
      <c r="N108" s="29"/>
      <c r="O108" s="29"/>
      <c r="P108" s="46"/>
      <c r="Q108" s="3"/>
      <c r="R108" s="4"/>
      <c r="S108" s="5"/>
      <c r="T108" s="6"/>
      <c r="U108" s="7"/>
      <c r="V108" s="1"/>
      <c r="W108" s="1"/>
    </row>
    <row r="109" spans="1:23" s="16" customFormat="1" ht="12" hidden="1" customHeight="1">
      <c r="A109" s="25"/>
      <c r="B109" s="1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6"/>
      <c r="N109" s="29"/>
      <c r="O109" s="29"/>
      <c r="P109" s="46"/>
      <c r="Q109" s="3"/>
      <c r="R109" s="4"/>
      <c r="S109" s="5"/>
      <c r="T109" s="6"/>
      <c r="U109" s="7"/>
      <c r="V109" s="1"/>
      <c r="W109" s="1"/>
    </row>
    <row r="110" spans="1:23" s="16" customFormat="1" ht="12" hidden="1" customHeight="1">
      <c r="A110" s="25"/>
      <c r="B110" s="1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6"/>
      <c r="N110" s="29"/>
      <c r="O110" s="29"/>
      <c r="P110" s="46"/>
      <c r="Q110" s="3"/>
      <c r="R110" s="4"/>
      <c r="S110" s="5"/>
      <c r="T110" s="6"/>
      <c r="U110" s="7"/>
      <c r="V110" s="1"/>
      <c r="W110" s="1"/>
    </row>
    <row r="111" spans="1:23" s="16" customFormat="1" ht="12" hidden="1" customHeight="1">
      <c r="A111" s="25"/>
      <c r="B111" s="1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6"/>
      <c r="N111" s="29"/>
      <c r="O111" s="29"/>
      <c r="P111" s="46"/>
      <c r="Q111" s="3"/>
      <c r="R111" s="4"/>
      <c r="S111" s="5"/>
      <c r="T111" s="6"/>
      <c r="U111" s="7"/>
      <c r="V111" s="1"/>
      <c r="W111" s="1"/>
    </row>
    <row r="112" spans="1:23" s="16" customFormat="1" ht="12" hidden="1" customHeight="1">
      <c r="A112" s="25"/>
      <c r="B112" s="1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6"/>
      <c r="N112" s="29"/>
      <c r="O112" s="29"/>
      <c r="P112" s="46"/>
      <c r="Q112" s="3"/>
      <c r="R112" s="4"/>
      <c r="S112" s="5"/>
      <c r="T112" s="6"/>
      <c r="U112" s="7"/>
      <c r="V112" s="1"/>
      <c r="W112" s="1"/>
    </row>
    <row r="113" spans="1:23" s="16" customFormat="1" ht="12" hidden="1" customHeight="1">
      <c r="A113" s="25"/>
      <c r="B113" s="1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6"/>
      <c r="N113" s="29"/>
      <c r="O113" s="29"/>
      <c r="P113" s="46"/>
      <c r="Q113" s="3"/>
      <c r="R113" s="4"/>
      <c r="S113" s="5"/>
      <c r="T113" s="6"/>
      <c r="U113" s="7"/>
      <c r="V113" s="1"/>
      <c r="W113" s="1"/>
    </row>
    <row r="114" spans="1:23" s="16" customFormat="1" ht="12" hidden="1" customHeight="1">
      <c r="A114" s="25"/>
      <c r="B114" s="1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6"/>
      <c r="N114" s="29"/>
      <c r="O114" s="29"/>
      <c r="P114" s="46"/>
      <c r="Q114" s="3"/>
      <c r="R114" s="4"/>
      <c r="S114" s="5"/>
      <c r="T114" s="6"/>
      <c r="U114" s="7"/>
      <c r="V114" s="1"/>
      <c r="W114" s="1"/>
    </row>
    <row r="115" spans="1:23" s="16" customFormat="1" ht="12" hidden="1" customHeight="1">
      <c r="A115" s="25"/>
      <c r="B115" s="1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6"/>
      <c r="N115" s="29"/>
      <c r="O115" s="29"/>
      <c r="P115" s="46"/>
      <c r="Q115" s="3"/>
      <c r="R115" s="4"/>
      <c r="S115" s="5"/>
      <c r="T115" s="6"/>
      <c r="U115" s="7"/>
      <c r="V115" s="1"/>
      <c r="W115" s="1"/>
    </row>
    <row r="116" spans="1:23" s="16" customFormat="1" ht="12" hidden="1" customHeight="1">
      <c r="A116" s="25"/>
      <c r="B116" s="1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6"/>
      <c r="N116" s="29"/>
      <c r="O116" s="29"/>
      <c r="P116" s="46"/>
      <c r="Q116" s="3"/>
      <c r="R116" s="4"/>
      <c r="S116" s="5"/>
      <c r="T116" s="6"/>
      <c r="U116" s="7"/>
      <c r="V116" s="1"/>
      <c r="W116" s="1"/>
    </row>
    <row r="117" spans="1:23" s="16" customFormat="1" ht="12" hidden="1" customHeight="1">
      <c r="A117" s="25"/>
      <c r="B117" s="1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6"/>
      <c r="N117" s="29"/>
      <c r="O117" s="29"/>
      <c r="P117" s="46"/>
      <c r="Q117" s="3"/>
      <c r="R117" s="4"/>
      <c r="S117" s="5"/>
      <c r="T117" s="6"/>
      <c r="U117" s="7"/>
      <c r="V117" s="1"/>
      <c r="W117" s="1"/>
    </row>
    <row r="118" spans="1:23" s="16" customFormat="1" ht="12" hidden="1" customHeight="1">
      <c r="A118" s="25"/>
      <c r="B118" s="1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6"/>
      <c r="N118" s="29"/>
      <c r="O118" s="29"/>
      <c r="P118" s="46"/>
      <c r="Q118" s="3"/>
      <c r="R118" s="4"/>
      <c r="S118" s="5"/>
      <c r="T118" s="6"/>
      <c r="U118" s="7"/>
      <c r="V118" s="1"/>
      <c r="W118" s="1"/>
    </row>
    <row r="119" spans="1:23" s="16" customFormat="1" ht="12" hidden="1" customHeight="1">
      <c r="A119" s="25"/>
      <c r="B119" s="1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6"/>
      <c r="N119" s="29"/>
      <c r="O119" s="29"/>
      <c r="P119" s="46"/>
      <c r="Q119" s="3"/>
      <c r="R119" s="4"/>
      <c r="S119" s="5"/>
      <c r="T119" s="6"/>
      <c r="U119" s="7"/>
      <c r="V119" s="1"/>
      <c r="W119" s="1"/>
    </row>
    <row r="120" spans="1:23" s="16" customFormat="1" ht="12" hidden="1" customHeight="1">
      <c r="A120" s="25"/>
      <c r="B120" s="1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6"/>
      <c r="N120" s="29"/>
      <c r="O120" s="29"/>
      <c r="P120" s="46"/>
      <c r="Q120" s="3"/>
      <c r="R120" s="4"/>
      <c r="S120" s="5"/>
      <c r="T120" s="6"/>
      <c r="U120" s="7"/>
      <c r="V120" s="1"/>
      <c r="W120" s="1"/>
    </row>
    <row r="121" spans="1:23" s="16" customFormat="1" ht="12" hidden="1" customHeight="1">
      <c r="A121" s="25"/>
      <c r="B121" s="1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6"/>
      <c r="N121" s="29"/>
      <c r="O121" s="29"/>
      <c r="P121" s="46"/>
      <c r="Q121" s="3"/>
      <c r="R121" s="4"/>
      <c r="S121" s="5"/>
      <c r="T121" s="6"/>
      <c r="U121" s="7"/>
      <c r="V121" s="1"/>
      <c r="W121" s="1"/>
    </row>
    <row r="122" spans="1:23" s="16" customFormat="1" ht="12" hidden="1" customHeight="1">
      <c r="A122" s="25"/>
      <c r="B122" s="1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6"/>
      <c r="N122" s="29"/>
      <c r="O122" s="29"/>
      <c r="P122" s="46"/>
      <c r="Q122" s="3"/>
      <c r="R122" s="4"/>
      <c r="S122" s="5"/>
      <c r="T122" s="6"/>
      <c r="U122" s="7"/>
      <c r="V122" s="1"/>
      <c r="W122" s="1"/>
    </row>
    <row r="123" spans="1:23" s="16" customFormat="1" ht="12" hidden="1" customHeight="1">
      <c r="A123" s="25"/>
      <c r="B123" s="1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6"/>
      <c r="N123" s="29"/>
      <c r="O123" s="29"/>
      <c r="P123" s="46"/>
      <c r="Q123" s="3"/>
      <c r="R123" s="4"/>
      <c r="S123" s="5"/>
      <c r="T123" s="6"/>
      <c r="U123" s="7"/>
      <c r="V123" s="1"/>
      <c r="W123" s="1"/>
    </row>
    <row r="124" spans="1:23" s="16" customFormat="1" ht="12" hidden="1" customHeight="1">
      <c r="A124" s="25"/>
      <c r="B124" s="1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6"/>
      <c r="N124" s="29"/>
      <c r="O124" s="29"/>
      <c r="P124" s="46"/>
      <c r="Q124" s="3"/>
      <c r="R124" s="4"/>
      <c r="S124" s="5"/>
      <c r="T124" s="6"/>
      <c r="U124" s="7"/>
      <c r="V124" s="1"/>
      <c r="W124" s="1"/>
    </row>
    <row r="125" spans="1:23" s="16" customFormat="1" ht="12" hidden="1" customHeight="1">
      <c r="A125" s="25"/>
      <c r="B125" s="1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6"/>
      <c r="N125" s="29"/>
      <c r="O125" s="29"/>
      <c r="P125" s="46"/>
      <c r="Q125" s="3"/>
      <c r="R125" s="4"/>
      <c r="S125" s="5"/>
      <c r="T125" s="6"/>
      <c r="U125" s="7"/>
      <c r="V125" s="1"/>
      <c r="W125" s="1"/>
    </row>
    <row r="126" spans="1:23" s="16" customFormat="1" ht="12" hidden="1" customHeight="1">
      <c r="A126" s="25"/>
      <c r="B126" s="1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6"/>
      <c r="N126" s="29"/>
      <c r="O126" s="29"/>
      <c r="P126" s="46"/>
      <c r="Q126" s="3"/>
      <c r="R126" s="4"/>
      <c r="S126" s="5"/>
      <c r="T126" s="6"/>
      <c r="U126" s="7"/>
      <c r="V126" s="1"/>
      <c r="W126" s="1"/>
    </row>
    <row r="127" spans="1:23" s="16" customFormat="1" ht="12" hidden="1" customHeight="1">
      <c r="A127" s="25"/>
      <c r="B127" s="1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6"/>
      <c r="N127" s="29"/>
      <c r="O127" s="29"/>
      <c r="P127" s="46"/>
      <c r="Q127" s="3"/>
      <c r="R127" s="4"/>
      <c r="S127" s="5"/>
      <c r="T127" s="6"/>
      <c r="U127" s="7"/>
      <c r="V127" s="1"/>
      <c r="W127" s="1"/>
    </row>
    <row r="128" spans="1:23" s="16" customFormat="1" ht="12" hidden="1" customHeight="1">
      <c r="A128" s="25"/>
      <c r="B128" s="1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6"/>
      <c r="N128" s="29"/>
      <c r="O128" s="29"/>
      <c r="P128" s="46"/>
      <c r="Q128" s="3"/>
      <c r="R128" s="4"/>
      <c r="S128" s="5"/>
      <c r="T128" s="6"/>
      <c r="U128" s="7"/>
      <c r="V128" s="1"/>
      <c r="W128" s="1"/>
    </row>
    <row r="129" spans="1:23" s="16" customFormat="1" ht="12" hidden="1" customHeight="1">
      <c r="A129" s="25"/>
      <c r="B129" s="1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6"/>
      <c r="N129" s="29"/>
      <c r="O129" s="29"/>
      <c r="P129" s="46"/>
      <c r="Q129" s="3"/>
      <c r="R129" s="4"/>
      <c r="S129" s="5"/>
      <c r="T129" s="6"/>
      <c r="U129" s="7"/>
      <c r="V129" s="1"/>
      <c r="W129" s="1"/>
    </row>
    <row r="130" spans="1:23" s="16" customFormat="1" ht="12" hidden="1" customHeight="1">
      <c r="A130" s="25"/>
      <c r="B130" s="1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6"/>
      <c r="N130" s="29"/>
      <c r="O130" s="29"/>
      <c r="P130" s="46"/>
      <c r="Q130" s="3"/>
      <c r="R130" s="4"/>
      <c r="S130" s="5"/>
      <c r="T130" s="6"/>
      <c r="U130" s="7"/>
      <c r="V130" s="1"/>
      <c r="W130" s="1"/>
    </row>
    <row r="131" spans="1:23" s="16" customFormat="1" ht="12" hidden="1" customHeight="1">
      <c r="A131" s="25"/>
      <c r="B131" s="1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6"/>
      <c r="N131" s="29"/>
      <c r="O131" s="29"/>
      <c r="P131" s="46"/>
      <c r="Q131" s="3"/>
      <c r="R131" s="4"/>
      <c r="S131" s="5"/>
      <c r="T131" s="6"/>
      <c r="U131" s="7"/>
      <c r="V131" s="1"/>
      <c r="W131" s="1"/>
    </row>
    <row r="132" spans="1:23" s="16" customFormat="1" ht="12" hidden="1" customHeight="1">
      <c r="A132" s="25"/>
      <c r="B132" s="1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6"/>
      <c r="N132" s="29"/>
      <c r="O132" s="29"/>
      <c r="P132" s="46"/>
      <c r="Q132" s="3"/>
      <c r="R132" s="4"/>
      <c r="S132" s="5"/>
      <c r="T132" s="6"/>
      <c r="U132" s="7"/>
      <c r="V132" s="1"/>
      <c r="W132" s="1"/>
    </row>
    <row r="133" spans="1:23" s="16" customFormat="1" ht="12" hidden="1" customHeight="1">
      <c r="A133" s="25"/>
      <c r="B133" s="1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6"/>
      <c r="N133" s="29"/>
      <c r="O133" s="29"/>
      <c r="P133" s="46"/>
      <c r="Q133" s="3"/>
      <c r="R133" s="4"/>
      <c r="S133" s="5"/>
      <c r="T133" s="6"/>
      <c r="U133" s="7"/>
      <c r="V133" s="1"/>
      <c r="W133" s="1"/>
    </row>
    <row r="134" spans="1:23" s="16" customFormat="1" ht="12" hidden="1" customHeight="1">
      <c r="A134" s="25"/>
      <c r="B134" s="1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6"/>
      <c r="N134" s="29"/>
      <c r="O134" s="29"/>
      <c r="P134" s="46"/>
      <c r="Q134" s="3"/>
      <c r="R134" s="4"/>
      <c r="S134" s="5"/>
      <c r="T134" s="6"/>
      <c r="U134" s="7"/>
      <c r="V134" s="1"/>
      <c r="W134" s="1"/>
    </row>
    <row r="135" spans="1:23" s="16" customFormat="1" ht="12" hidden="1" customHeight="1">
      <c r="A135" s="25"/>
      <c r="B135" s="1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6"/>
      <c r="N135" s="29"/>
      <c r="O135" s="29"/>
      <c r="P135" s="46"/>
      <c r="Q135" s="3"/>
      <c r="R135" s="4"/>
      <c r="S135" s="5"/>
      <c r="T135" s="6"/>
      <c r="U135" s="7"/>
      <c r="V135" s="1"/>
      <c r="W135" s="1"/>
    </row>
    <row r="136" spans="1:23" s="16" customFormat="1" ht="12" hidden="1" customHeight="1">
      <c r="A136" s="25"/>
      <c r="B136" s="1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6"/>
      <c r="N136" s="29"/>
      <c r="O136" s="29"/>
      <c r="P136" s="46"/>
      <c r="Q136" s="3"/>
      <c r="R136" s="4"/>
      <c r="S136" s="5"/>
      <c r="T136" s="6"/>
      <c r="U136" s="7"/>
      <c r="V136" s="1"/>
      <c r="W136" s="1"/>
    </row>
    <row r="137" spans="1:23" s="16" customFormat="1" ht="12" hidden="1" customHeight="1">
      <c r="A137" s="25"/>
      <c r="B137" s="1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6"/>
      <c r="N137" s="29"/>
      <c r="O137" s="29"/>
      <c r="P137" s="46"/>
      <c r="Q137" s="3"/>
      <c r="R137" s="4"/>
      <c r="S137" s="5"/>
      <c r="T137" s="6"/>
      <c r="U137" s="7"/>
      <c r="V137" s="1"/>
      <c r="W137" s="1"/>
    </row>
    <row r="138" spans="1:23" s="16" customFormat="1" ht="12" hidden="1" customHeight="1">
      <c r="A138" s="25"/>
      <c r="B138" s="1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6"/>
      <c r="N138" s="29"/>
      <c r="O138" s="29"/>
      <c r="P138" s="46"/>
      <c r="Q138" s="3"/>
      <c r="R138" s="4"/>
      <c r="S138" s="5"/>
      <c r="T138" s="6"/>
      <c r="U138" s="7"/>
      <c r="V138" s="1"/>
      <c r="W138" s="1"/>
    </row>
    <row r="139" spans="1:23" s="16" customFormat="1" ht="12" hidden="1" customHeight="1">
      <c r="A139" s="25"/>
      <c r="B139" s="1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6"/>
      <c r="N139" s="29"/>
      <c r="O139" s="29"/>
      <c r="P139" s="46"/>
      <c r="Q139" s="3"/>
      <c r="R139" s="4"/>
      <c r="S139" s="5"/>
      <c r="T139" s="6"/>
      <c r="U139" s="7"/>
      <c r="V139" s="1"/>
      <c r="W139" s="1"/>
    </row>
    <row r="140" spans="1:23" s="16" customFormat="1" ht="12" hidden="1" customHeight="1">
      <c r="A140" s="25"/>
      <c r="B140" s="1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6"/>
      <c r="N140" s="29"/>
      <c r="O140" s="29"/>
      <c r="P140" s="46"/>
      <c r="Q140" s="3"/>
      <c r="R140" s="4"/>
      <c r="S140" s="5"/>
      <c r="T140" s="6"/>
      <c r="U140" s="7"/>
      <c r="V140" s="1"/>
      <c r="W140" s="1"/>
    </row>
    <row r="141" spans="1:23" s="16" customFormat="1" ht="12" hidden="1" customHeight="1">
      <c r="A141" s="25"/>
      <c r="B141" s="1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6"/>
      <c r="N141" s="29"/>
      <c r="O141" s="29"/>
      <c r="P141" s="46"/>
      <c r="Q141" s="3"/>
      <c r="R141" s="4"/>
      <c r="S141" s="5"/>
      <c r="T141" s="6"/>
      <c r="U141" s="7"/>
      <c r="V141" s="1"/>
      <c r="W141" s="1"/>
    </row>
    <row r="142" spans="1:23" s="16" customFormat="1" ht="12" hidden="1" customHeight="1">
      <c r="A142" s="25"/>
      <c r="B142" s="1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6"/>
      <c r="N142" s="29"/>
      <c r="O142" s="29"/>
      <c r="P142" s="46"/>
      <c r="Q142" s="3"/>
      <c r="R142" s="4"/>
      <c r="S142" s="5"/>
      <c r="T142" s="6"/>
      <c r="U142" s="7"/>
      <c r="V142" s="1"/>
      <c r="W142" s="1"/>
    </row>
    <row r="143" spans="1:23" s="16" customFormat="1" ht="12" hidden="1" customHeight="1">
      <c r="A143" s="25"/>
      <c r="B143" s="1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6"/>
      <c r="N143" s="29"/>
      <c r="O143" s="29"/>
      <c r="P143" s="46"/>
      <c r="Q143" s="3"/>
      <c r="R143" s="4"/>
      <c r="S143" s="5"/>
      <c r="T143" s="6"/>
      <c r="U143" s="7"/>
      <c r="V143" s="1"/>
      <c r="W143" s="1"/>
    </row>
    <row r="144" spans="1:23" s="16" customFormat="1" ht="12" hidden="1" customHeight="1">
      <c r="A144" s="25"/>
      <c r="B144" s="1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6"/>
      <c r="N144" s="29"/>
      <c r="O144" s="29"/>
      <c r="P144" s="46"/>
      <c r="Q144" s="3"/>
      <c r="R144" s="4"/>
      <c r="S144" s="5"/>
      <c r="T144" s="6"/>
      <c r="U144" s="7"/>
      <c r="V144" s="1"/>
      <c r="W144" s="1"/>
    </row>
    <row r="145" spans="1:23" s="16" customFormat="1" ht="12" hidden="1" customHeight="1">
      <c r="A145" s="25"/>
      <c r="B145" s="1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6"/>
      <c r="N145" s="29"/>
      <c r="O145" s="29"/>
      <c r="P145" s="46"/>
      <c r="Q145" s="3"/>
      <c r="R145" s="4"/>
      <c r="S145" s="5"/>
      <c r="T145" s="6"/>
      <c r="U145" s="7"/>
      <c r="V145" s="1"/>
      <c r="W145" s="1"/>
    </row>
    <row r="146" spans="1:23" s="16" customFormat="1" ht="12" hidden="1" customHeight="1">
      <c r="A146" s="25"/>
      <c r="B146" s="1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6"/>
      <c r="N146" s="29"/>
      <c r="O146" s="29"/>
      <c r="P146" s="46"/>
      <c r="Q146" s="3"/>
      <c r="R146" s="4"/>
      <c r="S146" s="5"/>
      <c r="T146" s="6"/>
      <c r="U146" s="7"/>
      <c r="V146" s="1"/>
      <c r="W146" s="1"/>
    </row>
    <row r="147" spans="1:23" s="16" customFormat="1" ht="12" hidden="1" customHeight="1">
      <c r="A147" s="25"/>
      <c r="B147" s="1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6"/>
      <c r="N147" s="29"/>
      <c r="O147" s="29"/>
      <c r="P147" s="46"/>
      <c r="Q147" s="3"/>
      <c r="R147" s="4"/>
      <c r="S147" s="5"/>
      <c r="T147" s="6"/>
      <c r="U147" s="7"/>
      <c r="V147" s="1"/>
      <c r="W147" s="1"/>
    </row>
    <row r="148" spans="1:23" s="16" customFormat="1" ht="12" hidden="1" customHeight="1">
      <c r="A148" s="25"/>
      <c r="B148" s="1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6"/>
      <c r="N148" s="29"/>
      <c r="O148" s="29"/>
      <c r="P148" s="46"/>
      <c r="Q148" s="3"/>
      <c r="R148" s="4"/>
      <c r="S148" s="5"/>
      <c r="T148" s="6"/>
      <c r="U148" s="7"/>
      <c r="V148" s="1"/>
      <c r="W148" s="1"/>
    </row>
    <row r="149" spans="1:23" s="16" customFormat="1" ht="12" hidden="1" customHeight="1">
      <c r="A149" s="25"/>
      <c r="B149" s="1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6"/>
      <c r="N149" s="29"/>
      <c r="O149" s="29"/>
      <c r="P149" s="46"/>
      <c r="Q149" s="3"/>
      <c r="R149" s="4"/>
      <c r="S149" s="5"/>
      <c r="T149" s="6"/>
      <c r="U149" s="7"/>
      <c r="V149" s="1"/>
      <c r="W149" s="1"/>
    </row>
    <row r="150" spans="1:23" s="16" customFormat="1" ht="12" hidden="1" customHeight="1">
      <c r="A150" s="25"/>
      <c r="B150" s="1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6"/>
      <c r="N150" s="29"/>
      <c r="O150" s="29"/>
      <c r="P150" s="46"/>
      <c r="Q150" s="3"/>
      <c r="R150" s="4"/>
      <c r="S150" s="5"/>
      <c r="T150" s="6"/>
      <c r="U150" s="7"/>
      <c r="V150" s="1"/>
      <c r="W150" s="1"/>
    </row>
    <row r="151" spans="1:23" s="16" customFormat="1" ht="12" hidden="1" customHeight="1">
      <c r="A151" s="25"/>
      <c r="B151" s="1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6"/>
      <c r="N151" s="29"/>
      <c r="O151" s="29"/>
      <c r="P151" s="46"/>
      <c r="Q151" s="3"/>
      <c r="R151" s="4"/>
      <c r="S151" s="5"/>
      <c r="T151" s="6"/>
      <c r="U151" s="7"/>
      <c r="V151" s="1"/>
      <c r="W151" s="1"/>
    </row>
    <row r="152" spans="1:23" s="16" customFormat="1" ht="12" hidden="1" customHeight="1">
      <c r="A152" s="25"/>
      <c r="B152" s="1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6"/>
      <c r="N152" s="29"/>
      <c r="O152" s="29"/>
      <c r="P152" s="46"/>
      <c r="Q152" s="3"/>
      <c r="R152" s="4"/>
      <c r="S152" s="5"/>
      <c r="T152" s="6"/>
      <c r="U152" s="7"/>
      <c r="V152" s="1"/>
      <c r="W152" s="1"/>
    </row>
    <row r="153" spans="1:23" s="16" customFormat="1" ht="12" hidden="1" customHeight="1">
      <c r="A153" s="25"/>
      <c r="B153" s="1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6"/>
      <c r="N153" s="29"/>
      <c r="O153" s="29"/>
      <c r="P153" s="46"/>
      <c r="Q153" s="3"/>
      <c r="R153" s="4"/>
      <c r="S153" s="5"/>
      <c r="T153" s="6"/>
      <c r="U153" s="7"/>
      <c r="V153" s="1"/>
      <c r="W153" s="1"/>
    </row>
    <row r="154" spans="1:23" s="16" customFormat="1" ht="12" hidden="1" customHeight="1">
      <c r="A154" s="25"/>
      <c r="B154" s="1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6"/>
      <c r="N154" s="29"/>
      <c r="O154" s="29"/>
      <c r="P154" s="46"/>
      <c r="Q154" s="3"/>
      <c r="R154" s="4"/>
      <c r="S154" s="5"/>
      <c r="T154" s="6"/>
      <c r="U154" s="7"/>
      <c r="V154" s="1"/>
      <c r="W154" s="1"/>
    </row>
    <row r="155" spans="1:23" s="16" customFormat="1" ht="12" hidden="1" customHeight="1">
      <c r="A155" s="25"/>
      <c r="B155" s="1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6"/>
      <c r="N155" s="29"/>
      <c r="O155" s="29"/>
      <c r="P155" s="46"/>
      <c r="Q155" s="3"/>
      <c r="R155" s="4"/>
      <c r="S155" s="5"/>
      <c r="T155" s="6"/>
      <c r="U155" s="7"/>
      <c r="V155" s="1"/>
      <c r="W155" s="1"/>
    </row>
    <row r="156" spans="1:23" s="16" customFormat="1" ht="12" hidden="1" customHeight="1">
      <c r="A156" s="25"/>
      <c r="B156" s="1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6"/>
      <c r="N156" s="29"/>
      <c r="O156" s="29"/>
      <c r="P156" s="46"/>
      <c r="Q156" s="3"/>
      <c r="R156" s="4"/>
      <c r="S156" s="5"/>
      <c r="T156" s="6"/>
      <c r="U156" s="7"/>
      <c r="V156" s="1"/>
      <c r="W156" s="1"/>
    </row>
    <row r="157" spans="1:23" s="16" customFormat="1" ht="12" hidden="1" customHeight="1">
      <c r="A157" s="25"/>
      <c r="B157" s="1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6"/>
      <c r="N157" s="29"/>
      <c r="O157" s="29"/>
      <c r="P157" s="46"/>
      <c r="Q157" s="3"/>
      <c r="R157" s="4"/>
      <c r="S157" s="5"/>
      <c r="T157" s="6"/>
      <c r="U157" s="7"/>
      <c r="V157" s="1"/>
      <c r="W157" s="1"/>
    </row>
    <row r="158" spans="1:23" s="16" customFormat="1" ht="12" hidden="1" customHeight="1">
      <c r="A158" s="25"/>
      <c r="B158" s="1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6"/>
      <c r="N158" s="29"/>
      <c r="O158" s="29"/>
      <c r="P158" s="46"/>
      <c r="Q158" s="3"/>
      <c r="R158" s="4"/>
      <c r="S158" s="5"/>
      <c r="T158" s="6"/>
      <c r="U158" s="7"/>
      <c r="V158" s="1"/>
      <c r="W158" s="1"/>
    </row>
    <row r="159" spans="1:23" s="16" customFormat="1" ht="12" hidden="1" customHeight="1">
      <c r="A159" s="25"/>
      <c r="B159" s="1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6"/>
      <c r="N159" s="29"/>
      <c r="O159" s="29"/>
      <c r="P159" s="46"/>
      <c r="Q159" s="3"/>
      <c r="R159" s="4"/>
      <c r="S159" s="5"/>
      <c r="T159" s="6"/>
      <c r="U159" s="7"/>
      <c r="V159" s="1"/>
      <c r="W159" s="1"/>
    </row>
    <row r="160" spans="1:23" s="16" customFormat="1" ht="12" hidden="1" customHeight="1">
      <c r="A160" s="25"/>
      <c r="B160" s="1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6"/>
      <c r="N160" s="29"/>
      <c r="O160" s="29"/>
      <c r="P160" s="46"/>
      <c r="Q160" s="3"/>
      <c r="R160" s="4"/>
      <c r="S160" s="5"/>
      <c r="T160" s="6"/>
      <c r="U160" s="7"/>
      <c r="V160" s="1"/>
      <c r="W160" s="1"/>
    </row>
    <row r="161" spans="1:23" s="16" customFormat="1" ht="12" hidden="1" customHeight="1">
      <c r="A161" s="25"/>
      <c r="B161" s="1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6"/>
      <c r="N161" s="29"/>
      <c r="O161" s="29"/>
      <c r="P161" s="46"/>
      <c r="Q161" s="3"/>
      <c r="R161" s="4"/>
      <c r="S161" s="5"/>
      <c r="T161" s="6"/>
      <c r="U161" s="7"/>
      <c r="V161" s="1"/>
      <c r="W161" s="1"/>
    </row>
    <row r="162" spans="1:23" s="16" customFormat="1" ht="12" hidden="1" customHeight="1">
      <c r="A162" s="25"/>
      <c r="B162" s="1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6"/>
      <c r="N162" s="29"/>
      <c r="O162" s="29"/>
      <c r="P162" s="46"/>
      <c r="Q162" s="3"/>
      <c r="R162" s="4"/>
      <c r="S162" s="5"/>
      <c r="T162" s="6"/>
      <c r="U162" s="7"/>
      <c r="V162" s="1"/>
      <c r="W162" s="1"/>
    </row>
    <row r="163" spans="1:23" s="16" customFormat="1" ht="12" hidden="1" customHeight="1">
      <c r="A163" s="25"/>
      <c r="B163" s="1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6"/>
      <c r="N163" s="29"/>
      <c r="O163" s="29"/>
      <c r="P163" s="46"/>
      <c r="Q163" s="3"/>
      <c r="R163" s="4"/>
      <c r="S163" s="5"/>
      <c r="T163" s="6"/>
      <c r="U163" s="7"/>
      <c r="V163" s="1"/>
      <c r="W163" s="1"/>
    </row>
    <row r="164" spans="1:23" s="16" customFormat="1" ht="12" hidden="1" customHeight="1">
      <c r="A164" s="25"/>
      <c r="B164" s="1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6"/>
      <c r="N164" s="29"/>
      <c r="O164" s="29"/>
      <c r="P164" s="46"/>
      <c r="Q164" s="3"/>
      <c r="R164" s="4"/>
      <c r="S164" s="5"/>
      <c r="T164" s="6"/>
      <c r="U164" s="7"/>
      <c r="V164" s="1"/>
      <c r="W164" s="1"/>
    </row>
    <row r="165" spans="1:23" s="16" customFormat="1" ht="12" hidden="1" customHeight="1">
      <c r="A165" s="25"/>
      <c r="B165" s="1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6"/>
      <c r="N165" s="29"/>
      <c r="O165" s="29"/>
      <c r="P165" s="46"/>
      <c r="Q165" s="3"/>
      <c r="R165" s="4"/>
      <c r="S165" s="5"/>
      <c r="T165" s="6"/>
      <c r="U165" s="7"/>
      <c r="V165" s="1"/>
      <c r="W165" s="1"/>
    </row>
    <row r="166" spans="1:23" s="16" customFormat="1" ht="12" hidden="1" customHeight="1">
      <c r="A166" s="25"/>
      <c r="B166" s="1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6"/>
      <c r="N166" s="29"/>
      <c r="O166" s="29"/>
      <c r="P166" s="46"/>
      <c r="Q166" s="3"/>
      <c r="R166" s="4"/>
      <c r="S166" s="5"/>
      <c r="T166" s="6"/>
      <c r="U166" s="7"/>
      <c r="V166" s="1"/>
      <c r="W166" s="1"/>
    </row>
    <row r="167" spans="1:23" s="16" customFormat="1" ht="12" hidden="1" customHeight="1">
      <c r="A167" s="25"/>
      <c r="B167" s="1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6"/>
      <c r="N167" s="29"/>
      <c r="O167" s="29"/>
      <c r="P167" s="46"/>
      <c r="Q167" s="3"/>
      <c r="R167" s="4"/>
      <c r="S167" s="5"/>
      <c r="T167" s="6"/>
      <c r="U167" s="7"/>
      <c r="V167" s="1"/>
      <c r="W167" s="1"/>
    </row>
    <row r="168" spans="1:23" s="16" customFormat="1" ht="12" hidden="1" customHeight="1">
      <c r="A168" s="25"/>
      <c r="B168" s="1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6"/>
      <c r="N168" s="29"/>
      <c r="O168" s="29"/>
      <c r="P168" s="46"/>
      <c r="Q168" s="3"/>
      <c r="R168" s="4"/>
      <c r="S168" s="5"/>
      <c r="T168" s="6"/>
      <c r="U168" s="7"/>
      <c r="V168" s="1"/>
      <c r="W168" s="1"/>
    </row>
    <row r="169" spans="1:23" s="16" customFormat="1" ht="12" hidden="1" customHeight="1">
      <c r="A169" s="25"/>
      <c r="B169" s="1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6"/>
      <c r="N169" s="29"/>
      <c r="O169" s="29"/>
      <c r="P169" s="46"/>
      <c r="Q169" s="3"/>
      <c r="R169" s="4"/>
      <c r="S169" s="5"/>
      <c r="T169" s="6"/>
      <c r="U169" s="7"/>
      <c r="V169" s="1"/>
      <c r="W169" s="1"/>
    </row>
    <row r="170" spans="1:23" s="16" customFormat="1" ht="12" hidden="1" customHeight="1">
      <c r="A170" s="25"/>
      <c r="B170" s="1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6"/>
      <c r="N170" s="29"/>
      <c r="O170" s="29"/>
      <c r="P170" s="46"/>
      <c r="Q170" s="3"/>
      <c r="R170" s="4"/>
      <c r="S170" s="5"/>
      <c r="T170" s="6"/>
      <c r="U170" s="7"/>
      <c r="V170" s="1"/>
      <c r="W170" s="1"/>
    </row>
    <row r="171" spans="1:23" s="16" customFormat="1" ht="12" hidden="1" customHeight="1">
      <c r="A171" s="25"/>
      <c r="B171" s="1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6"/>
      <c r="N171" s="29"/>
      <c r="O171" s="29"/>
      <c r="P171" s="46"/>
      <c r="Q171" s="3"/>
      <c r="R171" s="4"/>
      <c r="S171" s="5"/>
      <c r="T171" s="6"/>
      <c r="U171" s="7"/>
      <c r="V171" s="1"/>
      <c r="W171" s="1"/>
    </row>
    <row r="172" spans="1:23" s="16" customFormat="1" ht="12" hidden="1" customHeight="1">
      <c r="A172" s="25"/>
      <c r="B172" s="1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6"/>
      <c r="N172" s="29"/>
      <c r="O172" s="29"/>
      <c r="P172" s="46"/>
      <c r="Q172" s="3"/>
      <c r="R172" s="4"/>
      <c r="S172" s="5"/>
      <c r="T172" s="6"/>
      <c r="U172" s="7"/>
      <c r="V172" s="1"/>
      <c r="W172" s="1"/>
    </row>
    <row r="173" spans="1:23" s="16" customFormat="1" ht="12" hidden="1" customHeight="1">
      <c r="A173" s="25"/>
      <c r="B173" s="1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6"/>
      <c r="N173" s="29"/>
      <c r="O173" s="29"/>
      <c r="P173" s="46"/>
      <c r="Q173" s="3"/>
      <c r="R173" s="4"/>
      <c r="S173" s="5"/>
      <c r="T173" s="6"/>
      <c r="U173" s="7"/>
      <c r="V173" s="1"/>
      <c r="W173" s="1"/>
    </row>
    <row r="174" spans="1:23" s="16" customFormat="1" ht="12" hidden="1" customHeight="1">
      <c r="A174" s="25"/>
      <c r="B174" s="1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6"/>
      <c r="N174" s="29"/>
      <c r="O174" s="29"/>
      <c r="P174" s="46"/>
      <c r="Q174" s="3"/>
      <c r="R174" s="4"/>
      <c r="S174" s="5"/>
      <c r="T174" s="6"/>
      <c r="U174" s="7"/>
      <c r="V174" s="1"/>
      <c r="W174" s="1"/>
    </row>
    <row r="175" spans="1:23" s="16" customFormat="1" ht="12" hidden="1" customHeight="1">
      <c r="A175" s="25"/>
      <c r="B175" s="1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6"/>
      <c r="N175" s="29"/>
      <c r="O175" s="29"/>
      <c r="P175" s="46"/>
      <c r="Q175" s="3"/>
      <c r="R175" s="4"/>
      <c r="S175" s="5"/>
      <c r="T175" s="6"/>
      <c r="U175" s="7"/>
      <c r="V175" s="1"/>
      <c r="W175" s="1"/>
    </row>
    <row r="176" spans="1:23" s="16" customFormat="1" ht="12" hidden="1" customHeight="1">
      <c r="A176" s="25"/>
      <c r="B176" s="1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6"/>
      <c r="N176" s="29"/>
      <c r="O176" s="29"/>
      <c r="P176" s="46"/>
      <c r="Q176" s="3"/>
      <c r="R176" s="4"/>
      <c r="S176" s="5"/>
      <c r="T176" s="6"/>
      <c r="U176" s="7"/>
      <c r="V176" s="1"/>
      <c r="W176" s="1"/>
    </row>
    <row r="177" spans="1:23" s="16" customFormat="1" ht="12" hidden="1" customHeight="1">
      <c r="A177" s="25"/>
      <c r="B177" s="1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6"/>
      <c r="N177" s="29"/>
      <c r="O177" s="29"/>
      <c r="P177" s="46"/>
      <c r="Q177" s="3"/>
      <c r="R177" s="4"/>
      <c r="S177" s="5"/>
      <c r="T177" s="6"/>
      <c r="U177" s="7"/>
      <c r="V177" s="1"/>
      <c r="W177" s="1"/>
    </row>
    <row r="178" spans="1:23" s="16" customFormat="1" ht="12" hidden="1" customHeight="1">
      <c r="A178" s="25"/>
      <c r="B178" s="1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6"/>
      <c r="N178" s="29"/>
      <c r="O178" s="29"/>
      <c r="P178" s="46"/>
      <c r="Q178" s="3"/>
      <c r="R178" s="4"/>
      <c r="S178" s="5"/>
      <c r="T178" s="6"/>
      <c r="U178" s="7"/>
      <c r="V178" s="1"/>
      <c r="W178" s="1"/>
    </row>
    <row r="179" spans="1:23" s="16" customFormat="1" ht="12" hidden="1" customHeight="1">
      <c r="A179" s="25"/>
      <c r="B179" s="1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6"/>
      <c r="N179" s="29"/>
      <c r="O179" s="29"/>
      <c r="P179" s="46"/>
      <c r="Q179" s="3"/>
      <c r="R179" s="4"/>
      <c r="S179" s="5"/>
      <c r="T179" s="6"/>
      <c r="U179" s="7"/>
      <c r="V179" s="1"/>
      <c r="W179" s="1"/>
    </row>
    <row r="180" spans="1:23" s="16" customFormat="1" ht="12" hidden="1" customHeight="1">
      <c r="A180" s="25"/>
      <c r="B180" s="1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6"/>
      <c r="N180" s="29"/>
      <c r="O180" s="29"/>
      <c r="P180" s="46"/>
      <c r="Q180" s="3"/>
      <c r="R180" s="4"/>
      <c r="S180" s="5"/>
      <c r="T180" s="6"/>
      <c r="U180" s="7"/>
      <c r="V180" s="1"/>
      <c r="W180" s="1"/>
    </row>
    <row r="181" spans="1:23" s="16" customFormat="1" ht="12" hidden="1" customHeight="1">
      <c r="A181" s="25"/>
      <c r="B181" s="1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6"/>
      <c r="N181" s="29"/>
      <c r="O181" s="29"/>
      <c r="P181" s="46"/>
      <c r="Q181" s="3"/>
      <c r="R181" s="4"/>
      <c r="S181" s="5"/>
      <c r="T181" s="6"/>
      <c r="U181" s="7"/>
      <c r="V181" s="1"/>
      <c r="W181" s="1"/>
    </row>
    <row r="182" spans="1:23" s="16" customFormat="1" ht="12" hidden="1" customHeight="1">
      <c r="A182" s="25"/>
      <c r="B182" s="1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6"/>
      <c r="N182" s="29"/>
      <c r="O182" s="29"/>
      <c r="P182" s="46"/>
      <c r="Q182" s="3"/>
      <c r="R182" s="4"/>
      <c r="S182" s="5"/>
      <c r="T182" s="6"/>
      <c r="U182" s="7"/>
      <c r="V182" s="1"/>
      <c r="W182" s="1"/>
    </row>
    <row r="183" spans="1:23" s="16" customFormat="1" ht="12" hidden="1" customHeight="1">
      <c r="A183" s="25"/>
      <c r="B183" s="1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6"/>
      <c r="N183" s="29"/>
      <c r="O183" s="29"/>
      <c r="P183" s="46"/>
      <c r="Q183" s="3"/>
      <c r="R183" s="4"/>
      <c r="S183" s="5"/>
      <c r="T183" s="6"/>
      <c r="U183" s="7"/>
      <c r="V183" s="1"/>
      <c r="W183" s="1"/>
    </row>
    <row r="184" spans="1:23" s="16" customFormat="1" ht="12" hidden="1" customHeight="1">
      <c r="A184" s="25"/>
      <c r="B184" s="1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6"/>
      <c r="N184" s="29"/>
      <c r="O184" s="29"/>
      <c r="P184" s="46"/>
      <c r="Q184" s="3"/>
      <c r="R184" s="4"/>
      <c r="S184" s="5"/>
      <c r="T184" s="6"/>
      <c r="U184" s="7"/>
      <c r="V184" s="1"/>
      <c r="W184" s="1"/>
    </row>
    <row r="185" spans="1:23" s="16" customFormat="1" ht="12" hidden="1" customHeight="1">
      <c r="A185" s="25"/>
      <c r="B185" s="1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6"/>
      <c r="N185" s="29"/>
      <c r="O185" s="29"/>
      <c r="P185" s="46"/>
      <c r="Q185" s="3"/>
      <c r="R185" s="4"/>
      <c r="S185" s="5"/>
      <c r="T185" s="6"/>
      <c r="U185" s="7"/>
      <c r="V185" s="1"/>
      <c r="W185" s="1"/>
    </row>
    <row r="186" spans="1:23" s="16" customFormat="1" ht="12" hidden="1" customHeight="1">
      <c r="A186" s="25"/>
      <c r="B186" s="1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6"/>
      <c r="N186" s="29"/>
      <c r="O186" s="29"/>
      <c r="P186" s="46"/>
      <c r="Q186" s="3"/>
      <c r="R186" s="4"/>
      <c r="S186" s="5"/>
      <c r="T186" s="6"/>
      <c r="U186" s="7"/>
      <c r="V186" s="1"/>
      <c r="W186" s="1"/>
    </row>
    <row r="187" spans="1:23" s="16" customFormat="1" ht="12" hidden="1" customHeight="1">
      <c r="A187" s="25"/>
      <c r="B187" s="1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6"/>
      <c r="N187" s="29"/>
      <c r="O187" s="29"/>
      <c r="P187" s="46"/>
      <c r="Q187" s="3"/>
      <c r="R187" s="4"/>
      <c r="S187" s="5"/>
      <c r="T187" s="6"/>
      <c r="U187" s="7"/>
      <c r="V187" s="1"/>
      <c r="W187" s="1"/>
    </row>
    <row r="188" spans="1:23" s="16" customFormat="1" ht="12" hidden="1" customHeight="1">
      <c r="A188" s="25"/>
      <c r="B188" s="1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6"/>
      <c r="N188" s="29"/>
      <c r="O188" s="29"/>
      <c r="P188" s="46"/>
      <c r="Q188" s="3"/>
      <c r="R188" s="4"/>
      <c r="S188" s="5"/>
      <c r="T188" s="6"/>
      <c r="U188" s="7"/>
      <c r="V188" s="1"/>
      <c r="W188" s="1"/>
    </row>
    <row r="189" spans="1:23" s="16" customFormat="1" ht="12" hidden="1" customHeight="1">
      <c r="A189" s="25"/>
      <c r="B189" s="1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6"/>
      <c r="N189" s="29"/>
      <c r="O189" s="29"/>
      <c r="P189" s="46"/>
      <c r="Q189" s="3"/>
      <c r="R189" s="4"/>
      <c r="S189" s="5"/>
      <c r="T189" s="6"/>
      <c r="U189" s="7"/>
      <c r="V189" s="1"/>
      <c r="W189" s="1"/>
    </row>
    <row r="190" spans="1:23" s="16" customFormat="1" ht="12" hidden="1" customHeight="1">
      <c r="A190" s="25"/>
      <c r="B190" s="1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6"/>
      <c r="N190" s="29"/>
      <c r="O190" s="29"/>
      <c r="P190" s="46"/>
      <c r="Q190" s="3"/>
      <c r="R190" s="4"/>
      <c r="S190" s="5"/>
      <c r="T190" s="6"/>
      <c r="U190" s="7"/>
      <c r="V190" s="1"/>
      <c r="W190" s="1"/>
    </row>
    <row r="191" spans="1:23" s="16" customFormat="1" ht="12" hidden="1" customHeight="1">
      <c r="A191" s="25"/>
      <c r="B191" s="1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6"/>
      <c r="N191" s="29"/>
      <c r="O191" s="29"/>
      <c r="P191" s="46"/>
      <c r="Q191" s="3"/>
      <c r="R191" s="4"/>
      <c r="S191" s="5"/>
      <c r="T191" s="6"/>
      <c r="U191" s="7"/>
      <c r="V191" s="1"/>
      <c r="W191" s="1"/>
    </row>
    <row r="192" spans="1:23" s="16" customFormat="1" ht="12" hidden="1" customHeight="1">
      <c r="A192" s="25"/>
      <c r="B192" s="1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6"/>
      <c r="N192" s="29"/>
      <c r="O192" s="29"/>
      <c r="P192" s="46"/>
      <c r="Q192" s="3"/>
      <c r="R192" s="4"/>
      <c r="S192" s="5"/>
      <c r="T192" s="6"/>
      <c r="U192" s="7"/>
      <c r="V192" s="1"/>
      <c r="W192" s="1"/>
    </row>
    <row r="193" spans="1:23" s="16" customFormat="1" ht="12" hidden="1" customHeight="1">
      <c r="A193" s="25"/>
      <c r="B193" s="1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6"/>
      <c r="N193" s="29"/>
      <c r="O193" s="29"/>
      <c r="P193" s="46"/>
      <c r="Q193" s="3"/>
      <c r="R193" s="4"/>
      <c r="S193" s="5"/>
      <c r="T193" s="6"/>
      <c r="U193" s="7"/>
      <c r="V193" s="1"/>
      <c r="W193" s="1"/>
    </row>
    <row r="194" spans="1:23" s="16" customFormat="1" ht="12" hidden="1" customHeight="1">
      <c r="A194" s="25"/>
      <c r="B194" s="1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6"/>
      <c r="N194" s="29"/>
      <c r="O194" s="29"/>
      <c r="P194" s="46"/>
      <c r="Q194" s="3"/>
      <c r="R194" s="4"/>
      <c r="S194" s="5"/>
      <c r="T194" s="6"/>
      <c r="U194" s="7"/>
      <c r="V194" s="1"/>
      <c r="W194" s="1"/>
    </row>
    <row r="195" spans="1:23" s="16" customFormat="1" ht="12" hidden="1" customHeight="1">
      <c r="A195" s="25"/>
      <c r="B195" s="1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6"/>
      <c r="N195" s="29"/>
      <c r="O195" s="29"/>
      <c r="P195" s="46"/>
      <c r="Q195" s="3"/>
      <c r="R195" s="4"/>
      <c r="S195" s="5"/>
      <c r="T195" s="6"/>
      <c r="U195" s="7"/>
      <c r="V195" s="1"/>
      <c r="W195" s="1"/>
    </row>
    <row r="196" spans="1:23" s="16" customFormat="1" ht="12" hidden="1" customHeight="1">
      <c r="A196" s="25"/>
      <c r="B196" s="1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6"/>
      <c r="N196" s="29"/>
      <c r="O196" s="29"/>
      <c r="P196" s="46"/>
      <c r="Q196" s="3"/>
      <c r="R196" s="4"/>
      <c r="S196" s="5"/>
      <c r="T196" s="6"/>
      <c r="U196" s="7"/>
      <c r="V196" s="1"/>
      <c r="W196" s="1"/>
    </row>
    <row r="197" spans="1:23" s="16" customFormat="1" ht="12" hidden="1" customHeight="1">
      <c r="A197" s="25"/>
      <c r="B197" s="1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6"/>
      <c r="N197" s="29"/>
      <c r="O197" s="29"/>
      <c r="P197" s="46"/>
      <c r="Q197" s="3"/>
      <c r="R197" s="4"/>
      <c r="S197" s="5"/>
      <c r="T197" s="6"/>
      <c r="U197" s="7"/>
      <c r="V197" s="1"/>
      <c r="W197" s="1"/>
    </row>
    <row r="198" spans="1:23" s="16" customFormat="1" ht="12" hidden="1" customHeight="1">
      <c r="A198" s="25"/>
      <c r="B198" s="1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6"/>
      <c r="N198" s="29"/>
      <c r="O198" s="29"/>
      <c r="P198" s="46"/>
      <c r="Q198" s="3"/>
      <c r="R198" s="4"/>
      <c r="S198" s="5"/>
      <c r="T198" s="6"/>
      <c r="U198" s="7"/>
      <c r="V198" s="1"/>
      <c r="W198" s="1"/>
    </row>
    <row r="199" spans="1:23" s="16" customFormat="1" ht="12" hidden="1" customHeight="1">
      <c r="A199" s="25"/>
      <c r="B199" s="1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6"/>
      <c r="N199" s="29"/>
      <c r="O199" s="29"/>
      <c r="P199" s="46"/>
      <c r="Q199" s="3"/>
      <c r="R199" s="4"/>
      <c r="S199" s="5"/>
      <c r="T199" s="6"/>
      <c r="U199" s="7"/>
      <c r="V199" s="1"/>
      <c r="W199" s="1"/>
    </row>
    <row r="200" spans="1:23" s="16" customFormat="1" ht="12" hidden="1" customHeight="1">
      <c r="A200" s="25"/>
      <c r="B200" s="1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6"/>
      <c r="N200" s="29"/>
      <c r="O200" s="29"/>
      <c r="P200" s="46"/>
      <c r="Q200" s="3"/>
      <c r="R200" s="4"/>
      <c r="S200" s="5"/>
      <c r="T200" s="6"/>
      <c r="U200" s="7"/>
      <c r="V200" s="1"/>
      <c r="W200" s="1"/>
    </row>
    <row r="201" spans="1:23" s="16" customFormat="1" ht="12" hidden="1" customHeight="1">
      <c r="A201" s="25"/>
      <c r="B201" s="1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6"/>
      <c r="N201" s="29"/>
      <c r="O201" s="29"/>
      <c r="P201" s="46"/>
      <c r="Q201" s="3"/>
      <c r="R201" s="4"/>
      <c r="S201" s="5"/>
      <c r="T201" s="6"/>
      <c r="U201" s="7"/>
      <c r="V201" s="1"/>
      <c r="W201" s="1"/>
    </row>
    <row r="202" spans="1:23" s="16" customFormat="1" ht="12" hidden="1" customHeight="1">
      <c r="A202" s="25"/>
      <c r="B202" s="1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6"/>
      <c r="N202" s="29"/>
      <c r="O202" s="29"/>
      <c r="P202" s="46"/>
      <c r="Q202" s="3"/>
      <c r="R202" s="4"/>
      <c r="S202" s="5"/>
      <c r="T202" s="6"/>
      <c r="U202" s="7"/>
      <c r="V202" s="1"/>
      <c r="W202" s="1"/>
    </row>
    <row r="203" spans="1:23" s="16" customFormat="1" ht="12" hidden="1" customHeight="1">
      <c r="A203" s="25"/>
      <c r="B203" s="1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6"/>
      <c r="N203" s="29"/>
      <c r="O203" s="29"/>
      <c r="P203" s="46"/>
      <c r="Q203" s="3"/>
      <c r="R203" s="4"/>
      <c r="S203" s="5"/>
      <c r="T203" s="6"/>
      <c r="U203" s="7"/>
      <c r="V203" s="1"/>
      <c r="W203" s="1"/>
    </row>
    <row r="204" spans="1:23" s="16" customFormat="1" ht="12" hidden="1" customHeight="1">
      <c r="A204" s="25"/>
      <c r="B204" s="1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6"/>
      <c r="N204" s="29"/>
      <c r="O204" s="29"/>
      <c r="P204" s="46"/>
      <c r="Q204" s="3"/>
      <c r="R204" s="4"/>
      <c r="S204" s="5"/>
      <c r="T204" s="6"/>
      <c r="U204" s="7"/>
      <c r="V204" s="1"/>
      <c r="W204" s="1"/>
    </row>
    <row r="205" spans="1:23" s="16" customFormat="1" ht="12" hidden="1" customHeight="1">
      <c r="A205" s="25"/>
      <c r="B205" s="1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6"/>
      <c r="N205" s="29"/>
      <c r="O205" s="29"/>
      <c r="P205" s="46"/>
      <c r="Q205" s="3"/>
      <c r="R205" s="4"/>
      <c r="S205" s="5"/>
      <c r="T205" s="6"/>
      <c r="U205" s="7"/>
      <c r="V205" s="1"/>
      <c r="W205" s="1"/>
    </row>
    <row r="206" spans="1:23" s="16" customFormat="1" ht="12" hidden="1" customHeight="1">
      <c r="A206" s="25"/>
      <c r="B206" s="1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6"/>
      <c r="N206" s="29"/>
      <c r="O206" s="29"/>
      <c r="P206" s="46"/>
      <c r="Q206" s="3"/>
      <c r="R206" s="4"/>
      <c r="S206" s="5"/>
      <c r="T206" s="6"/>
      <c r="U206" s="7"/>
      <c r="V206" s="1"/>
      <c r="W206" s="1"/>
    </row>
    <row r="207" spans="1:23" s="16" customFormat="1" ht="12" hidden="1" customHeight="1">
      <c r="A207" s="25"/>
      <c r="B207" s="1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6"/>
      <c r="N207" s="29"/>
      <c r="O207" s="29"/>
      <c r="P207" s="46"/>
      <c r="Q207" s="3"/>
      <c r="R207" s="4"/>
      <c r="S207" s="5"/>
      <c r="T207" s="6"/>
      <c r="U207" s="7"/>
      <c r="V207" s="1"/>
      <c r="W207" s="1"/>
    </row>
    <row r="208" spans="1:23" s="16" customFormat="1" ht="12" hidden="1" customHeight="1">
      <c r="A208" s="25"/>
      <c r="B208" s="1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6"/>
      <c r="N208" s="29"/>
      <c r="O208" s="29"/>
      <c r="P208" s="46"/>
      <c r="Q208" s="3"/>
      <c r="R208" s="4"/>
      <c r="S208" s="5"/>
      <c r="T208" s="6"/>
      <c r="U208" s="7"/>
      <c r="V208" s="1"/>
      <c r="W208" s="1"/>
    </row>
    <row r="209" spans="1:23" s="16" customFormat="1" ht="12" hidden="1" customHeight="1">
      <c r="A209" s="25"/>
      <c r="B209" s="1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6"/>
      <c r="N209" s="29"/>
      <c r="O209" s="29"/>
      <c r="P209" s="46"/>
      <c r="Q209" s="3"/>
      <c r="R209" s="4"/>
      <c r="S209" s="5"/>
      <c r="T209" s="6"/>
      <c r="U209" s="7"/>
      <c r="V209" s="1"/>
      <c r="W209" s="1"/>
    </row>
    <row r="210" spans="1:23" s="16" customFormat="1" ht="12" hidden="1" customHeight="1">
      <c r="A210" s="25"/>
      <c r="B210" s="1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6"/>
      <c r="N210" s="29"/>
      <c r="O210" s="29"/>
      <c r="P210" s="46"/>
      <c r="Q210" s="3"/>
      <c r="R210" s="4"/>
      <c r="S210" s="5"/>
      <c r="T210" s="6"/>
      <c r="U210" s="7"/>
      <c r="V210" s="1"/>
      <c r="W210" s="1"/>
    </row>
    <row r="211" spans="1:23" s="16" customFormat="1" ht="12" hidden="1" customHeight="1">
      <c r="A211" s="25"/>
      <c r="B211" s="1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6"/>
      <c r="N211" s="29"/>
      <c r="O211" s="29"/>
      <c r="P211" s="46"/>
      <c r="Q211" s="3"/>
      <c r="R211" s="4"/>
      <c r="S211" s="5"/>
      <c r="T211" s="6"/>
      <c r="U211" s="7"/>
      <c r="V211" s="1"/>
      <c r="W211" s="1"/>
    </row>
    <row r="212" spans="1:23" s="16" customFormat="1" ht="12" hidden="1" customHeight="1">
      <c r="A212" s="25"/>
      <c r="B212" s="1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6"/>
      <c r="N212" s="29"/>
      <c r="O212" s="29"/>
      <c r="P212" s="46"/>
      <c r="Q212" s="3"/>
      <c r="R212" s="4"/>
      <c r="S212" s="5"/>
      <c r="T212" s="6"/>
      <c r="U212" s="7"/>
      <c r="V212" s="1"/>
      <c r="W212" s="1"/>
    </row>
    <row r="213" spans="1:23" s="16" customFormat="1" ht="12" hidden="1" customHeight="1">
      <c r="A213" s="25"/>
      <c r="B213" s="1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6"/>
      <c r="N213" s="29"/>
      <c r="O213" s="29"/>
      <c r="P213" s="46"/>
      <c r="Q213" s="3"/>
      <c r="R213" s="4"/>
      <c r="S213" s="5"/>
      <c r="T213" s="6"/>
      <c r="U213" s="7"/>
      <c r="V213" s="1"/>
      <c r="W213" s="1"/>
    </row>
    <row r="214" spans="1:23" s="16" customFormat="1" ht="12" hidden="1" customHeight="1">
      <c r="A214" s="25"/>
      <c r="B214" s="1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6"/>
      <c r="N214" s="29"/>
      <c r="O214" s="29"/>
      <c r="P214" s="46"/>
      <c r="Q214" s="3"/>
      <c r="R214" s="4"/>
      <c r="S214" s="5"/>
      <c r="T214" s="6"/>
      <c r="U214" s="7"/>
      <c r="V214" s="1"/>
      <c r="W214" s="1"/>
    </row>
    <row r="215" spans="1:23" s="16" customFormat="1" ht="12" hidden="1" customHeight="1">
      <c r="A215" s="25"/>
      <c r="B215" s="1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6"/>
      <c r="N215" s="29"/>
      <c r="O215" s="29"/>
      <c r="P215" s="46"/>
      <c r="Q215" s="3"/>
      <c r="R215" s="4"/>
      <c r="S215" s="5"/>
      <c r="T215" s="6"/>
      <c r="U215" s="7"/>
      <c r="V215" s="1"/>
      <c r="W215" s="1"/>
    </row>
    <row r="216" spans="1:23" s="16" customFormat="1" ht="12" hidden="1" customHeight="1">
      <c r="A216" s="25"/>
      <c r="B216" s="1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6"/>
      <c r="N216" s="29"/>
      <c r="O216" s="29"/>
      <c r="P216" s="46"/>
      <c r="Q216" s="3"/>
      <c r="R216" s="4"/>
      <c r="S216" s="5"/>
      <c r="T216" s="6"/>
      <c r="U216" s="7"/>
      <c r="V216" s="1"/>
      <c r="W216" s="1"/>
    </row>
    <row r="217" spans="1:23" s="16" customFormat="1" ht="12" hidden="1" customHeight="1">
      <c r="A217" s="25"/>
      <c r="B217" s="1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6"/>
      <c r="N217" s="29"/>
      <c r="O217" s="29"/>
      <c r="P217" s="46"/>
      <c r="Q217" s="3"/>
      <c r="R217" s="4"/>
      <c r="S217" s="5"/>
      <c r="T217" s="6"/>
      <c r="U217" s="7"/>
      <c r="V217" s="1"/>
      <c r="W217" s="1"/>
    </row>
    <row r="218" spans="1:23" s="16" customFormat="1" ht="12" hidden="1" customHeight="1">
      <c r="A218" s="25"/>
      <c r="B218" s="1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6"/>
      <c r="N218" s="29"/>
      <c r="O218" s="29"/>
      <c r="P218" s="46"/>
      <c r="Q218" s="3"/>
      <c r="R218" s="4"/>
      <c r="S218" s="5"/>
      <c r="T218" s="6"/>
      <c r="U218" s="7"/>
      <c r="V218" s="1"/>
      <c r="W218" s="1"/>
    </row>
    <row r="219" spans="1:23" s="16" customFormat="1" ht="12" hidden="1" customHeight="1">
      <c r="A219" s="25"/>
      <c r="B219" s="1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6"/>
      <c r="N219" s="29"/>
      <c r="O219" s="29"/>
      <c r="P219" s="46"/>
      <c r="Q219" s="3"/>
      <c r="R219" s="4"/>
      <c r="S219" s="5"/>
      <c r="T219" s="6"/>
      <c r="U219" s="7"/>
      <c r="V219" s="1"/>
      <c r="W219" s="1"/>
    </row>
    <row r="220" spans="1:23" s="16" customFormat="1" ht="12" hidden="1" customHeight="1">
      <c r="A220" s="25"/>
      <c r="B220" s="1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6"/>
      <c r="N220" s="29"/>
      <c r="O220" s="29"/>
      <c r="P220" s="46"/>
      <c r="Q220" s="3"/>
      <c r="R220" s="4"/>
      <c r="S220" s="5"/>
      <c r="T220" s="6"/>
      <c r="U220" s="7"/>
      <c r="V220" s="1"/>
      <c r="W220" s="1"/>
    </row>
    <row r="221" spans="1:23" s="16" customFormat="1" ht="12" hidden="1" customHeight="1">
      <c r="A221" s="25"/>
      <c r="B221" s="1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6"/>
      <c r="N221" s="29"/>
      <c r="O221" s="29"/>
      <c r="P221" s="46"/>
      <c r="Q221" s="3"/>
      <c r="R221" s="4"/>
      <c r="S221" s="5"/>
      <c r="T221" s="6"/>
      <c r="U221" s="7"/>
      <c r="V221" s="1"/>
      <c r="W221" s="1"/>
    </row>
    <row r="222" spans="1:23" s="16" customFormat="1" ht="12" hidden="1" customHeight="1">
      <c r="A222" s="25"/>
      <c r="B222" s="1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6"/>
      <c r="N222" s="29"/>
      <c r="O222" s="29"/>
      <c r="P222" s="46"/>
      <c r="Q222" s="3"/>
      <c r="R222" s="4"/>
      <c r="S222" s="5"/>
      <c r="T222" s="6"/>
      <c r="U222" s="7"/>
      <c r="V222" s="1"/>
      <c r="W222" s="1"/>
    </row>
    <row r="223" spans="1:23" s="16" customFormat="1" ht="12" hidden="1" customHeight="1">
      <c r="A223" s="25"/>
      <c r="B223" s="1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6"/>
      <c r="N223" s="29"/>
      <c r="O223" s="29"/>
      <c r="P223" s="46"/>
      <c r="Q223" s="3"/>
      <c r="R223" s="4"/>
      <c r="S223" s="5"/>
      <c r="T223" s="6"/>
      <c r="U223" s="7"/>
      <c r="V223" s="1"/>
      <c r="W223" s="1"/>
    </row>
    <row r="224" spans="1:23" s="16" customFormat="1" ht="12" hidden="1" customHeight="1">
      <c r="A224" s="25"/>
      <c r="B224" s="1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6"/>
      <c r="N224" s="29"/>
      <c r="O224" s="29"/>
      <c r="P224" s="46"/>
      <c r="Q224" s="3"/>
      <c r="R224" s="4"/>
      <c r="S224" s="5"/>
      <c r="T224" s="6"/>
      <c r="U224" s="7"/>
      <c r="V224" s="1"/>
      <c r="W224" s="1"/>
    </row>
    <row r="225" spans="1:23" s="16" customFormat="1" ht="12" hidden="1" customHeight="1">
      <c r="A225" s="25"/>
      <c r="B225" s="1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6"/>
      <c r="N225" s="29"/>
      <c r="O225" s="29"/>
      <c r="P225" s="46"/>
      <c r="Q225" s="3"/>
      <c r="R225" s="4"/>
      <c r="S225" s="5"/>
      <c r="T225" s="6"/>
      <c r="U225" s="7"/>
      <c r="V225" s="1"/>
      <c r="W225" s="1"/>
    </row>
    <row r="226" spans="1:23" s="16" customFormat="1" ht="12" hidden="1" customHeight="1">
      <c r="A226" s="25"/>
      <c r="B226" s="1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6"/>
      <c r="N226" s="29"/>
      <c r="O226" s="29"/>
      <c r="P226" s="46"/>
      <c r="Q226" s="3"/>
      <c r="R226" s="4"/>
      <c r="S226" s="5"/>
      <c r="T226" s="6"/>
      <c r="U226" s="7"/>
      <c r="V226" s="1"/>
      <c r="W226" s="1"/>
    </row>
    <row r="227" spans="1:23" s="16" customFormat="1" ht="12" hidden="1" customHeight="1">
      <c r="A227" s="25"/>
      <c r="B227" s="1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6"/>
      <c r="N227" s="29"/>
      <c r="O227" s="29"/>
      <c r="P227" s="46"/>
      <c r="Q227" s="3"/>
      <c r="R227" s="4"/>
      <c r="S227" s="5"/>
      <c r="T227" s="6"/>
      <c r="U227" s="7"/>
      <c r="V227" s="1"/>
      <c r="W227" s="1"/>
    </row>
    <row r="228" spans="1:23" s="16" customFormat="1" ht="12" hidden="1" customHeight="1">
      <c r="A228" s="25"/>
      <c r="B228" s="1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6"/>
      <c r="N228" s="29"/>
      <c r="O228" s="29"/>
      <c r="P228" s="46"/>
      <c r="Q228" s="3"/>
      <c r="R228" s="4"/>
      <c r="S228" s="5"/>
      <c r="T228" s="6"/>
      <c r="U228" s="7"/>
      <c r="V228" s="1"/>
      <c r="W228" s="1"/>
    </row>
    <row r="229" spans="1:23" s="16" customFormat="1" ht="12" hidden="1" customHeight="1">
      <c r="A229" s="25"/>
      <c r="B229" s="1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6"/>
      <c r="N229" s="29"/>
      <c r="O229" s="29"/>
      <c r="P229" s="46"/>
      <c r="Q229" s="3"/>
      <c r="R229" s="4"/>
      <c r="S229" s="5"/>
      <c r="T229" s="6"/>
      <c r="U229" s="7"/>
      <c r="V229" s="1"/>
      <c r="W229" s="1"/>
    </row>
    <row r="230" spans="1:23" s="16" customFormat="1" ht="12" hidden="1" customHeight="1">
      <c r="A230" s="25"/>
      <c r="B230" s="1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6"/>
      <c r="N230" s="29"/>
      <c r="O230" s="29"/>
      <c r="P230" s="46"/>
      <c r="Q230" s="3"/>
      <c r="R230" s="4"/>
      <c r="S230" s="5"/>
      <c r="T230" s="6"/>
      <c r="U230" s="7"/>
      <c r="V230" s="1"/>
      <c r="W230" s="1"/>
    </row>
    <row r="231" spans="1:23" s="16" customFormat="1" ht="12" hidden="1" customHeight="1">
      <c r="A231" s="25"/>
      <c r="B231" s="1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6"/>
      <c r="N231" s="29"/>
      <c r="O231" s="29"/>
      <c r="P231" s="46"/>
      <c r="Q231" s="3"/>
      <c r="R231" s="4"/>
      <c r="S231" s="5"/>
      <c r="T231" s="6"/>
      <c r="U231" s="7"/>
      <c r="V231" s="1"/>
      <c r="W231" s="1"/>
    </row>
    <row r="232" spans="1:23" s="16" customFormat="1" ht="12" hidden="1" customHeight="1">
      <c r="A232" s="25"/>
      <c r="B232" s="1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6"/>
      <c r="N232" s="29"/>
      <c r="O232" s="29"/>
      <c r="P232" s="46"/>
      <c r="Q232" s="3"/>
      <c r="R232" s="4"/>
      <c r="S232" s="5"/>
      <c r="T232" s="6"/>
      <c r="U232" s="7"/>
      <c r="V232" s="1"/>
      <c r="W232" s="1"/>
    </row>
    <row r="233" spans="1:23" s="16" customFormat="1" ht="12" hidden="1" customHeight="1">
      <c r="A233" s="25"/>
      <c r="B233" s="1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6"/>
      <c r="N233" s="29"/>
      <c r="O233" s="29"/>
      <c r="P233" s="46"/>
      <c r="Q233" s="3"/>
      <c r="R233" s="4"/>
      <c r="S233" s="5"/>
      <c r="T233" s="6"/>
      <c r="U233" s="7"/>
      <c r="V233" s="1"/>
      <c r="W233" s="1"/>
    </row>
    <row r="234" spans="1:23" s="16" customFormat="1" ht="12" hidden="1" customHeight="1">
      <c r="A234" s="25"/>
      <c r="B234" s="1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6"/>
      <c r="N234" s="29"/>
      <c r="O234" s="29"/>
      <c r="P234" s="46"/>
      <c r="Q234" s="3"/>
      <c r="R234" s="4"/>
      <c r="S234" s="5"/>
      <c r="T234" s="6"/>
      <c r="U234" s="7"/>
      <c r="V234" s="1"/>
      <c r="W234" s="1"/>
    </row>
    <row r="235" spans="1:23" s="16" customFormat="1" ht="12" hidden="1" customHeight="1">
      <c r="A235" s="25"/>
      <c r="B235" s="1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6"/>
      <c r="N235" s="29"/>
      <c r="O235" s="29"/>
      <c r="P235" s="46"/>
      <c r="Q235" s="3"/>
      <c r="R235" s="4"/>
      <c r="S235" s="5"/>
      <c r="T235" s="6"/>
      <c r="U235" s="7"/>
      <c r="V235" s="1"/>
      <c r="W235" s="1"/>
    </row>
    <row r="236" spans="1:23" s="16" customFormat="1" ht="12" hidden="1" customHeight="1">
      <c r="A236" s="25"/>
      <c r="B236" s="1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6"/>
      <c r="N236" s="29"/>
      <c r="O236" s="29"/>
      <c r="P236" s="46"/>
      <c r="Q236" s="3"/>
      <c r="R236" s="4"/>
      <c r="S236" s="5"/>
      <c r="T236" s="6"/>
      <c r="U236" s="7"/>
      <c r="V236" s="1"/>
      <c r="W236" s="1"/>
    </row>
    <row r="237" spans="1:23" s="16" customFormat="1" ht="12" hidden="1" customHeight="1">
      <c r="A237" s="25"/>
      <c r="B237" s="1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6"/>
      <c r="N237" s="29"/>
      <c r="O237" s="29"/>
      <c r="P237" s="46"/>
      <c r="Q237" s="3"/>
      <c r="R237" s="4"/>
      <c r="S237" s="5"/>
      <c r="T237" s="6"/>
      <c r="U237" s="7"/>
      <c r="V237" s="1"/>
      <c r="W237" s="1"/>
    </row>
    <row r="238" spans="1:23" s="16" customFormat="1" ht="12" hidden="1" customHeight="1">
      <c r="A238" s="25"/>
      <c r="B238" s="1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6"/>
      <c r="N238" s="29"/>
      <c r="O238" s="29"/>
      <c r="P238" s="46"/>
      <c r="Q238" s="3"/>
      <c r="R238" s="4"/>
      <c r="S238" s="5"/>
      <c r="T238" s="6"/>
      <c r="U238" s="7"/>
      <c r="V238" s="1"/>
      <c r="W238" s="1"/>
    </row>
    <row r="239" spans="1:23" s="16" customFormat="1" ht="12" hidden="1" customHeight="1">
      <c r="A239" s="25"/>
      <c r="B239" s="1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6"/>
      <c r="N239" s="29"/>
      <c r="O239" s="29"/>
      <c r="P239" s="46"/>
      <c r="Q239" s="3"/>
      <c r="R239" s="4"/>
      <c r="S239" s="5"/>
      <c r="T239" s="6"/>
      <c r="U239" s="7"/>
      <c r="V239" s="1"/>
      <c r="W239" s="1"/>
    </row>
    <row r="240" spans="1:23" s="16" customFormat="1" ht="12" hidden="1" customHeight="1">
      <c r="A240" s="25"/>
      <c r="B240" s="1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6"/>
      <c r="N240" s="29"/>
      <c r="O240" s="29"/>
      <c r="P240" s="46"/>
      <c r="Q240" s="3"/>
      <c r="R240" s="4"/>
      <c r="S240" s="5"/>
      <c r="T240" s="6"/>
      <c r="U240" s="7"/>
      <c r="V240" s="1"/>
      <c r="W240" s="1"/>
    </row>
    <row r="241" spans="1:23" s="16" customFormat="1" ht="12" hidden="1" customHeight="1">
      <c r="A241" s="25"/>
      <c r="B241" s="1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6"/>
      <c r="N241" s="29"/>
      <c r="O241" s="29"/>
      <c r="P241" s="46"/>
      <c r="Q241" s="3"/>
      <c r="R241" s="4"/>
      <c r="S241" s="5"/>
      <c r="T241" s="6"/>
      <c r="U241" s="7"/>
      <c r="V241" s="1"/>
      <c r="W241" s="1"/>
    </row>
    <row r="242" spans="1:23" s="16" customFormat="1" ht="12" hidden="1" customHeight="1">
      <c r="A242" s="25"/>
      <c r="B242" s="1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6"/>
      <c r="N242" s="29"/>
      <c r="O242" s="29"/>
      <c r="P242" s="46"/>
      <c r="Q242" s="3"/>
      <c r="R242" s="4"/>
      <c r="S242" s="5"/>
      <c r="T242" s="6"/>
      <c r="U242" s="7"/>
      <c r="V242" s="1"/>
      <c r="W242" s="1"/>
    </row>
    <row r="243" spans="1:23" s="16" customFormat="1" ht="12" hidden="1" customHeight="1">
      <c r="A243" s="25"/>
      <c r="B243" s="1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6"/>
      <c r="N243" s="29"/>
      <c r="O243" s="29"/>
      <c r="P243" s="46"/>
      <c r="Q243" s="3"/>
      <c r="R243" s="4"/>
      <c r="S243" s="5"/>
      <c r="T243" s="6"/>
      <c r="U243" s="7"/>
      <c r="V243" s="1"/>
      <c r="W243" s="1"/>
    </row>
    <row r="244" spans="1:23" s="16" customFormat="1" ht="12" hidden="1" customHeight="1">
      <c r="A244" s="25"/>
      <c r="B244" s="1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6"/>
      <c r="N244" s="29"/>
      <c r="O244" s="29"/>
      <c r="P244" s="46"/>
      <c r="Q244" s="3"/>
      <c r="R244" s="4"/>
      <c r="S244" s="5"/>
      <c r="T244" s="6"/>
      <c r="U244" s="7"/>
      <c r="V244" s="1"/>
      <c r="W244" s="1"/>
    </row>
    <row r="245" spans="1:23" s="16" customFormat="1" ht="12" hidden="1" customHeight="1">
      <c r="A245" s="25"/>
      <c r="B245" s="1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6"/>
      <c r="N245" s="29"/>
      <c r="O245" s="29"/>
      <c r="P245" s="46"/>
      <c r="Q245" s="3"/>
      <c r="R245" s="4"/>
      <c r="S245" s="5"/>
      <c r="T245" s="6"/>
      <c r="U245" s="7"/>
      <c r="V245" s="1"/>
      <c r="W245" s="1"/>
    </row>
    <row r="246" spans="1:23" s="16" customFormat="1" ht="12" hidden="1" customHeight="1">
      <c r="A246" s="25"/>
      <c r="B246" s="1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6"/>
      <c r="N246" s="29"/>
      <c r="O246" s="29"/>
      <c r="P246" s="46"/>
      <c r="Q246" s="3"/>
      <c r="R246" s="4"/>
      <c r="S246" s="5"/>
      <c r="T246" s="6"/>
      <c r="U246" s="7"/>
      <c r="V246" s="1"/>
      <c r="W246" s="1"/>
    </row>
    <row r="247" spans="1:23" s="16" customFormat="1" ht="12" hidden="1" customHeight="1">
      <c r="A247" s="25"/>
      <c r="B247" s="1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6"/>
      <c r="N247" s="29"/>
      <c r="O247" s="29"/>
      <c r="P247" s="46"/>
      <c r="Q247" s="3"/>
      <c r="R247" s="4"/>
      <c r="S247" s="5"/>
      <c r="T247" s="6"/>
      <c r="U247" s="7"/>
      <c r="V247" s="1"/>
      <c r="W247" s="1"/>
    </row>
    <row r="248" spans="1:23" s="16" customFormat="1" ht="12" hidden="1" customHeight="1">
      <c r="A248" s="25"/>
      <c r="B248" s="1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6"/>
      <c r="N248" s="29"/>
      <c r="O248" s="29"/>
      <c r="P248" s="46"/>
      <c r="Q248" s="3"/>
      <c r="R248" s="4"/>
      <c r="S248" s="5"/>
      <c r="T248" s="6"/>
      <c r="U248" s="7"/>
      <c r="V248" s="1"/>
      <c r="W248" s="1"/>
    </row>
    <row r="249" spans="1:23" s="16" customFormat="1" ht="12" hidden="1" customHeight="1">
      <c r="A249" s="25"/>
      <c r="B249" s="1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6"/>
      <c r="N249" s="29"/>
      <c r="O249" s="29"/>
      <c r="P249" s="46"/>
      <c r="Q249" s="3"/>
      <c r="R249" s="4"/>
      <c r="S249" s="5"/>
      <c r="T249" s="6"/>
      <c r="U249" s="7"/>
      <c r="V249" s="1"/>
      <c r="W249" s="1"/>
    </row>
    <row r="250" spans="1:23" s="16" customFormat="1" ht="12" hidden="1" customHeight="1">
      <c r="A250" s="25"/>
      <c r="B250" s="1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6"/>
      <c r="N250" s="29"/>
      <c r="O250" s="29"/>
      <c r="P250" s="46"/>
      <c r="Q250" s="3"/>
      <c r="R250" s="4"/>
      <c r="S250" s="5"/>
      <c r="T250" s="6"/>
      <c r="U250" s="7"/>
      <c r="V250" s="1"/>
      <c r="W250" s="1"/>
    </row>
    <row r="251" spans="1:23" s="16" customFormat="1" ht="12" hidden="1" customHeight="1">
      <c r="A251" s="25"/>
      <c r="B251" s="1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6"/>
      <c r="N251" s="29"/>
      <c r="O251" s="29"/>
      <c r="P251" s="46"/>
      <c r="Q251" s="3"/>
      <c r="R251" s="4"/>
      <c r="S251" s="5"/>
      <c r="T251" s="6"/>
      <c r="U251" s="7"/>
      <c r="V251" s="1"/>
      <c r="W251" s="1"/>
    </row>
    <row r="252" spans="1:23" s="16" customFormat="1" ht="12" hidden="1" customHeight="1">
      <c r="A252" s="25"/>
      <c r="B252" s="1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6"/>
      <c r="N252" s="29"/>
      <c r="O252" s="29"/>
      <c r="P252" s="46"/>
      <c r="Q252" s="3"/>
      <c r="R252" s="4"/>
      <c r="S252" s="5"/>
      <c r="T252" s="6"/>
      <c r="U252" s="7"/>
      <c r="V252" s="1"/>
      <c r="W252" s="1"/>
    </row>
    <row r="253" spans="1:23" s="16" customFormat="1" ht="12" hidden="1" customHeight="1">
      <c r="A253" s="25"/>
      <c r="B253" s="1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6"/>
      <c r="N253" s="29"/>
      <c r="O253" s="29"/>
      <c r="P253" s="46"/>
      <c r="Q253" s="3"/>
      <c r="R253" s="4"/>
      <c r="S253" s="5"/>
      <c r="T253" s="6"/>
      <c r="U253" s="7"/>
      <c r="V253" s="1"/>
      <c r="W253" s="1"/>
    </row>
    <row r="254" spans="1:23" s="16" customFormat="1" ht="12" hidden="1" customHeight="1">
      <c r="A254" s="25"/>
      <c r="B254" s="1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6"/>
      <c r="N254" s="29"/>
      <c r="O254" s="29"/>
      <c r="P254" s="46"/>
      <c r="Q254" s="3"/>
      <c r="R254" s="4"/>
      <c r="S254" s="5"/>
      <c r="T254" s="6"/>
      <c r="U254" s="7"/>
      <c r="V254" s="1"/>
      <c r="W254" s="1"/>
    </row>
    <row r="255" spans="1:23" s="16" customFormat="1" ht="12" hidden="1" customHeight="1">
      <c r="A255" s="25"/>
      <c r="B255" s="1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6"/>
      <c r="N255" s="29"/>
      <c r="O255" s="29"/>
      <c r="P255" s="46"/>
      <c r="Q255" s="3"/>
      <c r="R255" s="4"/>
      <c r="S255" s="5"/>
      <c r="T255" s="6"/>
      <c r="U255" s="7"/>
      <c r="V255" s="1"/>
      <c r="W255" s="1"/>
    </row>
    <row r="256" spans="1:23" s="16" customFormat="1" ht="12" hidden="1" customHeight="1">
      <c r="A256" s="25"/>
      <c r="B256" s="1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6"/>
      <c r="N256" s="29"/>
      <c r="O256" s="29"/>
      <c r="P256" s="46"/>
      <c r="Q256" s="3"/>
      <c r="R256" s="4"/>
      <c r="S256" s="5"/>
      <c r="T256" s="6"/>
      <c r="U256" s="7"/>
      <c r="V256" s="1"/>
      <c r="W256" s="1"/>
    </row>
    <row r="257" spans="1:23" s="16" customFormat="1" ht="12" hidden="1" customHeight="1">
      <c r="A257" s="25"/>
      <c r="B257" s="1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6"/>
      <c r="N257" s="29"/>
      <c r="O257" s="29"/>
      <c r="P257" s="46"/>
      <c r="Q257" s="3"/>
      <c r="R257" s="4"/>
      <c r="S257" s="5"/>
      <c r="T257" s="6"/>
      <c r="U257" s="7"/>
      <c r="V257" s="1"/>
      <c r="W257" s="1"/>
    </row>
    <row r="258" spans="1:23" s="16" customFormat="1" ht="12" hidden="1" customHeight="1">
      <c r="A258" s="25"/>
      <c r="B258" s="1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6"/>
      <c r="N258" s="29"/>
      <c r="O258" s="29"/>
      <c r="P258" s="46"/>
      <c r="Q258" s="3"/>
      <c r="R258" s="4"/>
      <c r="S258" s="5"/>
      <c r="T258" s="6"/>
      <c r="U258" s="7"/>
      <c r="V258" s="1"/>
      <c r="W258" s="1"/>
    </row>
    <row r="259" spans="1:23" s="16" customFormat="1" ht="12" hidden="1" customHeight="1">
      <c r="A259" s="25"/>
      <c r="B259" s="1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6"/>
      <c r="N259" s="29"/>
      <c r="O259" s="29"/>
      <c r="P259" s="46"/>
      <c r="Q259" s="3"/>
      <c r="R259" s="4"/>
      <c r="S259" s="5"/>
      <c r="T259" s="6"/>
      <c r="U259" s="7"/>
      <c r="V259" s="1"/>
      <c r="W259" s="1"/>
    </row>
    <row r="260" spans="1:23" s="16" customFormat="1" ht="12" hidden="1" customHeight="1">
      <c r="A260" s="25"/>
      <c r="B260" s="1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6"/>
      <c r="N260" s="29"/>
      <c r="O260" s="29"/>
      <c r="P260" s="46"/>
      <c r="Q260" s="3"/>
      <c r="R260" s="4"/>
      <c r="S260" s="5"/>
      <c r="T260" s="6"/>
      <c r="U260" s="7"/>
      <c r="V260" s="1"/>
      <c r="W260" s="1"/>
    </row>
    <row r="261" spans="1:23" s="16" customFormat="1" ht="12" hidden="1" customHeight="1">
      <c r="A261" s="25"/>
      <c r="B261" s="1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6"/>
      <c r="N261" s="29"/>
      <c r="O261" s="29"/>
      <c r="P261" s="46"/>
      <c r="Q261" s="3"/>
      <c r="R261" s="4"/>
      <c r="S261" s="5"/>
      <c r="T261" s="6"/>
      <c r="U261" s="7"/>
      <c r="V261" s="1"/>
      <c r="W261" s="1"/>
    </row>
    <row r="262" spans="1:23" s="16" customFormat="1" ht="12" hidden="1" customHeight="1">
      <c r="A262" s="25"/>
      <c r="B262" s="1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6"/>
      <c r="N262" s="29"/>
      <c r="O262" s="29"/>
      <c r="P262" s="46"/>
      <c r="Q262" s="3"/>
      <c r="R262" s="4"/>
      <c r="S262" s="5"/>
      <c r="T262" s="6"/>
      <c r="U262" s="7"/>
      <c r="V262" s="1"/>
      <c r="W262" s="1"/>
    </row>
    <row r="263" spans="1:23" s="16" customFormat="1" ht="12" hidden="1" customHeight="1">
      <c r="A263" s="25"/>
      <c r="B263" s="1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6"/>
      <c r="N263" s="29"/>
      <c r="O263" s="29"/>
      <c r="P263" s="46"/>
      <c r="Q263" s="3"/>
      <c r="R263" s="4"/>
      <c r="S263" s="5"/>
      <c r="T263" s="6"/>
      <c r="U263" s="7"/>
      <c r="V263" s="1"/>
      <c r="W263" s="1"/>
    </row>
    <row r="264" spans="1:23" s="16" customFormat="1" ht="12" hidden="1" customHeight="1">
      <c r="A264" s="25"/>
      <c r="B264" s="1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6"/>
      <c r="N264" s="29"/>
      <c r="O264" s="29"/>
      <c r="P264" s="46"/>
      <c r="Q264" s="3"/>
      <c r="R264" s="4"/>
      <c r="S264" s="5"/>
      <c r="T264" s="6"/>
      <c r="U264" s="7"/>
      <c r="V264" s="1"/>
      <c r="W264" s="1"/>
    </row>
    <row r="265" spans="1:23" s="16" customFormat="1" ht="12" hidden="1" customHeight="1">
      <c r="A265" s="25"/>
      <c r="B265" s="1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6"/>
      <c r="N265" s="29"/>
      <c r="O265" s="29"/>
      <c r="P265" s="46"/>
      <c r="Q265" s="3"/>
      <c r="R265" s="4"/>
      <c r="S265" s="5"/>
      <c r="T265" s="6"/>
      <c r="U265" s="7"/>
      <c r="V265" s="1"/>
      <c r="W265" s="1"/>
    </row>
    <row r="266" spans="1:23" s="16" customFormat="1" ht="12" hidden="1" customHeight="1">
      <c r="A266" s="25"/>
      <c r="B266" s="1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6"/>
      <c r="N266" s="29"/>
      <c r="O266" s="29"/>
      <c r="P266" s="46"/>
      <c r="Q266" s="3"/>
      <c r="R266" s="4"/>
      <c r="S266" s="5"/>
      <c r="T266" s="6"/>
      <c r="U266" s="7"/>
      <c r="V266" s="1"/>
      <c r="W266" s="1"/>
    </row>
    <row r="267" spans="1:23" s="16" customFormat="1" ht="12" hidden="1" customHeight="1">
      <c r="A267" s="25"/>
      <c r="B267" s="1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6"/>
      <c r="N267" s="29"/>
      <c r="O267" s="29"/>
      <c r="P267" s="46"/>
      <c r="Q267" s="3"/>
      <c r="R267" s="4"/>
      <c r="S267" s="5"/>
      <c r="T267" s="6"/>
      <c r="U267" s="7"/>
      <c r="V267" s="1"/>
      <c r="W267" s="1"/>
    </row>
    <row r="268" spans="1:23" s="16" customFormat="1" ht="12" hidden="1" customHeight="1">
      <c r="A268" s="25"/>
      <c r="B268" s="1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6"/>
      <c r="N268" s="29"/>
      <c r="O268" s="29"/>
      <c r="P268" s="46"/>
      <c r="Q268" s="3"/>
      <c r="R268" s="4"/>
      <c r="S268" s="5"/>
      <c r="T268" s="6"/>
      <c r="U268" s="7"/>
      <c r="V268" s="1"/>
      <c r="W268" s="1"/>
    </row>
    <row r="269" spans="1:23" s="16" customFormat="1" ht="12" hidden="1" customHeight="1">
      <c r="A269" s="25"/>
      <c r="B269" s="1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6"/>
      <c r="N269" s="29"/>
      <c r="O269" s="29"/>
      <c r="P269" s="46"/>
      <c r="Q269" s="3"/>
      <c r="R269" s="4"/>
      <c r="S269" s="5"/>
      <c r="T269" s="6"/>
      <c r="U269" s="7"/>
      <c r="V269" s="1"/>
      <c r="W269" s="1"/>
    </row>
    <row r="270" spans="1:23" s="16" customFormat="1" ht="12" hidden="1" customHeight="1">
      <c r="A270" s="25"/>
      <c r="B270" s="1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6"/>
      <c r="N270" s="29"/>
      <c r="O270" s="29"/>
      <c r="P270" s="46"/>
      <c r="Q270" s="3"/>
      <c r="R270" s="4"/>
      <c r="S270" s="5"/>
      <c r="T270" s="6"/>
      <c r="U270" s="7"/>
      <c r="V270" s="1"/>
      <c r="W270" s="1"/>
    </row>
    <row r="271" spans="1:23" s="16" customFormat="1" ht="12" hidden="1" customHeight="1">
      <c r="A271" s="25"/>
      <c r="B271" s="1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6"/>
      <c r="N271" s="29"/>
      <c r="O271" s="29"/>
      <c r="P271" s="46"/>
      <c r="Q271" s="3"/>
      <c r="R271" s="4"/>
      <c r="S271" s="5"/>
      <c r="T271" s="6"/>
      <c r="U271" s="7"/>
      <c r="V271" s="1"/>
      <c r="W271" s="1"/>
    </row>
    <row r="272" spans="1:23" s="16" customFormat="1" ht="12" hidden="1" customHeight="1">
      <c r="A272" s="25"/>
      <c r="B272" s="1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6"/>
      <c r="N272" s="29"/>
      <c r="O272" s="29"/>
      <c r="P272" s="46"/>
      <c r="Q272" s="3"/>
      <c r="R272" s="4"/>
      <c r="S272" s="5"/>
      <c r="T272" s="6"/>
      <c r="U272" s="7"/>
      <c r="V272" s="1"/>
      <c r="W272" s="1"/>
    </row>
    <row r="273" spans="1:23" s="16" customFormat="1" ht="12" hidden="1" customHeight="1">
      <c r="A273" s="25"/>
      <c r="B273" s="1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6"/>
      <c r="N273" s="29"/>
      <c r="O273" s="29"/>
      <c r="P273" s="46"/>
      <c r="Q273" s="3"/>
      <c r="R273" s="4"/>
      <c r="S273" s="5"/>
      <c r="T273" s="6"/>
      <c r="U273" s="7"/>
      <c r="V273" s="1"/>
      <c r="W273" s="1"/>
    </row>
    <row r="274" spans="1:23" s="16" customFormat="1" ht="12" hidden="1" customHeight="1">
      <c r="A274" s="25"/>
      <c r="B274" s="1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6"/>
      <c r="N274" s="29"/>
      <c r="O274" s="29"/>
      <c r="P274" s="46"/>
      <c r="Q274" s="3"/>
      <c r="R274" s="4"/>
      <c r="S274" s="5"/>
      <c r="T274" s="6"/>
      <c r="U274" s="7"/>
      <c r="V274" s="1"/>
      <c r="W274" s="1"/>
    </row>
    <row r="275" spans="1:23" s="16" customFormat="1" ht="12" hidden="1" customHeight="1">
      <c r="A275" s="25"/>
      <c r="B275" s="1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6"/>
      <c r="N275" s="29"/>
      <c r="O275" s="29"/>
      <c r="P275" s="46"/>
      <c r="Q275" s="3"/>
      <c r="R275" s="4"/>
      <c r="S275" s="5"/>
      <c r="T275" s="6"/>
      <c r="U275" s="7"/>
      <c r="V275" s="1"/>
      <c r="W275" s="1"/>
    </row>
    <row r="276" spans="1:23" s="16" customFormat="1" ht="12" hidden="1" customHeight="1">
      <c r="A276" s="25"/>
      <c r="B276" s="1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6"/>
      <c r="N276" s="29"/>
      <c r="O276" s="29"/>
      <c r="P276" s="46"/>
      <c r="Q276" s="3"/>
      <c r="R276" s="4"/>
      <c r="S276" s="5"/>
      <c r="T276" s="6"/>
      <c r="U276" s="7"/>
      <c r="V276" s="1"/>
      <c r="W276" s="1"/>
    </row>
    <row r="277" spans="1:23" s="16" customFormat="1" ht="12" hidden="1" customHeight="1">
      <c r="A277" s="25"/>
      <c r="B277" s="1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6"/>
      <c r="N277" s="29"/>
      <c r="O277" s="29"/>
      <c r="P277" s="46"/>
      <c r="Q277" s="3"/>
      <c r="R277" s="4"/>
      <c r="S277" s="5"/>
      <c r="T277" s="6"/>
      <c r="U277" s="7"/>
      <c r="V277" s="1"/>
      <c r="W277" s="1"/>
    </row>
    <row r="278" spans="1:23" s="16" customFormat="1" ht="12" hidden="1" customHeight="1">
      <c r="A278" s="25"/>
      <c r="B278" s="1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6"/>
      <c r="N278" s="29"/>
      <c r="O278" s="29"/>
      <c r="P278" s="46"/>
      <c r="Q278" s="3"/>
      <c r="R278" s="4"/>
      <c r="S278" s="5"/>
      <c r="T278" s="6"/>
      <c r="U278" s="7"/>
      <c r="V278" s="1"/>
      <c r="W278" s="1"/>
    </row>
    <row r="279" spans="1:23" s="16" customFormat="1" ht="12" hidden="1" customHeight="1">
      <c r="A279" s="25"/>
      <c r="B279" s="1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6"/>
      <c r="N279" s="29"/>
      <c r="O279" s="29"/>
      <c r="P279" s="46"/>
      <c r="Q279" s="3"/>
      <c r="R279" s="4"/>
      <c r="S279" s="5"/>
      <c r="T279" s="6"/>
      <c r="U279" s="7"/>
      <c r="V279" s="1"/>
      <c r="W279" s="1"/>
    </row>
    <row r="280" spans="1:23" s="16" customFormat="1" ht="12" hidden="1" customHeight="1">
      <c r="A280" s="25"/>
      <c r="B280" s="1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6"/>
      <c r="N280" s="29"/>
      <c r="O280" s="29"/>
      <c r="P280" s="46"/>
      <c r="Q280" s="3"/>
      <c r="R280" s="4"/>
      <c r="S280" s="5"/>
      <c r="T280" s="6"/>
      <c r="U280" s="7"/>
      <c r="V280" s="1"/>
      <c r="W280" s="1"/>
    </row>
    <row r="281" spans="1:23" s="16" customFormat="1" ht="12" hidden="1" customHeight="1">
      <c r="A281" s="25"/>
      <c r="B281" s="1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6"/>
      <c r="N281" s="29"/>
      <c r="O281" s="29"/>
      <c r="P281" s="46"/>
      <c r="Q281" s="3"/>
      <c r="R281" s="4"/>
      <c r="S281" s="5"/>
      <c r="T281" s="6"/>
      <c r="U281" s="7"/>
      <c r="V281" s="1"/>
      <c r="W281" s="1"/>
    </row>
    <row r="282" spans="1:23" s="16" customFormat="1" ht="12" hidden="1" customHeight="1">
      <c r="A282" s="25"/>
      <c r="B282" s="1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6"/>
      <c r="N282" s="29"/>
      <c r="O282" s="29"/>
      <c r="P282" s="46"/>
      <c r="Q282" s="3"/>
      <c r="R282" s="4"/>
      <c r="S282" s="5"/>
      <c r="T282" s="6"/>
      <c r="U282" s="7"/>
      <c r="V282" s="1"/>
      <c r="W282" s="1"/>
    </row>
    <row r="283" spans="1:23" s="16" customFormat="1" ht="12" hidden="1" customHeight="1">
      <c r="A283" s="25"/>
      <c r="B283" s="1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6"/>
      <c r="N283" s="29"/>
      <c r="O283" s="29"/>
      <c r="P283" s="46"/>
      <c r="Q283" s="3"/>
      <c r="R283" s="4"/>
      <c r="S283" s="5"/>
      <c r="T283" s="6"/>
      <c r="U283" s="7"/>
      <c r="V283" s="1"/>
      <c r="W283" s="1"/>
    </row>
    <row r="284" spans="1:23" s="16" customFormat="1" ht="12" hidden="1" customHeight="1">
      <c r="A284" s="25"/>
      <c r="B284" s="1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6"/>
      <c r="N284" s="29"/>
      <c r="O284" s="29"/>
      <c r="P284" s="46"/>
      <c r="Q284" s="3"/>
      <c r="R284" s="4"/>
      <c r="S284" s="5"/>
      <c r="T284" s="6"/>
      <c r="U284" s="7"/>
      <c r="V284" s="1"/>
      <c r="W284" s="1"/>
    </row>
    <row r="285" spans="1:23" s="16" customFormat="1" ht="12" hidden="1" customHeight="1">
      <c r="A285" s="25"/>
      <c r="B285" s="1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6"/>
      <c r="N285" s="29"/>
      <c r="O285" s="29"/>
      <c r="P285" s="46"/>
      <c r="Q285" s="3"/>
      <c r="R285" s="4"/>
      <c r="S285" s="5"/>
      <c r="T285" s="6"/>
      <c r="U285" s="7"/>
      <c r="V285" s="1"/>
      <c r="W285" s="1"/>
    </row>
    <row r="286" spans="1:23" s="16" customFormat="1" ht="12" hidden="1" customHeight="1">
      <c r="A286" s="25"/>
      <c r="B286" s="1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6"/>
      <c r="N286" s="29"/>
      <c r="O286" s="29"/>
      <c r="P286" s="46"/>
      <c r="Q286" s="3"/>
      <c r="R286" s="4"/>
      <c r="S286" s="5"/>
      <c r="T286" s="6"/>
      <c r="U286" s="7"/>
      <c r="V286" s="1"/>
      <c r="W286" s="1"/>
    </row>
    <row r="287" spans="1:23" s="16" customFormat="1" ht="12" hidden="1" customHeight="1">
      <c r="A287" s="25"/>
      <c r="B287" s="1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6"/>
      <c r="N287" s="29"/>
      <c r="O287" s="29"/>
      <c r="P287" s="46"/>
      <c r="Q287" s="3"/>
      <c r="R287" s="4"/>
      <c r="S287" s="5"/>
      <c r="T287" s="6"/>
      <c r="U287" s="7"/>
      <c r="V287" s="1"/>
      <c r="W287" s="1"/>
    </row>
    <row r="288" spans="1:23" s="16" customFormat="1" ht="12" hidden="1" customHeight="1">
      <c r="A288" s="25"/>
      <c r="B288" s="1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6"/>
      <c r="N288" s="29"/>
      <c r="O288" s="29"/>
      <c r="P288" s="46"/>
      <c r="Q288" s="3"/>
      <c r="R288" s="4"/>
      <c r="S288" s="5"/>
      <c r="T288" s="6"/>
      <c r="U288" s="7"/>
      <c r="V288" s="1"/>
      <c r="W288" s="1"/>
    </row>
    <row r="289" spans="1:23" s="16" customFormat="1" ht="12" hidden="1" customHeight="1">
      <c r="A289" s="25"/>
      <c r="B289" s="1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6"/>
      <c r="N289" s="29"/>
      <c r="O289" s="29"/>
      <c r="P289" s="46"/>
      <c r="Q289" s="3"/>
      <c r="R289" s="4"/>
      <c r="S289" s="5"/>
      <c r="T289" s="6"/>
      <c r="U289" s="7"/>
      <c r="V289" s="1"/>
      <c r="W289" s="1"/>
    </row>
    <row r="290" spans="1:23" s="16" customFormat="1" ht="12" hidden="1" customHeight="1">
      <c r="A290" s="25"/>
      <c r="B290" s="1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6"/>
      <c r="N290" s="29"/>
      <c r="O290" s="29"/>
      <c r="P290" s="46"/>
      <c r="Q290" s="3"/>
      <c r="R290" s="4"/>
      <c r="S290" s="5"/>
      <c r="T290" s="6"/>
      <c r="U290" s="7"/>
      <c r="V290" s="1"/>
      <c r="W290" s="1"/>
    </row>
    <row r="291" spans="1:23" s="16" customFormat="1" ht="12" hidden="1" customHeight="1">
      <c r="A291" s="25"/>
      <c r="B291" s="1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6"/>
      <c r="N291" s="29"/>
      <c r="O291" s="29"/>
      <c r="P291" s="46"/>
      <c r="Q291" s="3"/>
      <c r="R291" s="4"/>
      <c r="S291" s="5"/>
      <c r="T291" s="6"/>
      <c r="U291" s="7"/>
      <c r="V291" s="1"/>
      <c r="W291" s="1"/>
    </row>
    <row r="292" spans="1:23" s="16" customFormat="1" ht="12" hidden="1" customHeight="1">
      <c r="A292" s="25"/>
      <c r="B292" s="1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6"/>
      <c r="N292" s="29"/>
      <c r="O292" s="29"/>
      <c r="P292" s="46"/>
      <c r="Q292" s="3"/>
      <c r="R292" s="4"/>
      <c r="S292" s="5"/>
      <c r="T292" s="6"/>
      <c r="U292" s="7"/>
      <c r="V292" s="1"/>
      <c r="W292" s="1"/>
    </row>
    <row r="293" spans="1:23" s="16" customFormat="1" ht="12" hidden="1" customHeight="1">
      <c r="A293" s="25"/>
      <c r="B293" s="1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6"/>
      <c r="N293" s="29"/>
      <c r="O293" s="29"/>
      <c r="P293" s="46"/>
      <c r="Q293" s="3"/>
      <c r="R293" s="4"/>
      <c r="S293" s="5"/>
      <c r="T293" s="6"/>
      <c r="U293" s="7"/>
      <c r="V293" s="1"/>
      <c r="W293" s="1"/>
    </row>
    <row r="294" spans="1:23" s="16" customFormat="1" ht="12" hidden="1" customHeight="1">
      <c r="A294" s="25"/>
      <c r="B294" s="1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6"/>
      <c r="N294" s="29"/>
      <c r="O294" s="29"/>
      <c r="P294" s="46"/>
      <c r="Q294" s="3"/>
      <c r="R294" s="4"/>
      <c r="S294" s="5"/>
      <c r="T294" s="6"/>
      <c r="U294" s="7"/>
      <c r="V294" s="1"/>
      <c r="W294" s="1"/>
    </row>
    <row r="295" spans="1:23" s="16" customFormat="1" ht="12" hidden="1" customHeight="1">
      <c r="A295" s="25"/>
      <c r="B295" s="1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6"/>
      <c r="N295" s="29"/>
      <c r="O295" s="29"/>
      <c r="P295" s="46"/>
      <c r="Q295" s="3"/>
      <c r="R295" s="4"/>
      <c r="S295" s="5"/>
      <c r="T295" s="6"/>
      <c r="U295" s="7"/>
      <c r="V295" s="1"/>
      <c r="W295" s="1"/>
    </row>
    <row r="296" spans="1:23" s="16" customFormat="1" ht="12" hidden="1" customHeight="1">
      <c r="A296" s="25"/>
      <c r="B296" s="1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6"/>
      <c r="N296" s="29"/>
      <c r="O296" s="29"/>
      <c r="P296" s="46"/>
      <c r="Q296" s="3"/>
      <c r="R296" s="4"/>
      <c r="S296" s="5"/>
      <c r="T296" s="6"/>
      <c r="U296" s="7"/>
      <c r="V296" s="1"/>
      <c r="W296" s="1"/>
    </row>
    <row r="297" spans="1:23" s="16" customFormat="1" ht="12" hidden="1" customHeight="1">
      <c r="A297" s="25"/>
      <c r="B297" s="1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6"/>
      <c r="N297" s="29"/>
      <c r="O297" s="29"/>
      <c r="P297" s="46"/>
      <c r="Q297" s="3"/>
      <c r="R297" s="4"/>
      <c r="S297" s="5"/>
      <c r="T297" s="6"/>
      <c r="U297" s="7"/>
      <c r="V297" s="1"/>
      <c r="W297" s="1"/>
    </row>
    <row r="298" spans="1:23" s="16" customFormat="1" ht="12" hidden="1" customHeight="1">
      <c r="A298" s="25"/>
      <c r="B298" s="1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6"/>
      <c r="N298" s="29"/>
      <c r="O298" s="29"/>
      <c r="P298" s="46"/>
      <c r="Q298" s="3"/>
      <c r="R298" s="4"/>
      <c r="S298" s="5"/>
      <c r="T298" s="6"/>
      <c r="U298" s="7"/>
      <c r="V298" s="1"/>
      <c r="W298" s="1"/>
    </row>
    <row r="299" spans="1:23" s="16" customFormat="1" ht="12" hidden="1" customHeight="1">
      <c r="A299" s="25"/>
      <c r="B299" s="1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6"/>
      <c r="N299" s="29"/>
      <c r="O299" s="29"/>
      <c r="P299" s="46"/>
      <c r="Q299" s="3"/>
      <c r="R299" s="4"/>
      <c r="S299" s="5"/>
      <c r="T299" s="6"/>
      <c r="U299" s="7"/>
      <c r="V299" s="1"/>
      <c r="W299" s="1"/>
    </row>
    <row r="300" spans="1:23" s="16" customFormat="1" ht="12" hidden="1" customHeight="1">
      <c r="A300" s="25"/>
      <c r="B300" s="1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6"/>
      <c r="N300" s="29"/>
      <c r="O300" s="29"/>
      <c r="P300" s="46"/>
      <c r="Q300" s="3"/>
      <c r="R300" s="4"/>
      <c r="S300" s="5"/>
      <c r="T300" s="6"/>
      <c r="U300" s="7"/>
      <c r="V300" s="1"/>
      <c r="W300" s="1"/>
    </row>
    <row r="301" spans="1:23" s="16" customFormat="1" ht="12" hidden="1" customHeight="1">
      <c r="A301" s="25"/>
      <c r="B301" s="1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6"/>
      <c r="N301" s="29"/>
      <c r="O301" s="29"/>
      <c r="P301" s="46"/>
      <c r="Q301" s="3"/>
      <c r="R301" s="4"/>
      <c r="S301" s="5"/>
      <c r="T301" s="6"/>
      <c r="U301" s="7"/>
      <c r="V301" s="1"/>
      <c r="W301" s="1"/>
    </row>
    <row r="302" spans="1:23" s="16" customFormat="1" ht="12" hidden="1" customHeight="1">
      <c r="A302" s="25"/>
      <c r="B302" s="1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6"/>
      <c r="N302" s="29"/>
      <c r="O302" s="29"/>
      <c r="P302" s="46"/>
      <c r="Q302" s="3"/>
      <c r="R302" s="4"/>
      <c r="S302" s="5"/>
      <c r="T302" s="6"/>
      <c r="U302" s="7"/>
      <c r="V302" s="1"/>
      <c r="W302" s="1"/>
    </row>
    <row r="303" spans="1:23" s="16" customFormat="1" ht="12" hidden="1" customHeight="1">
      <c r="A303" s="25"/>
      <c r="B303" s="1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6"/>
      <c r="N303" s="29"/>
      <c r="O303" s="29"/>
      <c r="P303" s="46"/>
      <c r="Q303" s="3"/>
      <c r="R303" s="4"/>
      <c r="S303" s="5"/>
      <c r="T303" s="6"/>
      <c r="U303" s="7"/>
      <c r="V303" s="1"/>
      <c r="W303" s="1"/>
    </row>
    <row r="304" spans="1:23" s="16" customFormat="1" ht="12" hidden="1" customHeight="1">
      <c r="A304" s="25"/>
      <c r="B304" s="1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6"/>
      <c r="N304" s="29"/>
      <c r="O304" s="29"/>
      <c r="P304" s="46"/>
      <c r="Q304" s="3"/>
      <c r="R304" s="4"/>
      <c r="S304" s="5"/>
      <c r="T304" s="6"/>
      <c r="U304" s="7"/>
      <c r="V304" s="1"/>
      <c r="W304" s="1"/>
    </row>
    <row r="305" spans="1:23" s="16" customFormat="1" ht="12" hidden="1" customHeight="1">
      <c r="A305" s="25"/>
      <c r="B305" s="1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6"/>
      <c r="N305" s="29"/>
      <c r="O305" s="29"/>
      <c r="P305" s="46"/>
      <c r="Q305" s="3"/>
      <c r="R305" s="4"/>
      <c r="S305" s="5"/>
      <c r="T305" s="6"/>
      <c r="U305" s="7"/>
      <c r="V305" s="1"/>
      <c r="W305" s="1"/>
    </row>
    <row r="306" spans="1:23" s="16" customFormat="1" ht="12" hidden="1" customHeight="1">
      <c r="A306" s="25"/>
      <c r="B306" s="1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6"/>
      <c r="N306" s="29"/>
      <c r="O306" s="29"/>
      <c r="P306" s="46"/>
      <c r="Q306" s="3"/>
      <c r="R306" s="4"/>
      <c r="S306" s="5"/>
      <c r="T306" s="6"/>
      <c r="U306" s="7"/>
      <c r="V306" s="1"/>
      <c r="W306" s="1"/>
    </row>
    <row r="307" spans="1:23" s="16" customFormat="1" ht="12" hidden="1" customHeight="1">
      <c r="A307" s="25"/>
      <c r="B307" s="1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6"/>
      <c r="N307" s="29"/>
      <c r="O307" s="29"/>
      <c r="P307" s="46"/>
      <c r="Q307" s="3"/>
      <c r="R307" s="4"/>
      <c r="S307" s="5"/>
      <c r="T307" s="6"/>
      <c r="U307" s="7"/>
      <c r="V307" s="1"/>
      <c r="W307" s="1"/>
    </row>
    <row r="308" spans="1:23" s="16" customFormat="1" ht="12" hidden="1" customHeight="1">
      <c r="A308" s="25"/>
      <c r="B308" s="1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6"/>
      <c r="N308" s="29"/>
      <c r="O308" s="29"/>
      <c r="P308" s="46"/>
      <c r="Q308" s="3"/>
      <c r="R308" s="4"/>
      <c r="S308" s="5"/>
      <c r="T308" s="6"/>
      <c r="U308" s="7"/>
      <c r="V308" s="1"/>
      <c r="W308" s="1"/>
    </row>
    <row r="309" spans="1:23" s="16" customFormat="1" ht="12" hidden="1" customHeight="1">
      <c r="A309" s="25"/>
      <c r="B309" s="1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6"/>
      <c r="N309" s="29"/>
      <c r="O309" s="29"/>
      <c r="P309" s="46"/>
      <c r="Q309" s="3"/>
      <c r="R309" s="4"/>
      <c r="S309" s="5"/>
      <c r="T309" s="6"/>
      <c r="U309" s="7"/>
      <c r="V309" s="1"/>
      <c r="W309" s="1"/>
    </row>
    <row r="310" spans="1:23" s="16" customFormat="1" ht="12" hidden="1" customHeight="1">
      <c r="A310" s="25"/>
      <c r="B310" s="1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6"/>
      <c r="N310" s="29"/>
      <c r="O310" s="29"/>
      <c r="P310" s="46"/>
      <c r="Q310" s="3"/>
      <c r="R310" s="4"/>
      <c r="S310" s="5"/>
      <c r="T310" s="6"/>
      <c r="U310" s="7"/>
      <c r="V310" s="1"/>
      <c r="W310" s="1"/>
    </row>
    <row r="311" spans="1:23" s="16" customFormat="1" ht="12" hidden="1" customHeight="1">
      <c r="A311" s="25"/>
      <c r="B311" s="1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6"/>
      <c r="N311" s="29"/>
      <c r="O311" s="29"/>
      <c r="P311" s="46"/>
      <c r="Q311" s="3"/>
      <c r="R311" s="4"/>
      <c r="S311" s="5"/>
      <c r="T311" s="6"/>
      <c r="U311" s="7"/>
      <c r="V311" s="1"/>
      <c r="W311" s="1"/>
    </row>
    <row r="312" spans="1:23" s="16" customFormat="1" ht="12" hidden="1" customHeight="1">
      <c r="A312" s="25"/>
      <c r="B312" s="1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6"/>
      <c r="N312" s="29"/>
      <c r="O312" s="29"/>
      <c r="P312" s="46"/>
      <c r="Q312" s="3"/>
      <c r="R312" s="4"/>
      <c r="S312" s="5"/>
      <c r="T312" s="6"/>
      <c r="U312" s="7"/>
      <c r="V312" s="1"/>
      <c r="W312" s="1"/>
    </row>
    <row r="313" spans="1:23" s="16" customFormat="1" ht="12" hidden="1" customHeight="1">
      <c r="A313" s="25"/>
      <c r="B313" s="1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6"/>
      <c r="N313" s="29"/>
      <c r="O313" s="29"/>
      <c r="P313" s="46"/>
      <c r="Q313" s="3"/>
      <c r="R313" s="4"/>
      <c r="S313" s="5"/>
      <c r="T313" s="6"/>
      <c r="U313" s="7"/>
      <c r="V313" s="1"/>
      <c r="W313" s="1"/>
    </row>
    <row r="314" spans="1:23" s="16" customFormat="1" ht="12" hidden="1" customHeight="1">
      <c r="A314" s="25"/>
      <c r="B314" s="1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6"/>
      <c r="N314" s="29"/>
      <c r="O314" s="29"/>
      <c r="P314" s="46"/>
      <c r="Q314" s="3"/>
      <c r="R314" s="4"/>
      <c r="S314" s="5"/>
      <c r="T314" s="6"/>
      <c r="U314" s="7"/>
      <c r="V314" s="1"/>
      <c r="W314" s="1"/>
    </row>
    <row r="315" spans="1:23" s="16" customFormat="1" ht="12" hidden="1" customHeight="1">
      <c r="A315" s="25"/>
      <c r="B315" s="1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6"/>
      <c r="N315" s="29"/>
      <c r="O315" s="29"/>
      <c r="P315" s="46"/>
      <c r="Q315" s="3"/>
      <c r="R315" s="4"/>
      <c r="S315" s="5"/>
      <c r="T315" s="6"/>
      <c r="U315" s="7"/>
      <c r="V315" s="1"/>
      <c r="W315" s="1"/>
    </row>
    <row r="316" spans="1:23" s="16" customFormat="1" ht="12" hidden="1" customHeight="1">
      <c r="A316" s="25"/>
      <c r="B316" s="1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6"/>
      <c r="N316" s="29"/>
      <c r="O316" s="29"/>
      <c r="P316" s="46"/>
      <c r="Q316" s="3"/>
      <c r="R316" s="4"/>
      <c r="S316" s="5"/>
      <c r="T316" s="6"/>
      <c r="U316" s="7"/>
      <c r="V316" s="1"/>
      <c r="W316" s="1"/>
    </row>
    <row r="317" spans="1:23" s="16" customFormat="1" ht="12" hidden="1" customHeight="1">
      <c r="A317" s="25"/>
      <c r="B317" s="1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6"/>
      <c r="N317" s="29"/>
      <c r="O317" s="29"/>
      <c r="P317" s="46"/>
      <c r="Q317" s="3"/>
      <c r="R317" s="4"/>
      <c r="S317" s="5"/>
      <c r="T317" s="6"/>
      <c r="U317" s="7"/>
      <c r="V317" s="1"/>
      <c r="W317" s="1"/>
    </row>
    <row r="318" spans="1:23" s="16" customFormat="1" ht="12" hidden="1" customHeight="1">
      <c r="A318" s="25"/>
      <c r="B318" s="1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6"/>
      <c r="N318" s="29"/>
      <c r="O318" s="29"/>
      <c r="P318" s="46"/>
      <c r="Q318" s="3"/>
      <c r="R318" s="4"/>
      <c r="S318" s="5"/>
      <c r="T318" s="6"/>
      <c r="U318" s="7"/>
      <c r="V318" s="1"/>
      <c r="W318" s="1"/>
    </row>
    <row r="319" spans="1:23" s="16" customFormat="1" ht="12" hidden="1" customHeight="1">
      <c r="A319" s="25"/>
      <c r="B319" s="1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6"/>
      <c r="N319" s="29"/>
      <c r="O319" s="29"/>
      <c r="P319" s="46"/>
      <c r="Q319" s="3"/>
      <c r="R319" s="4"/>
      <c r="S319" s="5"/>
      <c r="T319" s="6"/>
      <c r="U319" s="7"/>
      <c r="V319" s="1"/>
      <c r="W319" s="1"/>
    </row>
    <row r="320" spans="1:23" s="16" customFormat="1" ht="12" hidden="1" customHeight="1">
      <c r="A320" s="25"/>
      <c r="B320" s="1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6"/>
      <c r="N320" s="29"/>
      <c r="O320" s="29"/>
      <c r="P320" s="46"/>
      <c r="Q320" s="3"/>
      <c r="R320" s="4"/>
      <c r="S320" s="5"/>
      <c r="T320" s="6"/>
      <c r="U320" s="7"/>
      <c r="V320" s="1"/>
      <c r="W320" s="1"/>
    </row>
    <row r="321" spans="1:23" s="16" customFormat="1" ht="12" hidden="1" customHeight="1">
      <c r="A321" s="25"/>
      <c r="B321" s="1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6"/>
      <c r="N321" s="29"/>
      <c r="O321" s="29"/>
      <c r="P321" s="46"/>
      <c r="Q321" s="3"/>
      <c r="R321" s="4"/>
      <c r="S321" s="5"/>
      <c r="T321" s="6"/>
      <c r="U321" s="7"/>
      <c r="V321" s="1"/>
      <c r="W321" s="1"/>
    </row>
    <row r="322" spans="1:23" s="16" customFormat="1" ht="12" hidden="1" customHeight="1">
      <c r="A322" s="25"/>
      <c r="B322" s="1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6"/>
      <c r="N322" s="29"/>
      <c r="O322" s="29"/>
      <c r="P322" s="46"/>
      <c r="Q322" s="3"/>
      <c r="R322" s="4"/>
      <c r="S322" s="5"/>
      <c r="T322" s="6"/>
      <c r="U322" s="7"/>
      <c r="V322" s="1"/>
      <c r="W322" s="1"/>
    </row>
    <row r="323" spans="1:23" s="16" customFormat="1" ht="12" hidden="1" customHeight="1">
      <c r="A323" s="25"/>
      <c r="B323" s="1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6"/>
      <c r="N323" s="29"/>
      <c r="O323" s="29"/>
      <c r="P323" s="46"/>
      <c r="Q323" s="3"/>
      <c r="R323" s="4"/>
      <c r="S323" s="5"/>
      <c r="T323" s="6"/>
      <c r="U323" s="7"/>
      <c r="V323" s="1"/>
      <c r="W323" s="1"/>
    </row>
    <row r="324" spans="1:23" s="16" customFormat="1" ht="12" hidden="1" customHeight="1">
      <c r="A324" s="25"/>
      <c r="B324" s="1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6"/>
      <c r="N324" s="29"/>
      <c r="O324" s="29"/>
      <c r="P324" s="46"/>
      <c r="Q324" s="3"/>
      <c r="R324" s="4"/>
      <c r="S324" s="5"/>
      <c r="T324" s="6"/>
      <c r="U324" s="7"/>
      <c r="V324" s="1"/>
      <c r="W324" s="1"/>
    </row>
    <row r="325" spans="1:23" s="16" customFormat="1" ht="12" hidden="1" customHeight="1">
      <c r="A325" s="25"/>
      <c r="B325" s="1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6"/>
      <c r="N325" s="29"/>
      <c r="O325" s="29"/>
      <c r="P325" s="46"/>
      <c r="Q325" s="3"/>
      <c r="R325" s="4"/>
      <c r="S325" s="5"/>
      <c r="T325" s="6"/>
      <c r="U325" s="7"/>
      <c r="V325" s="1"/>
      <c r="W325" s="1"/>
    </row>
    <row r="326" spans="1:23" s="16" customFormat="1" ht="12" hidden="1" customHeight="1">
      <c r="A326" s="25"/>
      <c r="B326" s="1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6"/>
      <c r="N326" s="29"/>
      <c r="O326" s="29"/>
      <c r="P326" s="46"/>
      <c r="Q326" s="3"/>
      <c r="R326" s="4"/>
      <c r="S326" s="5"/>
      <c r="T326" s="6"/>
      <c r="U326" s="7"/>
      <c r="V326" s="1"/>
      <c r="W326" s="1"/>
    </row>
    <row r="327" spans="1:23" s="16" customFormat="1" ht="12" hidden="1" customHeight="1">
      <c r="A327" s="25"/>
      <c r="B327" s="1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6"/>
      <c r="N327" s="29"/>
      <c r="O327" s="29"/>
      <c r="P327" s="46"/>
      <c r="Q327" s="3"/>
      <c r="R327" s="4"/>
      <c r="S327" s="5"/>
      <c r="T327" s="6"/>
      <c r="U327" s="7"/>
      <c r="V327" s="1"/>
      <c r="W327" s="1"/>
    </row>
    <row r="328" spans="1:23" s="16" customFormat="1" ht="12" hidden="1" customHeight="1">
      <c r="A328" s="25"/>
      <c r="B328" s="1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6"/>
      <c r="N328" s="29"/>
      <c r="O328" s="29"/>
      <c r="P328" s="46"/>
      <c r="Q328" s="3"/>
      <c r="R328" s="4"/>
      <c r="S328" s="5"/>
      <c r="T328" s="6"/>
      <c r="U328" s="7"/>
      <c r="V328" s="1"/>
      <c r="W328" s="1"/>
    </row>
    <row r="329" spans="1:23" s="16" customFormat="1" ht="12" hidden="1" customHeight="1">
      <c r="A329" s="25"/>
      <c r="B329" s="1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6"/>
      <c r="N329" s="29"/>
      <c r="O329" s="29"/>
      <c r="P329" s="46"/>
      <c r="Q329" s="3"/>
      <c r="R329" s="4"/>
      <c r="S329" s="5"/>
      <c r="T329" s="6"/>
      <c r="U329" s="7"/>
      <c r="V329" s="1"/>
      <c r="W329" s="1"/>
    </row>
    <row r="330" spans="1:23" s="16" customFormat="1" ht="12" hidden="1" customHeight="1">
      <c r="A330" s="25"/>
      <c r="B330" s="1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6"/>
      <c r="N330" s="29"/>
      <c r="O330" s="29"/>
      <c r="P330" s="46"/>
      <c r="Q330" s="3"/>
      <c r="R330" s="4"/>
      <c r="S330" s="5"/>
      <c r="T330" s="6"/>
      <c r="U330" s="7"/>
      <c r="V330" s="1"/>
      <c r="W330" s="1"/>
    </row>
    <row r="331" spans="1:23" s="16" customFormat="1" ht="12" hidden="1" customHeight="1">
      <c r="A331" s="25"/>
      <c r="B331" s="1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6"/>
      <c r="N331" s="29"/>
      <c r="O331" s="29"/>
      <c r="P331" s="46"/>
      <c r="Q331" s="3"/>
      <c r="R331" s="4"/>
      <c r="S331" s="5"/>
      <c r="T331" s="6"/>
      <c r="U331" s="7"/>
      <c r="V331" s="1"/>
      <c r="W331" s="1"/>
    </row>
    <row r="332" spans="1:23" s="16" customFormat="1" ht="12" hidden="1" customHeight="1">
      <c r="A332" s="25"/>
      <c r="B332" s="1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6"/>
      <c r="N332" s="29"/>
      <c r="O332" s="29"/>
      <c r="P332" s="46"/>
      <c r="Q332" s="3"/>
      <c r="R332" s="4"/>
      <c r="S332" s="5"/>
      <c r="T332" s="6"/>
      <c r="U332" s="7"/>
      <c r="V332" s="1"/>
      <c r="W332" s="1"/>
    </row>
    <row r="333" spans="1:23" s="16" customFormat="1" ht="12" hidden="1" customHeight="1">
      <c r="A333" s="25"/>
      <c r="B333" s="1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6"/>
      <c r="N333" s="29"/>
      <c r="O333" s="29"/>
      <c r="P333" s="46"/>
      <c r="Q333" s="3"/>
      <c r="R333" s="4"/>
      <c r="S333" s="5"/>
      <c r="T333" s="6"/>
      <c r="U333" s="7"/>
      <c r="V333" s="1"/>
      <c r="W333" s="1"/>
    </row>
    <row r="334" spans="1:23" s="16" customFormat="1" ht="12" hidden="1" customHeight="1">
      <c r="A334" s="25"/>
      <c r="B334" s="1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6"/>
      <c r="N334" s="29"/>
      <c r="O334" s="29"/>
      <c r="P334" s="46"/>
      <c r="Q334" s="3"/>
      <c r="R334" s="4"/>
      <c r="S334" s="5"/>
      <c r="T334" s="6"/>
      <c r="U334" s="7"/>
      <c r="V334" s="1"/>
      <c r="W334" s="1"/>
    </row>
    <row r="335" spans="1:23" s="16" customFormat="1" ht="12" hidden="1" customHeight="1">
      <c r="A335" s="25"/>
      <c r="B335" s="1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6"/>
      <c r="N335" s="29"/>
      <c r="O335" s="29"/>
      <c r="P335" s="46"/>
      <c r="Q335" s="3"/>
      <c r="R335" s="4"/>
      <c r="S335" s="5"/>
      <c r="T335" s="6"/>
      <c r="U335" s="7"/>
      <c r="V335" s="1"/>
      <c r="W335" s="1"/>
    </row>
    <row r="336" spans="1:23" s="16" customFormat="1" ht="12" hidden="1" customHeight="1">
      <c r="A336" s="25"/>
      <c r="B336" s="1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6"/>
      <c r="N336" s="29"/>
      <c r="O336" s="29"/>
      <c r="P336" s="46"/>
      <c r="Q336" s="3"/>
      <c r="R336" s="4"/>
      <c r="S336" s="5"/>
      <c r="T336" s="6"/>
      <c r="U336" s="7"/>
      <c r="V336" s="1"/>
      <c r="W336" s="1"/>
    </row>
    <row r="337" spans="1:23" s="16" customFormat="1" ht="12" hidden="1" customHeight="1">
      <c r="A337" s="25"/>
      <c r="B337" s="1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6"/>
      <c r="N337" s="29"/>
      <c r="O337" s="29"/>
      <c r="P337" s="46"/>
      <c r="Q337" s="3"/>
      <c r="R337" s="4"/>
      <c r="S337" s="5"/>
      <c r="T337" s="6"/>
      <c r="U337" s="7"/>
      <c r="V337" s="1"/>
      <c r="W337" s="1"/>
    </row>
    <row r="338" spans="1:23" s="16" customFormat="1" ht="12" hidden="1" customHeight="1">
      <c r="A338" s="25"/>
      <c r="B338" s="1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6"/>
      <c r="N338" s="29"/>
      <c r="O338" s="29"/>
      <c r="P338" s="46"/>
      <c r="Q338" s="3"/>
      <c r="R338" s="4"/>
      <c r="S338" s="5"/>
      <c r="T338" s="6"/>
      <c r="U338" s="7"/>
      <c r="V338" s="1"/>
      <c r="W338" s="1"/>
    </row>
    <row r="339" spans="1:23" s="16" customFormat="1" ht="12" hidden="1" customHeight="1">
      <c r="A339" s="25"/>
      <c r="B339" s="1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6"/>
      <c r="N339" s="29"/>
      <c r="O339" s="29"/>
      <c r="P339" s="46"/>
      <c r="Q339" s="3"/>
      <c r="R339" s="4"/>
      <c r="S339" s="5"/>
      <c r="T339" s="6"/>
      <c r="U339" s="7"/>
      <c r="V339" s="1"/>
      <c r="W339" s="1"/>
    </row>
    <row r="340" spans="1:23" s="16" customFormat="1" ht="12" hidden="1" customHeight="1">
      <c r="A340" s="25"/>
      <c r="B340" s="1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6"/>
      <c r="N340" s="29"/>
      <c r="O340" s="29"/>
      <c r="P340" s="46"/>
      <c r="Q340" s="3"/>
      <c r="R340" s="4"/>
      <c r="S340" s="5"/>
      <c r="T340" s="6"/>
      <c r="U340" s="7"/>
      <c r="V340" s="1"/>
      <c r="W340" s="1"/>
    </row>
    <row r="341" spans="1:23" s="16" customFormat="1" ht="12" hidden="1" customHeight="1">
      <c r="A341" s="25"/>
      <c r="B341" s="1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6"/>
      <c r="N341" s="29"/>
      <c r="O341" s="29"/>
      <c r="P341" s="46"/>
      <c r="Q341" s="3"/>
      <c r="R341" s="4"/>
      <c r="S341" s="5"/>
      <c r="T341" s="6"/>
      <c r="U341" s="7"/>
      <c r="V341" s="1"/>
      <c r="W341" s="1"/>
    </row>
    <row r="342" spans="1:23" s="16" customFormat="1" ht="12" hidden="1" customHeight="1">
      <c r="A342" s="25"/>
      <c r="B342" s="1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6"/>
      <c r="N342" s="29"/>
      <c r="O342" s="29"/>
      <c r="P342" s="46"/>
      <c r="Q342" s="3"/>
      <c r="R342" s="4"/>
      <c r="S342" s="5"/>
      <c r="T342" s="6"/>
      <c r="U342" s="7"/>
      <c r="V342" s="1"/>
      <c r="W342" s="1"/>
    </row>
    <row r="343" spans="1:23" s="16" customFormat="1" ht="12" hidden="1" customHeight="1">
      <c r="A343" s="25"/>
      <c r="B343" s="1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6"/>
      <c r="N343" s="29"/>
      <c r="O343" s="29"/>
      <c r="P343" s="46"/>
      <c r="Q343" s="3"/>
      <c r="R343" s="4"/>
      <c r="S343" s="5"/>
      <c r="T343" s="6"/>
      <c r="U343" s="7"/>
      <c r="V343" s="1"/>
      <c r="W343" s="1"/>
    </row>
    <row r="344" spans="1:23" s="16" customFormat="1" ht="12" hidden="1" customHeight="1">
      <c r="A344" s="25"/>
      <c r="B344" s="1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6"/>
      <c r="N344" s="29"/>
      <c r="O344" s="29"/>
      <c r="P344" s="46"/>
      <c r="Q344" s="3"/>
      <c r="R344" s="4"/>
      <c r="S344" s="5"/>
      <c r="T344" s="6"/>
      <c r="U344" s="7"/>
      <c r="V344" s="1"/>
      <c r="W344" s="1"/>
    </row>
    <row r="345" spans="1:23" s="16" customFormat="1" ht="12" hidden="1" customHeight="1">
      <c r="A345" s="25"/>
      <c r="B345" s="1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6"/>
      <c r="N345" s="29"/>
      <c r="O345" s="29"/>
      <c r="P345" s="46"/>
      <c r="Q345" s="3"/>
      <c r="R345" s="4"/>
      <c r="S345" s="5"/>
      <c r="T345" s="6"/>
      <c r="U345" s="7"/>
      <c r="V345" s="1"/>
      <c r="W345" s="1"/>
    </row>
    <row r="346" spans="1:23" s="16" customFormat="1" ht="12" hidden="1" customHeight="1">
      <c r="A346" s="25"/>
      <c r="B346" s="1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6"/>
      <c r="N346" s="29"/>
      <c r="O346" s="29"/>
      <c r="P346" s="46"/>
      <c r="Q346" s="3"/>
      <c r="R346" s="4"/>
      <c r="S346" s="5"/>
      <c r="T346" s="6"/>
      <c r="U346" s="7"/>
      <c r="V346" s="1"/>
      <c r="W346" s="1"/>
    </row>
    <row r="347" spans="1:23" s="16" customFormat="1" ht="12" hidden="1" customHeight="1">
      <c r="A347" s="25"/>
      <c r="B347" s="1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6"/>
      <c r="N347" s="29"/>
      <c r="O347" s="29"/>
      <c r="P347" s="46"/>
      <c r="Q347" s="3"/>
      <c r="R347" s="4"/>
      <c r="S347" s="5"/>
      <c r="T347" s="6"/>
      <c r="U347" s="7"/>
      <c r="V347" s="1"/>
      <c r="W347" s="1"/>
    </row>
    <row r="348" spans="1:23" s="16" customFormat="1" ht="12" hidden="1" customHeight="1">
      <c r="A348" s="25"/>
      <c r="B348" s="1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6"/>
      <c r="N348" s="29"/>
      <c r="O348" s="29"/>
      <c r="P348" s="46"/>
      <c r="Q348" s="3"/>
      <c r="R348" s="4"/>
      <c r="S348" s="5"/>
      <c r="T348" s="6"/>
      <c r="U348" s="7"/>
      <c r="V348" s="1"/>
      <c r="W348" s="1"/>
    </row>
    <row r="349" spans="1:23" s="16" customFormat="1" ht="12" hidden="1" customHeight="1">
      <c r="A349" s="25"/>
      <c r="B349" s="1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6"/>
      <c r="N349" s="29"/>
      <c r="O349" s="29"/>
      <c r="P349" s="46"/>
      <c r="Q349" s="3"/>
      <c r="R349" s="4"/>
      <c r="S349" s="5"/>
      <c r="T349" s="6"/>
      <c r="U349" s="7"/>
      <c r="V349" s="1"/>
      <c r="W349" s="1"/>
    </row>
    <row r="350" spans="1:23" s="16" customFormat="1" ht="12" hidden="1" customHeight="1">
      <c r="A350" s="25"/>
      <c r="B350" s="1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6"/>
      <c r="N350" s="29"/>
      <c r="O350" s="29"/>
      <c r="P350" s="46"/>
      <c r="Q350" s="3"/>
      <c r="R350" s="4"/>
      <c r="S350" s="5"/>
      <c r="T350" s="6"/>
      <c r="U350" s="7"/>
      <c r="V350" s="1"/>
      <c r="W350" s="1"/>
    </row>
    <row r="351" spans="1:23" s="16" customFormat="1" ht="12" hidden="1" customHeight="1">
      <c r="A351" s="25"/>
      <c r="B351" s="1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6"/>
      <c r="N351" s="29"/>
      <c r="O351" s="29"/>
      <c r="P351" s="46"/>
      <c r="Q351" s="3"/>
      <c r="R351" s="4"/>
      <c r="S351" s="5"/>
      <c r="T351" s="6"/>
      <c r="U351" s="7"/>
      <c r="V351" s="1"/>
      <c r="W351" s="1"/>
    </row>
    <row r="352" spans="1:23" s="16" customFormat="1" ht="12" hidden="1" customHeight="1">
      <c r="A352" s="25"/>
      <c r="B352" s="1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6"/>
      <c r="N352" s="29"/>
      <c r="O352" s="29"/>
      <c r="P352" s="46"/>
      <c r="Q352" s="3"/>
      <c r="R352" s="4"/>
      <c r="S352" s="5"/>
      <c r="T352" s="6"/>
      <c r="U352" s="7"/>
      <c r="V352" s="1"/>
      <c r="W352" s="1"/>
    </row>
    <row r="353" spans="1:23" s="16" customFormat="1" ht="12" hidden="1" customHeight="1">
      <c r="A353" s="25"/>
      <c r="B353" s="1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6"/>
      <c r="N353" s="29"/>
      <c r="O353" s="29"/>
      <c r="P353" s="46"/>
      <c r="Q353" s="3"/>
      <c r="R353" s="4"/>
      <c r="S353" s="5"/>
      <c r="T353" s="6"/>
      <c r="U353" s="7"/>
      <c r="V353" s="1"/>
      <c r="W353" s="1"/>
    </row>
    <row r="354" spans="1:23" s="16" customFormat="1" ht="12" hidden="1" customHeight="1">
      <c r="A354" s="25"/>
      <c r="B354" s="1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6"/>
      <c r="N354" s="29"/>
      <c r="O354" s="29"/>
      <c r="P354" s="46"/>
      <c r="Q354" s="3"/>
      <c r="R354" s="4"/>
      <c r="S354" s="5"/>
      <c r="T354" s="6"/>
      <c r="U354" s="7"/>
      <c r="V354" s="1"/>
      <c r="W354" s="1"/>
    </row>
    <row r="355" spans="1:23" s="16" customFormat="1" ht="12" hidden="1" customHeight="1">
      <c r="A355" s="25"/>
      <c r="B355" s="1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6"/>
      <c r="N355" s="29"/>
      <c r="O355" s="29"/>
      <c r="P355" s="46"/>
      <c r="Q355" s="3"/>
      <c r="R355" s="4"/>
      <c r="S355" s="5"/>
      <c r="T355" s="6"/>
      <c r="U355" s="7"/>
      <c r="V355" s="1"/>
      <c r="W355" s="1"/>
    </row>
    <row r="356" spans="1:23" s="16" customFormat="1" ht="12" hidden="1" customHeight="1">
      <c r="A356" s="25"/>
      <c r="B356" s="1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6"/>
      <c r="N356" s="29"/>
      <c r="O356" s="29"/>
      <c r="P356" s="46"/>
      <c r="Q356" s="3"/>
      <c r="R356" s="4"/>
      <c r="S356" s="5"/>
      <c r="T356" s="6"/>
      <c r="U356" s="7"/>
      <c r="V356" s="1"/>
      <c r="W356" s="1"/>
    </row>
    <row r="357" spans="1:23" s="16" customFormat="1" ht="12" hidden="1" customHeight="1">
      <c r="A357" s="25"/>
      <c r="B357" s="1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6"/>
      <c r="N357" s="29"/>
      <c r="O357" s="29"/>
      <c r="P357" s="46"/>
      <c r="Q357" s="3"/>
      <c r="R357" s="4"/>
      <c r="S357" s="5"/>
      <c r="T357" s="6"/>
      <c r="U357" s="7"/>
      <c r="V357" s="1"/>
      <c r="W357" s="1"/>
    </row>
    <row r="358" spans="1:23" s="16" customFormat="1" ht="12" hidden="1" customHeight="1">
      <c r="A358" s="25"/>
      <c r="B358" s="1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6"/>
      <c r="N358" s="29"/>
      <c r="O358" s="29"/>
      <c r="P358" s="46"/>
      <c r="Q358" s="3"/>
      <c r="R358" s="4"/>
      <c r="S358" s="5"/>
      <c r="T358" s="6"/>
      <c r="U358" s="7"/>
      <c r="V358" s="1"/>
      <c r="W358" s="1"/>
    </row>
    <row r="359" spans="1:23" s="16" customFormat="1" ht="12" hidden="1" customHeight="1">
      <c r="A359" s="25"/>
      <c r="B359" s="1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6"/>
      <c r="N359" s="29"/>
      <c r="O359" s="29"/>
      <c r="P359" s="46"/>
      <c r="Q359" s="3"/>
      <c r="R359" s="4"/>
      <c r="S359" s="5"/>
      <c r="T359" s="6"/>
      <c r="U359" s="7"/>
      <c r="V359" s="1"/>
      <c r="W359" s="1"/>
    </row>
    <row r="360" spans="1:23" s="16" customFormat="1" ht="12" hidden="1" customHeight="1">
      <c r="A360" s="25"/>
      <c r="B360" s="1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6"/>
      <c r="N360" s="29"/>
      <c r="O360" s="29"/>
      <c r="P360" s="46"/>
      <c r="Q360" s="3"/>
      <c r="R360" s="4"/>
      <c r="S360" s="5"/>
      <c r="T360" s="6"/>
      <c r="U360" s="7"/>
      <c r="V360" s="1"/>
      <c r="W360" s="1"/>
    </row>
    <row r="361" spans="1:23" s="16" customFormat="1" ht="12" hidden="1" customHeight="1">
      <c r="A361" s="25"/>
      <c r="B361" s="1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6"/>
      <c r="N361" s="29"/>
      <c r="O361" s="29"/>
      <c r="P361" s="46"/>
      <c r="Q361" s="3"/>
      <c r="R361" s="4"/>
      <c r="S361" s="5"/>
      <c r="T361" s="6"/>
      <c r="U361" s="7"/>
      <c r="V361" s="1"/>
      <c r="W361" s="1"/>
    </row>
    <row r="362" spans="1:23" s="16" customFormat="1" ht="12" hidden="1" customHeight="1">
      <c r="A362" s="25"/>
      <c r="B362" s="1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6"/>
      <c r="N362" s="29"/>
      <c r="O362" s="29"/>
      <c r="P362" s="46"/>
      <c r="Q362" s="3"/>
      <c r="R362" s="4"/>
      <c r="S362" s="5"/>
      <c r="T362" s="6"/>
      <c r="U362" s="7"/>
      <c r="V362" s="1"/>
      <c r="W362" s="1"/>
    </row>
    <row r="363" spans="1:23" s="16" customFormat="1" ht="12" hidden="1" customHeight="1">
      <c r="A363" s="25"/>
      <c r="B363" s="1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6"/>
      <c r="N363" s="29"/>
      <c r="O363" s="29"/>
      <c r="P363" s="46"/>
      <c r="Q363" s="3"/>
      <c r="R363" s="4"/>
      <c r="S363" s="5"/>
      <c r="T363" s="6"/>
      <c r="U363" s="7"/>
      <c r="V363" s="1"/>
      <c r="W363" s="1"/>
    </row>
    <row r="364" spans="1:23" s="16" customFormat="1" ht="12" hidden="1" customHeight="1">
      <c r="A364" s="25"/>
      <c r="B364" s="1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6"/>
      <c r="N364" s="29"/>
      <c r="O364" s="29"/>
      <c r="P364" s="46"/>
      <c r="Q364" s="3"/>
      <c r="R364" s="4"/>
      <c r="S364" s="5"/>
      <c r="T364" s="6"/>
      <c r="U364" s="7"/>
      <c r="V364" s="1"/>
      <c r="W364" s="1"/>
    </row>
    <row r="365" spans="1:23" s="16" customFormat="1" ht="12" hidden="1" customHeight="1">
      <c r="A365" s="25"/>
      <c r="B365" s="1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6"/>
      <c r="N365" s="29"/>
      <c r="O365" s="29"/>
      <c r="P365" s="46"/>
      <c r="Q365" s="3"/>
      <c r="R365" s="4"/>
      <c r="S365" s="5"/>
      <c r="T365" s="6"/>
      <c r="U365" s="7"/>
      <c r="V365" s="1"/>
      <c r="W365" s="1"/>
    </row>
    <row r="366" spans="1:23" s="16" customFormat="1" ht="12" hidden="1" customHeight="1">
      <c r="A366" s="25"/>
      <c r="B366" s="1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6"/>
      <c r="N366" s="29"/>
      <c r="O366" s="29"/>
      <c r="P366" s="46"/>
      <c r="Q366" s="3"/>
      <c r="R366" s="4"/>
      <c r="S366" s="5"/>
      <c r="T366" s="6"/>
      <c r="U366" s="7"/>
      <c r="V366" s="1"/>
      <c r="W366" s="1"/>
    </row>
    <row r="367" spans="1:23" s="16" customFormat="1" ht="12" hidden="1" customHeight="1">
      <c r="A367" s="25"/>
      <c r="B367" s="1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6"/>
      <c r="N367" s="29"/>
      <c r="O367" s="29"/>
      <c r="P367" s="46"/>
      <c r="Q367" s="3"/>
      <c r="R367" s="4"/>
      <c r="S367" s="5"/>
      <c r="T367" s="6"/>
      <c r="U367" s="7"/>
      <c r="V367" s="1"/>
      <c r="W367" s="1"/>
    </row>
    <row r="368" spans="1:23" s="16" customFormat="1" ht="12" hidden="1" customHeight="1">
      <c r="A368" s="25"/>
      <c r="B368" s="1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6"/>
      <c r="N368" s="29"/>
      <c r="O368" s="29"/>
      <c r="P368" s="46"/>
      <c r="Q368" s="3"/>
      <c r="R368" s="4"/>
      <c r="S368" s="5"/>
      <c r="T368" s="6"/>
      <c r="U368" s="7"/>
      <c r="V368" s="1"/>
      <c r="W368" s="1"/>
    </row>
    <row r="369" spans="1:23" s="16" customFormat="1" ht="12" hidden="1" customHeight="1">
      <c r="A369" s="25"/>
      <c r="B369" s="1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6"/>
      <c r="N369" s="29"/>
      <c r="O369" s="29"/>
      <c r="P369" s="46"/>
      <c r="Q369" s="3"/>
      <c r="R369" s="4"/>
      <c r="S369" s="5"/>
      <c r="T369" s="6"/>
      <c r="U369" s="7"/>
      <c r="V369" s="1"/>
      <c r="W369" s="1"/>
    </row>
    <row r="370" spans="1:23" s="16" customFormat="1" ht="12" hidden="1" customHeight="1">
      <c r="A370" s="25"/>
      <c r="B370" s="1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6"/>
      <c r="N370" s="29"/>
      <c r="O370" s="29"/>
      <c r="P370" s="46"/>
      <c r="Q370" s="3"/>
      <c r="R370" s="4"/>
      <c r="S370" s="5"/>
      <c r="T370" s="6"/>
      <c r="U370" s="7"/>
      <c r="V370" s="1"/>
      <c r="W370" s="1"/>
    </row>
    <row r="371" spans="1:23" s="16" customFormat="1" ht="12" hidden="1" customHeight="1">
      <c r="A371" s="25"/>
      <c r="B371" s="1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6"/>
      <c r="N371" s="29"/>
      <c r="O371" s="29"/>
      <c r="P371" s="46"/>
      <c r="Q371" s="3"/>
      <c r="R371" s="4"/>
      <c r="S371" s="5"/>
      <c r="T371" s="6"/>
      <c r="U371" s="7"/>
      <c r="V371" s="1"/>
      <c r="W371" s="1"/>
    </row>
    <row r="372" spans="1:23" s="16" customFormat="1" ht="12" hidden="1" customHeight="1">
      <c r="A372" s="25"/>
      <c r="B372" s="1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6"/>
      <c r="N372" s="29"/>
      <c r="O372" s="29"/>
      <c r="P372" s="46"/>
      <c r="Q372" s="3"/>
      <c r="R372" s="4"/>
      <c r="S372" s="5"/>
      <c r="T372" s="6"/>
      <c r="U372" s="7"/>
      <c r="V372" s="1"/>
      <c r="W372" s="1"/>
    </row>
    <row r="373" spans="1:23" s="16" customFormat="1" ht="12" hidden="1" customHeight="1">
      <c r="A373" s="25"/>
      <c r="B373" s="1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6"/>
      <c r="N373" s="29"/>
      <c r="O373" s="29"/>
      <c r="P373" s="46"/>
      <c r="Q373" s="3"/>
      <c r="R373" s="4"/>
      <c r="S373" s="5"/>
      <c r="T373" s="6"/>
      <c r="U373" s="7"/>
      <c r="V373" s="1"/>
      <c r="W373" s="1"/>
    </row>
    <row r="374" spans="1:23" s="16" customFormat="1" ht="12" hidden="1" customHeight="1">
      <c r="A374" s="25"/>
      <c r="B374" s="1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6"/>
      <c r="N374" s="29"/>
      <c r="O374" s="29"/>
      <c r="P374" s="46"/>
      <c r="Q374" s="3"/>
      <c r="R374" s="4"/>
      <c r="S374" s="5"/>
      <c r="T374" s="6"/>
      <c r="U374" s="7"/>
      <c r="V374" s="1"/>
      <c r="W374" s="1"/>
    </row>
    <row r="375" spans="1:23" s="16" customFormat="1" ht="12" hidden="1" customHeight="1">
      <c r="A375" s="25"/>
      <c r="B375" s="1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6"/>
      <c r="N375" s="29"/>
      <c r="O375" s="29"/>
      <c r="P375" s="46"/>
      <c r="Q375" s="3"/>
      <c r="R375" s="4"/>
      <c r="S375" s="5"/>
      <c r="T375" s="6"/>
      <c r="U375" s="7"/>
      <c r="V375" s="1"/>
      <c r="W375" s="1"/>
    </row>
    <row r="376" spans="1:23" s="16" customFormat="1" ht="12" hidden="1" customHeight="1">
      <c r="A376" s="25"/>
      <c r="B376" s="1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6"/>
      <c r="N376" s="29"/>
      <c r="O376" s="29"/>
      <c r="P376" s="46"/>
      <c r="Q376" s="3"/>
      <c r="R376" s="4"/>
      <c r="S376" s="5"/>
      <c r="T376" s="6"/>
      <c r="U376" s="7"/>
      <c r="V376" s="1"/>
      <c r="W376" s="1"/>
    </row>
    <row r="377" spans="1:23" s="16" customFormat="1" ht="12" hidden="1" customHeight="1">
      <c r="A377" s="25"/>
      <c r="B377" s="1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6"/>
      <c r="N377" s="29"/>
      <c r="O377" s="29"/>
      <c r="P377" s="46"/>
      <c r="Q377" s="3"/>
      <c r="R377" s="4"/>
      <c r="S377" s="5"/>
      <c r="T377" s="6"/>
      <c r="U377" s="7"/>
      <c r="V377" s="1"/>
      <c r="W377" s="1"/>
    </row>
    <row r="378" spans="1:23" s="16" customFormat="1" ht="12" hidden="1" customHeight="1">
      <c r="A378" s="25"/>
      <c r="B378" s="1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6"/>
      <c r="N378" s="29"/>
      <c r="O378" s="29"/>
      <c r="P378" s="46"/>
      <c r="Q378" s="3"/>
      <c r="R378" s="4"/>
      <c r="S378" s="5"/>
      <c r="T378" s="6"/>
      <c r="U378" s="7"/>
      <c r="V378" s="1"/>
      <c r="W378" s="1"/>
    </row>
    <row r="379" spans="1:23" s="16" customFormat="1" ht="12" hidden="1" customHeight="1">
      <c r="A379" s="25"/>
      <c r="B379" s="1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6"/>
      <c r="N379" s="29"/>
      <c r="O379" s="29"/>
      <c r="P379" s="46"/>
      <c r="Q379" s="3"/>
      <c r="R379" s="4"/>
      <c r="S379" s="5"/>
      <c r="T379" s="6"/>
      <c r="U379" s="7"/>
      <c r="V379" s="1"/>
      <c r="W379" s="1"/>
    </row>
    <row r="380" spans="1:23" s="16" customFormat="1" ht="12" hidden="1" customHeight="1">
      <c r="A380" s="25"/>
      <c r="B380" s="1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6"/>
      <c r="N380" s="29"/>
      <c r="O380" s="29"/>
      <c r="P380" s="46"/>
      <c r="Q380" s="3"/>
      <c r="R380" s="4"/>
      <c r="S380" s="5"/>
      <c r="T380" s="6"/>
      <c r="U380" s="7"/>
      <c r="V380" s="1"/>
      <c r="W380" s="1"/>
    </row>
    <row r="381" spans="1:23" s="16" customFormat="1" ht="12" hidden="1" customHeight="1">
      <c r="A381" s="25"/>
      <c r="B381" s="1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6"/>
      <c r="N381" s="29"/>
      <c r="O381" s="29"/>
      <c r="P381" s="46"/>
      <c r="Q381" s="3"/>
      <c r="R381" s="4"/>
      <c r="S381" s="5"/>
      <c r="T381" s="6"/>
      <c r="U381" s="7"/>
      <c r="V381" s="1"/>
      <c r="W381" s="1"/>
    </row>
    <row r="382" spans="1:23" s="16" customFormat="1" ht="12" hidden="1" customHeight="1">
      <c r="A382" s="25"/>
      <c r="B382" s="1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6"/>
      <c r="N382" s="29"/>
      <c r="O382" s="29"/>
      <c r="P382" s="46"/>
      <c r="Q382" s="3"/>
      <c r="R382" s="4"/>
      <c r="S382" s="5"/>
      <c r="T382" s="6"/>
      <c r="U382" s="7"/>
      <c r="V382" s="1"/>
      <c r="W382" s="1"/>
    </row>
    <row r="383" spans="1:23" s="16" customFormat="1" ht="12" hidden="1" customHeight="1">
      <c r="A383" s="25"/>
      <c r="B383" s="1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6"/>
      <c r="N383" s="29"/>
      <c r="O383" s="29"/>
      <c r="P383" s="46"/>
      <c r="Q383" s="3"/>
      <c r="R383" s="4"/>
      <c r="S383" s="5"/>
      <c r="T383" s="6"/>
      <c r="U383" s="7"/>
      <c r="V383" s="1"/>
      <c r="W383" s="1"/>
    </row>
    <row r="384" spans="1:23" s="16" customFormat="1" ht="12" hidden="1" customHeight="1">
      <c r="A384" s="25"/>
      <c r="B384" s="1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6"/>
      <c r="N384" s="29"/>
      <c r="O384" s="29"/>
      <c r="P384" s="46"/>
      <c r="Q384" s="3"/>
      <c r="R384" s="4"/>
      <c r="S384" s="5"/>
      <c r="T384" s="6"/>
      <c r="U384" s="7"/>
      <c r="V384" s="1"/>
      <c r="W384" s="1"/>
    </row>
    <row r="385" spans="1:23" s="16" customFormat="1" ht="12" hidden="1" customHeight="1">
      <c r="A385" s="25"/>
      <c r="B385" s="1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6"/>
      <c r="N385" s="29"/>
      <c r="O385" s="29"/>
      <c r="P385" s="46"/>
      <c r="Q385" s="3"/>
      <c r="R385" s="4"/>
      <c r="S385" s="5"/>
      <c r="T385" s="6"/>
      <c r="U385" s="7"/>
      <c r="V385" s="1"/>
      <c r="W385" s="1"/>
    </row>
    <row r="386" spans="1:23" s="16" customFormat="1" ht="12" hidden="1" customHeight="1">
      <c r="A386" s="25"/>
      <c r="B386" s="1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6"/>
      <c r="N386" s="29"/>
      <c r="O386" s="29"/>
      <c r="P386" s="46"/>
      <c r="Q386" s="3"/>
      <c r="R386" s="4"/>
      <c r="S386" s="5"/>
      <c r="T386" s="6"/>
      <c r="U386" s="7"/>
      <c r="V386" s="1"/>
      <c r="W386" s="1"/>
    </row>
    <row r="387" spans="1:23" s="16" customFormat="1" ht="12" hidden="1" customHeight="1">
      <c r="A387" s="25"/>
      <c r="B387" s="1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6"/>
      <c r="N387" s="29"/>
      <c r="O387" s="29"/>
      <c r="P387" s="46"/>
      <c r="Q387" s="3"/>
      <c r="R387" s="4"/>
      <c r="S387" s="5"/>
      <c r="T387" s="6"/>
      <c r="U387" s="7"/>
      <c r="V387" s="1"/>
      <c r="W387" s="1"/>
    </row>
    <row r="388" spans="1:23" s="16" customFormat="1" ht="12" hidden="1" customHeight="1">
      <c r="A388" s="25"/>
      <c r="B388" s="1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6"/>
      <c r="N388" s="29"/>
      <c r="O388" s="29"/>
      <c r="P388" s="46"/>
      <c r="Q388" s="3"/>
      <c r="R388" s="4"/>
      <c r="S388" s="5"/>
      <c r="T388" s="6"/>
      <c r="U388" s="7"/>
      <c r="V388" s="1"/>
      <c r="W388" s="1"/>
    </row>
    <row r="389" spans="1:23" s="16" customFormat="1" ht="12" hidden="1" customHeight="1">
      <c r="A389" s="25"/>
      <c r="B389" s="1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6"/>
      <c r="N389" s="29"/>
      <c r="O389" s="29"/>
      <c r="P389" s="46"/>
      <c r="Q389" s="3"/>
      <c r="R389" s="4"/>
      <c r="S389" s="5"/>
      <c r="T389" s="6"/>
      <c r="U389" s="7"/>
      <c r="V389" s="1"/>
      <c r="W389" s="1"/>
    </row>
    <row r="390" spans="1:23" s="16" customFormat="1" ht="12" hidden="1" customHeight="1">
      <c r="A390" s="25"/>
      <c r="B390" s="1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6"/>
      <c r="N390" s="29"/>
      <c r="O390" s="29"/>
      <c r="P390" s="46"/>
      <c r="Q390" s="3"/>
      <c r="R390" s="4"/>
      <c r="S390" s="5"/>
      <c r="T390" s="6"/>
      <c r="U390" s="7"/>
      <c r="V390" s="1"/>
      <c r="W390" s="1"/>
    </row>
    <row r="391" spans="1:23" s="16" customFormat="1" ht="12" hidden="1" customHeight="1">
      <c r="A391" s="25"/>
      <c r="B391" s="1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6"/>
      <c r="N391" s="29"/>
      <c r="O391" s="29"/>
      <c r="P391" s="46"/>
      <c r="Q391" s="3"/>
      <c r="R391" s="4"/>
      <c r="S391" s="5"/>
      <c r="T391" s="6"/>
      <c r="U391" s="7"/>
      <c r="V391" s="1"/>
      <c r="W391" s="1"/>
    </row>
    <row r="392" spans="1:23" s="16" customFormat="1" ht="12" hidden="1" customHeight="1">
      <c r="A392" s="25"/>
      <c r="B392" s="1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6"/>
      <c r="N392" s="29"/>
      <c r="O392" s="29"/>
      <c r="P392" s="46"/>
      <c r="Q392" s="3"/>
      <c r="R392" s="4"/>
      <c r="S392" s="5"/>
      <c r="T392" s="6"/>
      <c r="U392" s="7"/>
      <c r="V392" s="1"/>
      <c r="W392" s="1"/>
    </row>
    <row r="393" spans="1:23" s="16" customFormat="1" ht="12" hidden="1" customHeight="1">
      <c r="A393" s="25"/>
      <c r="B393" s="1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6"/>
      <c r="N393" s="29"/>
      <c r="O393" s="29"/>
      <c r="P393" s="46"/>
      <c r="Q393" s="3"/>
      <c r="R393" s="4"/>
      <c r="S393" s="5"/>
      <c r="T393" s="6"/>
      <c r="U393" s="7"/>
      <c r="V393" s="1"/>
      <c r="W393" s="1"/>
    </row>
    <row r="394" spans="1:23" s="16" customFormat="1" ht="12" hidden="1" customHeight="1">
      <c r="A394" s="25"/>
      <c r="B394" s="1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6"/>
      <c r="N394" s="29"/>
      <c r="O394" s="29"/>
      <c r="P394" s="46"/>
      <c r="Q394" s="3"/>
      <c r="R394" s="4"/>
      <c r="S394" s="5"/>
      <c r="T394" s="6"/>
      <c r="U394" s="7"/>
      <c r="V394" s="1"/>
      <c r="W394" s="1"/>
    </row>
    <row r="395" spans="1:23" s="16" customFormat="1" ht="12" hidden="1" customHeight="1">
      <c r="A395" s="25"/>
      <c r="B395" s="1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6"/>
      <c r="N395" s="29"/>
      <c r="O395" s="29"/>
      <c r="P395" s="46"/>
      <c r="Q395" s="3"/>
      <c r="R395" s="4"/>
      <c r="S395" s="5"/>
      <c r="T395" s="6"/>
      <c r="U395" s="7"/>
      <c r="V395" s="1"/>
      <c r="W395" s="1"/>
    </row>
    <row r="396" spans="1:23" s="16" customFormat="1" ht="12" hidden="1" customHeight="1">
      <c r="A396" s="25"/>
      <c r="B396" s="1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6"/>
      <c r="N396" s="29"/>
      <c r="O396" s="29"/>
      <c r="P396" s="46"/>
      <c r="Q396" s="3"/>
      <c r="R396" s="4"/>
      <c r="S396" s="5"/>
      <c r="T396" s="6"/>
      <c r="U396" s="7"/>
      <c r="V396" s="1"/>
      <c r="W396" s="1"/>
    </row>
    <row r="397" spans="1:23" s="16" customFormat="1" ht="12" hidden="1" customHeight="1">
      <c r="A397" s="25"/>
      <c r="B397" s="1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6"/>
      <c r="N397" s="29"/>
      <c r="O397" s="29"/>
      <c r="P397" s="46"/>
      <c r="Q397" s="3"/>
      <c r="R397" s="4"/>
      <c r="S397" s="5"/>
      <c r="T397" s="6"/>
      <c r="U397" s="7"/>
      <c r="V397" s="1"/>
      <c r="W397" s="1"/>
    </row>
    <row r="398" spans="1:23" s="16" customFormat="1" ht="12" hidden="1" customHeight="1">
      <c r="A398" s="25"/>
      <c r="B398" s="1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6"/>
      <c r="N398" s="29"/>
      <c r="O398" s="29"/>
      <c r="P398" s="46"/>
      <c r="Q398" s="3"/>
      <c r="R398" s="4"/>
      <c r="S398" s="5"/>
      <c r="T398" s="6"/>
      <c r="U398" s="7"/>
      <c r="V398" s="1"/>
      <c r="W398" s="1"/>
    </row>
    <row r="399" spans="1:23" s="16" customFormat="1" ht="12" hidden="1" customHeight="1">
      <c r="A399" s="25"/>
      <c r="B399" s="1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6"/>
      <c r="N399" s="29"/>
      <c r="O399" s="29"/>
      <c r="P399" s="46"/>
      <c r="Q399" s="3"/>
      <c r="R399" s="4"/>
      <c r="S399" s="5"/>
      <c r="T399" s="6"/>
      <c r="U399" s="7"/>
      <c r="V399" s="1"/>
      <c r="W399" s="1"/>
    </row>
    <row r="400" spans="1:23" s="16" customFormat="1" ht="12" hidden="1" customHeight="1">
      <c r="A400" s="25"/>
      <c r="B400" s="1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6"/>
      <c r="N400" s="29"/>
      <c r="O400" s="29"/>
      <c r="P400" s="46"/>
      <c r="Q400" s="3"/>
      <c r="R400" s="4"/>
      <c r="S400" s="5"/>
      <c r="T400" s="6"/>
      <c r="U400" s="7"/>
      <c r="V400" s="1"/>
      <c r="W400" s="1"/>
    </row>
    <row r="401" spans="1:23" s="16" customFormat="1" ht="12" hidden="1" customHeight="1">
      <c r="A401" s="25"/>
      <c r="B401" s="1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6"/>
      <c r="N401" s="29"/>
      <c r="O401" s="29"/>
      <c r="P401" s="46"/>
      <c r="Q401" s="3"/>
      <c r="R401" s="4"/>
      <c r="S401" s="5"/>
      <c r="T401" s="6"/>
      <c r="U401" s="7"/>
      <c r="V401" s="1"/>
      <c r="W401" s="1"/>
    </row>
    <row r="402" spans="1:23" s="16" customFormat="1" ht="12" hidden="1" customHeight="1">
      <c r="A402" s="25"/>
      <c r="B402" s="1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6"/>
      <c r="N402" s="29"/>
      <c r="O402" s="29"/>
      <c r="P402" s="46"/>
      <c r="Q402" s="3"/>
      <c r="R402" s="4"/>
      <c r="S402" s="5"/>
      <c r="T402" s="6"/>
      <c r="U402" s="7"/>
      <c r="V402" s="1"/>
      <c r="W402" s="1"/>
    </row>
    <row r="403" spans="1:23" s="16" customFormat="1" ht="12" hidden="1" customHeight="1">
      <c r="A403" s="25"/>
      <c r="B403" s="1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6"/>
      <c r="N403" s="29"/>
      <c r="O403" s="29"/>
      <c r="P403" s="46"/>
      <c r="Q403" s="3"/>
      <c r="R403" s="4"/>
      <c r="S403" s="5"/>
      <c r="T403" s="6"/>
      <c r="U403" s="7"/>
      <c r="V403" s="1"/>
      <c r="W403" s="1"/>
    </row>
    <row r="404" spans="1:23" s="16" customFormat="1" ht="12" hidden="1" customHeight="1">
      <c r="A404" s="25"/>
      <c r="B404" s="1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6"/>
      <c r="N404" s="29"/>
      <c r="O404" s="29"/>
      <c r="P404" s="46"/>
      <c r="Q404" s="3"/>
      <c r="R404" s="4"/>
      <c r="S404" s="5"/>
      <c r="T404" s="6"/>
      <c r="U404" s="7"/>
      <c r="V404" s="1"/>
      <c r="W404" s="1"/>
    </row>
    <row r="405" spans="1:23" s="16" customFormat="1" ht="12" hidden="1" customHeight="1">
      <c r="A405" s="25"/>
      <c r="B405" s="1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6"/>
      <c r="N405" s="29"/>
      <c r="O405" s="29"/>
      <c r="P405" s="46"/>
      <c r="Q405" s="3"/>
      <c r="R405" s="4"/>
      <c r="S405" s="5"/>
      <c r="T405" s="6"/>
      <c r="U405" s="7"/>
      <c r="V405" s="1"/>
      <c r="W405" s="1"/>
    </row>
    <row r="406" spans="1:23" s="16" customFormat="1" ht="12" hidden="1" customHeight="1">
      <c r="A406" s="25"/>
      <c r="B406" s="1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6"/>
      <c r="N406" s="29"/>
      <c r="O406" s="29"/>
      <c r="P406" s="46"/>
      <c r="Q406" s="3"/>
      <c r="R406" s="4"/>
      <c r="S406" s="5"/>
      <c r="T406" s="6"/>
      <c r="U406" s="7"/>
      <c r="V406" s="1"/>
      <c r="W406" s="1"/>
    </row>
    <row r="407" spans="1:23" s="16" customFormat="1" ht="12" hidden="1" customHeight="1">
      <c r="A407" s="25"/>
      <c r="B407" s="1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6"/>
      <c r="N407" s="29"/>
      <c r="O407" s="29"/>
      <c r="P407" s="46"/>
      <c r="Q407" s="3"/>
      <c r="R407" s="4"/>
      <c r="S407" s="5"/>
      <c r="T407" s="6"/>
      <c r="U407" s="7"/>
      <c r="V407" s="1"/>
      <c r="W407" s="1"/>
    </row>
    <row r="408" spans="1:23" s="16" customFormat="1" ht="12" hidden="1" customHeight="1">
      <c r="A408" s="25"/>
      <c r="B408" s="1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6"/>
      <c r="N408" s="29"/>
      <c r="O408" s="29"/>
      <c r="P408" s="46"/>
      <c r="Q408" s="3"/>
      <c r="R408" s="4"/>
      <c r="S408" s="5"/>
      <c r="T408" s="6"/>
      <c r="U408" s="7"/>
      <c r="V408" s="1"/>
      <c r="W408" s="1"/>
    </row>
    <row r="409" spans="1:23" s="16" customFormat="1" ht="12" hidden="1" customHeight="1">
      <c r="A409" s="25"/>
      <c r="B409" s="1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6"/>
      <c r="N409" s="29"/>
      <c r="O409" s="29"/>
      <c r="P409" s="46"/>
      <c r="Q409" s="3"/>
      <c r="R409" s="4"/>
      <c r="S409" s="5"/>
      <c r="T409" s="6"/>
      <c r="U409" s="7"/>
      <c r="V409" s="1"/>
      <c r="W409" s="1"/>
    </row>
    <row r="410" spans="1:23" s="16" customFormat="1" ht="12" hidden="1" customHeight="1">
      <c r="A410" s="25"/>
      <c r="B410" s="1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6"/>
      <c r="N410" s="29"/>
      <c r="O410" s="29"/>
      <c r="P410" s="46"/>
      <c r="Q410" s="3"/>
      <c r="R410" s="4"/>
      <c r="S410" s="5"/>
      <c r="T410" s="6"/>
      <c r="U410" s="7"/>
      <c r="V410" s="1"/>
      <c r="W410" s="1"/>
    </row>
    <row r="411" spans="1:23" s="16" customFormat="1" ht="12" hidden="1" customHeight="1">
      <c r="A411" s="25"/>
      <c r="B411" s="1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6"/>
      <c r="N411" s="29"/>
      <c r="O411" s="29"/>
      <c r="P411" s="46"/>
      <c r="Q411" s="3"/>
      <c r="R411" s="4"/>
      <c r="S411" s="5"/>
      <c r="T411" s="6"/>
      <c r="U411" s="7"/>
      <c r="V411" s="1"/>
      <c r="W411" s="1"/>
    </row>
    <row r="412" spans="1:23" s="16" customFormat="1" ht="12" hidden="1" customHeight="1">
      <c r="A412" s="25"/>
      <c r="B412" s="1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6"/>
      <c r="N412" s="29"/>
      <c r="O412" s="29"/>
      <c r="P412" s="46"/>
      <c r="Q412" s="3"/>
      <c r="R412" s="4"/>
      <c r="S412" s="5"/>
      <c r="T412" s="6"/>
      <c r="U412" s="7"/>
      <c r="V412" s="1"/>
      <c r="W412" s="1"/>
    </row>
    <row r="413" spans="1:23" s="16" customFormat="1" ht="12" hidden="1" customHeight="1">
      <c r="A413" s="25"/>
      <c r="B413" s="1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6"/>
      <c r="N413" s="29"/>
      <c r="O413" s="29"/>
      <c r="P413" s="46"/>
      <c r="Q413" s="3"/>
      <c r="R413" s="4"/>
      <c r="S413" s="5"/>
      <c r="T413" s="6"/>
      <c r="U413" s="7"/>
      <c r="V413" s="1"/>
      <c r="W413" s="1"/>
    </row>
    <row r="414" spans="1:23" s="16" customFormat="1" ht="12" hidden="1" customHeight="1">
      <c r="A414" s="25"/>
      <c r="B414" s="1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6"/>
      <c r="N414" s="29"/>
      <c r="O414" s="29"/>
      <c r="P414" s="46"/>
      <c r="Q414" s="3"/>
      <c r="R414" s="4"/>
      <c r="S414" s="5"/>
      <c r="T414" s="6"/>
      <c r="U414" s="7"/>
      <c r="V414" s="1"/>
      <c r="W414" s="1"/>
    </row>
    <row r="415" spans="1:23" s="16" customFormat="1" ht="12" hidden="1" customHeight="1">
      <c r="A415" s="25"/>
      <c r="B415" s="1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6"/>
      <c r="N415" s="29"/>
      <c r="O415" s="29"/>
      <c r="P415" s="46"/>
      <c r="Q415" s="3"/>
      <c r="R415" s="4"/>
      <c r="S415" s="5"/>
      <c r="T415" s="6"/>
      <c r="U415" s="7"/>
      <c r="V415" s="1"/>
      <c r="W415" s="1"/>
    </row>
    <row r="416" spans="1:23" s="16" customFormat="1" ht="12" hidden="1" customHeight="1">
      <c r="A416" s="25"/>
      <c r="B416" s="1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6"/>
      <c r="N416" s="29"/>
      <c r="O416" s="29"/>
      <c r="P416" s="46"/>
      <c r="Q416" s="3"/>
      <c r="R416" s="4"/>
      <c r="S416" s="5"/>
      <c r="T416" s="6"/>
      <c r="U416" s="7"/>
      <c r="V416" s="1"/>
      <c r="W416" s="1"/>
    </row>
    <row r="417" spans="1:23" s="16" customFormat="1" ht="12" hidden="1" customHeight="1">
      <c r="A417" s="25"/>
      <c r="B417" s="1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6"/>
      <c r="N417" s="29"/>
      <c r="O417" s="29"/>
      <c r="P417" s="46"/>
      <c r="Q417" s="3"/>
      <c r="R417" s="4"/>
      <c r="S417" s="5"/>
      <c r="T417" s="6"/>
      <c r="U417" s="7"/>
      <c r="V417" s="1"/>
      <c r="W417" s="1"/>
    </row>
    <row r="418" spans="1:23" s="16" customFormat="1" ht="12" hidden="1" customHeight="1">
      <c r="A418" s="25"/>
      <c r="B418" s="1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6"/>
      <c r="N418" s="29"/>
      <c r="O418" s="29"/>
      <c r="P418" s="46"/>
      <c r="Q418" s="3"/>
      <c r="R418" s="4"/>
      <c r="S418" s="5"/>
      <c r="T418" s="6"/>
      <c r="U418" s="7"/>
      <c r="V418" s="1"/>
      <c r="W418" s="1"/>
    </row>
    <row r="419" spans="1:23" s="16" customFormat="1" ht="12" hidden="1" customHeight="1">
      <c r="A419" s="25"/>
      <c r="B419" s="1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6"/>
      <c r="N419" s="29"/>
      <c r="O419" s="29"/>
      <c r="P419" s="46"/>
      <c r="Q419" s="3"/>
      <c r="R419" s="4"/>
      <c r="S419" s="5"/>
      <c r="T419" s="6"/>
      <c r="U419" s="7"/>
      <c r="V419" s="1"/>
      <c r="W419" s="1"/>
    </row>
    <row r="420" spans="1:23" s="16" customFormat="1" ht="12" hidden="1" customHeight="1">
      <c r="A420" s="25"/>
      <c r="B420" s="1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6"/>
      <c r="N420" s="29"/>
      <c r="O420" s="29"/>
      <c r="P420" s="46"/>
      <c r="Q420" s="3"/>
      <c r="R420" s="4"/>
      <c r="S420" s="5"/>
      <c r="T420" s="6"/>
      <c r="U420" s="7"/>
      <c r="V420" s="1"/>
      <c r="W420" s="1"/>
    </row>
    <row r="421" spans="1:23" s="16" customFormat="1" ht="12" hidden="1" customHeight="1">
      <c r="A421" s="25"/>
      <c r="B421" s="1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6"/>
      <c r="N421" s="29"/>
      <c r="O421" s="29"/>
      <c r="P421" s="46"/>
      <c r="Q421" s="3"/>
      <c r="R421" s="4"/>
      <c r="S421" s="5"/>
      <c r="T421" s="6"/>
      <c r="U421" s="7"/>
      <c r="V421" s="1"/>
      <c r="W421" s="1"/>
    </row>
    <row r="422" spans="1:23" s="16" customFormat="1" ht="12" hidden="1" customHeight="1">
      <c r="A422" s="25"/>
      <c r="B422" s="1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6"/>
      <c r="N422" s="29"/>
      <c r="O422" s="29"/>
      <c r="P422" s="46"/>
      <c r="Q422" s="3"/>
      <c r="R422" s="4"/>
      <c r="S422" s="5"/>
      <c r="T422" s="6"/>
      <c r="U422" s="7"/>
      <c r="V422" s="1"/>
      <c r="W422" s="1"/>
    </row>
    <row r="423" spans="1:23" s="16" customFormat="1" ht="12" hidden="1" customHeight="1">
      <c r="A423" s="25"/>
      <c r="B423" s="1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6"/>
      <c r="N423" s="29"/>
      <c r="O423" s="29"/>
      <c r="P423" s="46"/>
      <c r="Q423" s="3"/>
      <c r="R423" s="4"/>
      <c r="S423" s="5"/>
      <c r="T423" s="6"/>
      <c r="U423" s="7"/>
      <c r="V423" s="1"/>
      <c r="W423" s="1"/>
    </row>
    <row r="424" spans="1:23" s="16" customFormat="1" ht="12" hidden="1" customHeight="1">
      <c r="A424" s="25"/>
      <c r="B424" s="1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6"/>
      <c r="N424" s="29"/>
      <c r="O424" s="29"/>
      <c r="P424" s="46"/>
      <c r="Q424" s="3"/>
      <c r="R424" s="4"/>
      <c r="S424" s="5"/>
      <c r="T424" s="6"/>
      <c r="U424" s="7"/>
      <c r="V424" s="1"/>
      <c r="W424" s="1"/>
    </row>
    <row r="425" spans="1:23" s="16" customFormat="1" ht="12" hidden="1" customHeight="1">
      <c r="A425" s="25"/>
      <c r="B425" s="1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6"/>
      <c r="N425" s="29"/>
      <c r="O425" s="29"/>
      <c r="P425" s="46"/>
      <c r="Q425" s="3"/>
      <c r="R425" s="4"/>
      <c r="S425" s="5"/>
      <c r="T425" s="6"/>
      <c r="U425" s="7"/>
      <c r="V425" s="1"/>
      <c r="W425" s="1"/>
    </row>
    <row r="426" spans="1:23" s="16" customFormat="1" ht="12" hidden="1" customHeight="1">
      <c r="A426" s="25"/>
      <c r="B426" s="1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6"/>
      <c r="N426" s="29"/>
      <c r="O426" s="29"/>
      <c r="P426" s="46"/>
      <c r="Q426" s="3"/>
      <c r="R426" s="4"/>
      <c r="S426" s="5"/>
      <c r="T426" s="6"/>
      <c r="U426" s="7"/>
      <c r="V426" s="1"/>
      <c r="W426" s="1"/>
    </row>
    <row r="427" spans="1:23" s="16" customFormat="1" ht="12" hidden="1" customHeight="1">
      <c r="A427" s="25"/>
      <c r="B427" s="1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6"/>
      <c r="N427" s="29"/>
      <c r="O427" s="29"/>
      <c r="P427" s="46"/>
      <c r="Q427" s="3"/>
      <c r="R427" s="4"/>
      <c r="S427" s="5"/>
      <c r="T427" s="6"/>
      <c r="U427" s="7"/>
      <c r="V427" s="1"/>
      <c r="W427" s="1"/>
    </row>
    <row r="428" spans="1:23" s="16" customFormat="1" ht="12" hidden="1" customHeight="1">
      <c r="A428" s="25"/>
      <c r="B428" s="1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6"/>
      <c r="N428" s="29"/>
      <c r="O428" s="29"/>
      <c r="P428" s="46"/>
      <c r="Q428" s="3"/>
      <c r="R428" s="4"/>
      <c r="S428" s="5"/>
      <c r="T428" s="6"/>
      <c r="U428" s="7"/>
      <c r="V428" s="1"/>
      <c r="W428" s="1"/>
    </row>
    <row r="429" spans="1:23" s="16" customFormat="1" ht="12" hidden="1" customHeight="1">
      <c r="A429" s="25"/>
      <c r="B429" s="1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6"/>
      <c r="N429" s="29"/>
      <c r="O429" s="29"/>
      <c r="P429" s="46"/>
      <c r="Q429" s="3"/>
      <c r="R429" s="4"/>
      <c r="S429" s="5"/>
      <c r="T429" s="6"/>
      <c r="U429" s="7"/>
      <c r="V429" s="1"/>
      <c r="W429" s="1"/>
    </row>
    <row r="430" spans="1:23" s="16" customFormat="1" ht="12" hidden="1" customHeight="1">
      <c r="A430" s="25"/>
      <c r="B430" s="1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6"/>
      <c r="N430" s="29"/>
      <c r="O430" s="29"/>
      <c r="P430" s="46"/>
      <c r="Q430" s="3"/>
      <c r="R430" s="4"/>
      <c r="S430" s="5"/>
      <c r="T430" s="6"/>
      <c r="U430" s="7"/>
      <c r="V430" s="1"/>
      <c r="W430" s="1"/>
    </row>
    <row r="431" spans="1:23" s="16" customFormat="1" ht="12" hidden="1" customHeight="1">
      <c r="A431" s="25"/>
      <c r="B431" s="1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6"/>
      <c r="N431" s="29"/>
      <c r="O431" s="29"/>
      <c r="P431" s="46"/>
      <c r="Q431" s="3"/>
      <c r="R431" s="4"/>
      <c r="S431" s="5"/>
      <c r="T431" s="6"/>
      <c r="U431" s="7"/>
      <c r="V431" s="1"/>
      <c r="W431" s="1"/>
    </row>
    <row r="432" spans="1:23" s="16" customFormat="1" ht="12" hidden="1" customHeight="1">
      <c r="A432" s="25"/>
      <c r="B432" s="1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6"/>
      <c r="N432" s="29"/>
      <c r="O432" s="29"/>
      <c r="P432" s="46"/>
      <c r="Q432" s="3"/>
      <c r="R432" s="4"/>
      <c r="S432" s="5"/>
      <c r="T432" s="6"/>
      <c r="U432" s="7"/>
      <c r="V432" s="1"/>
      <c r="W432" s="1"/>
    </row>
    <row r="433" spans="1:23" s="16" customFormat="1" ht="12" hidden="1" customHeight="1">
      <c r="A433" s="25"/>
      <c r="B433" s="1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6"/>
      <c r="N433" s="29"/>
      <c r="O433" s="29"/>
      <c r="P433" s="46"/>
      <c r="Q433" s="3"/>
      <c r="R433" s="4"/>
      <c r="S433" s="5"/>
      <c r="T433" s="6"/>
      <c r="U433" s="7"/>
      <c r="V433" s="1"/>
      <c r="W433" s="1"/>
    </row>
    <row r="434" spans="1:23" s="16" customFormat="1" ht="12" hidden="1" customHeight="1">
      <c r="A434" s="25"/>
      <c r="B434" s="1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6"/>
      <c r="N434" s="29"/>
      <c r="O434" s="29"/>
      <c r="P434" s="46"/>
      <c r="Q434" s="3"/>
      <c r="R434" s="4"/>
      <c r="S434" s="5"/>
      <c r="T434" s="6"/>
      <c r="U434" s="7"/>
      <c r="V434" s="1"/>
      <c r="W434" s="1"/>
    </row>
    <row r="435" spans="1:23" s="16" customFormat="1" ht="12" hidden="1" customHeight="1">
      <c r="A435" s="25"/>
      <c r="B435" s="1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6"/>
      <c r="N435" s="29"/>
      <c r="O435" s="29"/>
      <c r="P435" s="46"/>
      <c r="Q435" s="3"/>
      <c r="R435" s="4"/>
      <c r="S435" s="5"/>
      <c r="T435" s="6"/>
      <c r="U435" s="7"/>
      <c r="V435" s="1"/>
      <c r="W435" s="1"/>
    </row>
    <row r="436" spans="1:23" s="16" customFormat="1" ht="12" hidden="1" customHeight="1">
      <c r="A436" s="25"/>
      <c r="B436" s="1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6"/>
      <c r="N436" s="29"/>
      <c r="O436" s="29"/>
      <c r="P436" s="46"/>
      <c r="Q436" s="3"/>
      <c r="R436" s="4"/>
      <c r="S436" s="5"/>
      <c r="T436" s="6"/>
      <c r="U436" s="7"/>
      <c r="V436" s="1"/>
      <c r="W436" s="1"/>
    </row>
    <row r="437" spans="1:23" s="16" customFormat="1" ht="12" hidden="1" customHeight="1">
      <c r="A437" s="25"/>
      <c r="B437" s="1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6"/>
      <c r="N437" s="29"/>
      <c r="O437" s="29"/>
      <c r="P437" s="46"/>
      <c r="Q437" s="3"/>
      <c r="R437" s="4"/>
      <c r="S437" s="5"/>
      <c r="T437" s="6"/>
      <c r="U437" s="7"/>
      <c r="V437" s="1"/>
      <c r="W437" s="1"/>
    </row>
    <row r="438" spans="1:23" s="16" customFormat="1" ht="12" hidden="1" customHeight="1">
      <c r="A438" s="25"/>
      <c r="B438" s="1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6"/>
      <c r="N438" s="29"/>
      <c r="O438" s="29"/>
      <c r="P438" s="46"/>
      <c r="Q438" s="3"/>
      <c r="R438" s="4"/>
      <c r="S438" s="5"/>
      <c r="T438" s="6"/>
      <c r="U438" s="7"/>
      <c r="V438" s="1"/>
      <c r="W438" s="1"/>
    </row>
    <row r="439" spans="1:23" s="16" customFormat="1" ht="12" hidden="1" customHeight="1">
      <c r="A439" s="25"/>
      <c r="B439" s="1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6"/>
      <c r="N439" s="29"/>
      <c r="O439" s="29"/>
      <c r="P439" s="46"/>
      <c r="Q439" s="3"/>
      <c r="R439" s="4"/>
      <c r="S439" s="5"/>
      <c r="T439" s="6"/>
      <c r="U439" s="7"/>
      <c r="V439" s="1"/>
      <c r="W439" s="1"/>
    </row>
    <row r="440" spans="1:23" s="16" customFormat="1" ht="12" hidden="1" customHeight="1">
      <c r="A440" s="25"/>
      <c r="B440" s="1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6"/>
      <c r="N440" s="29"/>
      <c r="O440" s="29"/>
      <c r="P440" s="46"/>
      <c r="Q440" s="3"/>
      <c r="R440" s="4"/>
      <c r="S440" s="5"/>
      <c r="T440" s="6"/>
      <c r="U440" s="7"/>
      <c r="V440" s="1"/>
      <c r="W440" s="1"/>
    </row>
    <row r="441" spans="1:23" s="16" customFormat="1" ht="12" hidden="1" customHeight="1">
      <c r="A441" s="25"/>
      <c r="B441" s="1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6"/>
      <c r="N441" s="29"/>
      <c r="O441" s="29"/>
      <c r="P441" s="46"/>
      <c r="Q441" s="3"/>
      <c r="R441" s="4"/>
      <c r="S441" s="5"/>
      <c r="T441" s="6"/>
      <c r="U441" s="7"/>
      <c r="V441" s="1"/>
      <c r="W441" s="1"/>
    </row>
    <row r="442" spans="1:23" s="16" customFormat="1" ht="12" hidden="1" customHeight="1">
      <c r="A442" s="25"/>
      <c r="B442" s="1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6"/>
      <c r="N442" s="29"/>
      <c r="O442" s="29"/>
      <c r="P442" s="46"/>
      <c r="Q442" s="3"/>
      <c r="R442" s="4"/>
      <c r="S442" s="5"/>
      <c r="T442" s="6"/>
      <c r="U442" s="7"/>
      <c r="V442" s="1"/>
      <c r="W442" s="1"/>
    </row>
    <row r="443" spans="1:23" s="16" customFormat="1" ht="12" hidden="1" customHeight="1">
      <c r="A443" s="25"/>
      <c r="B443" s="1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6"/>
      <c r="N443" s="29"/>
      <c r="O443" s="29"/>
      <c r="P443" s="46"/>
      <c r="Q443" s="3"/>
      <c r="R443" s="4"/>
      <c r="S443" s="5"/>
      <c r="T443" s="6"/>
      <c r="U443" s="7"/>
      <c r="V443" s="1"/>
      <c r="W443" s="1"/>
    </row>
    <row r="444" spans="1:23" s="16" customFormat="1" ht="12" hidden="1" customHeight="1">
      <c r="A444" s="25"/>
      <c r="B444" s="1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6"/>
      <c r="N444" s="29"/>
      <c r="O444" s="29"/>
      <c r="P444" s="46"/>
      <c r="Q444" s="3"/>
      <c r="R444" s="4"/>
      <c r="S444" s="5"/>
      <c r="T444" s="6"/>
      <c r="U444" s="7"/>
      <c r="V444" s="1"/>
      <c r="W444" s="1"/>
    </row>
    <row r="445" spans="1:23" s="16" customFormat="1" ht="12" hidden="1" customHeight="1">
      <c r="A445" s="25"/>
      <c r="B445" s="1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6"/>
      <c r="N445" s="29"/>
      <c r="O445" s="29"/>
      <c r="P445" s="46"/>
      <c r="Q445" s="3"/>
      <c r="R445" s="4"/>
      <c r="S445" s="5"/>
      <c r="T445" s="6"/>
      <c r="U445" s="7"/>
      <c r="V445" s="1"/>
      <c r="W445" s="1"/>
    </row>
    <row r="446" spans="1:23" s="16" customFormat="1" ht="12" hidden="1" customHeight="1">
      <c r="A446" s="25"/>
      <c r="B446" s="1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6"/>
      <c r="N446" s="29"/>
      <c r="O446" s="29"/>
      <c r="P446" s="46"/>
      <c r="Q446" s="3"/>
      <c r="R446" s="4"/>
      <c r="S446" s="5"/>
      <c r="T446" s="6"/>
      <c r="U446" s="7"/>
      <c r="V446" s="1"/>
      <c r="W446" s="1"/>
    </row>
    <row r="447" spans="1:23" s="16" customFormat="1" ht="12" hidden="1" customHeight="1">
      <c r="A447" s="25"/>
      <c r="B447" s="1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6"/>
      <c r="N447" s="29"/>
      <c r="O447" s="29"/>
      <c r="P447" s="46"/>
      <c r="Q447" s="3"/>
      <c r="R447" s="4"/>
      <c r="S447" s="5"/>
      <c r="T447" s="6"/>
      <c r="U447" s="7"/>
      <c r="V447" s="1"/>
      <c r="W447" s="1"/>
    </row>
    <row r="448" spans="1:23" s="16" customFormat="1" ht="12" hidden="1" customHeight="1">
      <c r="A448" s="25"/>
      <c r="B448" s="1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6"/>
      <c r="N448" s="29"/>
      <c r="O448" s="29"/>
      <c r="P448" s="46"/>
      <c r="Q448" s="3"/>
      <c r="R448" s="4"/>
      <c r="S448" s="5"/>
      <c r="T448" s="6"/>
      <c r="U448" s="7"/>
      <c r="V448" s="1"/>
      <c r="W448" s="1"/>
    </row>
    <row r="449" spans="1:23" s="16" customFormat="1" ht="12" hidden="1" customHeight="1">
      <c r="A449" s="25"/>
      <c r="B449" s="1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6"/>
      <c r="N449" s="29"/>
      <c r="O449" s="29"/>
      <c r="P449" s="46"/>
      <c r="Q449" s="3"/>
      <c r="R449" s="4"/>
      <c r="S449" s="5"/>
      <c r="T449" s="6"/>
      <c r="U449" s="7"/>
      <c r="V449" s="1"/>
      <c r="W449" s="1"/>
    </row>
    <row r="450" spans="1:23" s="16" customFormat="1" ht="12" hidden="1" customHeight="1">
      <c r="A450" s="25"/>
      <c r="B450" s="1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6"/>
      <c r="N450" s="29"/>
      <c r="O450" s="29"/>
      <c r="P450" s="46"/>
      <c r="Q450" s="3"/>
      <c r="R450" s="4"/>
      <c r="S450" s="5"/>
      <c r="T450" s="6"/>
      <c r="U450" s="7"/>
      <c r="V450" s="1"/>
      <c r="W450" s="1"/>
    </row>
    <row r="451" spans="1:23" s="16" customFormat="1" ht="12" hidden="1" customHeight="1">
      <c r="A451" s="25"/>
      <c r="B451" s="1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6"/>
      <c r="N451" s="29"/>
      <c r="O451" s="29"/>
      <c r="P451" s="46"/>
      <c r="Q451" s="3"/>
      <c r="R451" s="4"/>
      <c r="S451" s="5"/>
      <c r="T451" s="6"/>
      <c r="U451" s="7"/>
      <c r="V451" s="1"/>
      <c r="W451" s="1"/>
    </row>
    <row r="452" spans="1:23" s="16" customFormat="1" ht="12" hidden="1" customHeight="1">
      <c r="A452" s="25"/>
      <c r="B452" s="1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6"/>
      <c r="N452" s="29"/>
      <c r="O452" s="29"/>
      <c r="P452" s="46"/>
      <c r="Q452" s="3"/>
      <c r="R452" s="4"/>
      <c r="S452" s="5"/>
      <c r="T452" s="6"/>
      <c r="U452" s="7"/>
      <c r="V452" s="1"/>
      <c r="W452" s="1"/>
    </row>
    <row r="453" spans="1:23" s="16" customFormat="1" ht="12" hidden="1" customHeight="1">
      <c r="A453" s="25"/>
      <c r="B453" s="1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6"/>
      <c r="N453" s="29"/>
      <c r="O453" s="29"/>
      <c r="P453" s="46"/>
      <c r="Q453" s="3"/>
      <c r="R453" s="4"/>
      <c r="S453" s="5"/>
      <c r="T453" s="6"/>
      <c r="U453" s="7"/>
      <c r="V453" s="1"/>
      <c r="W453" s="1"/>
    </row>
    <row r="454" spans="1:23" s="16" customFormat="1" ht="12" hidden="1" customHeight="1">
      <c r="A454" s="25"/>
      <c r="B454" s="1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6"/>
      <c r="N454" s="29"/>
      <c r="O454" s="29"/>
      <c r="P454" s="46"/>
      <c r="Q454" s="3"/>
      <c r="R454" s="4"/>
      <c r="S454" s="5"/>
      <c r="T454" s="6"/>
      <c r="U454" s="7"/>
      <c r="V454" s="1"/>
      <c r="W454" s="1"/>
    </row>
    <row r="455" spans="1:23" s="16" customFormat="1" ht="12" hidden="1" customHeight="1">
      <c r="A455" s="25"/>
      <c r="B455" s="1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6"/>
      <c r="N455" s="29"/>
      <c r="O455" s="29"/>
      <c r="P455" s="46"/>
      <c r="Q455" s="3"/>
      <c r="R455" s="4"/>
      <c r="S455" s="5"/>
      <c r="T455" s="6"/>
      <c r="U455" s="7"/>
      <c r="V455" s="1"/>
      <c r="W455" s="1"/>
    </row>
    <row r="456" spans="1:23" s="16" customFormat="1" ht="12" hidden="1" customHeight="1">
      <c r="A456" s="25"/>
      <c r="B456" s="1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6"/>
      <c r="N456" s="29"/>
      <c r="O456" s="29"/>
      <c r="P456" s="46"/>
      <c r="Q456" s="3"/>
      <c r="R456" s="4"/>
      <c r="S456" s="5"/>
      <c r="T456" s="6"/>
      <c r="U456" s="7"/>
      <c r="V456" s="1"/>
      <c r="W456" s="1"/>
    </row>
    <row r="457" spans="1:23" s="16" customFormat="1" ht="12" hidden="1" customHeight="1">
      <c r="A457" s="25"/>
      <c r="B457" s="1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6"/>
      <c r="N457" s="29"/>
      <c r="O457" s="29"/>
      <c r="P457" s="46"/>
      <c r="Q457" s="3"/>
      <c r="R457" s="4"/>
      <c r="S457" s="5"/>
      <c r="T457" s="6"/>
      <c r="U457" s="7"/>
      <c r="V457" s="1"/>
      <c r="W457" s="1"/>
    </row>
    <row r="458" spans="1:23" s="16" customFormat="1" ht="12" hidden="1" customHeight="1">
      <c r="A458" s="25"/>
      <c r="B458" s="1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6"/>
      <c r="N458" s="29"/>
      <c r="O458" s="29"/>
      <c r="P458" s="46"/>
      <c r="Q458" s="3"/>
      <c r="R458" s="4"/>
      <c r="S458" s="5"/>
      <c r="T458" s="6"/>
      <c r="U458" s="7"/>
      <c r="V458" s="1"/>
      <c r="W458" s="1"/>
    </row>
    <row r="459" spans="1:23" s="16" customFormat="1" ht="12" hidden="1" customHeight="1">
      <c r="A459" s="25"/>
      <c r="B459" s="1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6"/>
      <c r="N459" s="29"/>
      <c r="O459" s="29"/>
      <c r="P459" s="46"/>
      <c r="Q459" s="3"/>
      <c r="R459" s="4"/>
      <c r="S459" s="5"/>
      <c r="T459" s="6"/>
      <c r="U459" s="7"/>
      <c r="V459" s="1"/>
      <c r="W459" s="1"/>
    </row>
    <row r="460" spans="1:23" s="16" customFormat="1" ht="12" hidden="1" customHeight="1">
      <c r="A460" s="25"/>
      <c r="B460" s="1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6"/>
      <c r="N460" s="29"/>
      <c r="O460" s="29"/>
      <c r="P460" s="46"/>
      <c r="Q460" s="3"/>
      <c r="R460" s="4"/>
      <c r="S460" s="5"/>
      <c r="T460" s="6"/>
      <c r="U460" s="7"/>
      <c r="V460" s="1"/>
      <c r="W460" s="1"/>
    </row>
    <row r="461" spans="1:23" s="16" customFormat="1" ht="12" hidden="1" customHeight="1">
      <c r="A461" s="25"/>
      <c r="B461" s="1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6"/>
      <c r="N461" s="29"/>
      <c r="O461" s="29"/>
      <c r="P461" s="46"/>
      <c r="Q461" s="3"/>
      <c r="R461" s="4"/>
      <c r="S461" s="5"/>
      <c r="T461" s="6"/>
      <c r="U461" s="7"/>
      <c r="V461" s="1"/>
      <c r="W461" s="1"/>
    </row>
    <row r="462" spans="1:23" s="16" customFormat="1" ht="12" hidden="1" customHeight="1">
      <c r="A462" s="25"/>
      <c r="B462" s="1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6"/>
      <c r="N462" s="29"/>
      <c r="O462" s="29"/>
      <c r="P462" s="46"/>
      <c r="Q462" s="3"/>
      <c r="R462" s="4"/>
      <c r="S462" s="5"/>
      <c r="T462" s="6"/>
      <c r="U462" s="7"/>
      <c r="V462" s="1"/>
      <c r="W462" s="1"/>
    </row>
    <row r="463" spans="1:23" s="16" customFormat="1" ht="12" hidden="1" customHeight="1">
      <c r="A463" s="25"/>
      <c r="B463" s="1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6"/>
      <c r="N463" s="29"/>
      <c r="O463" s="29"/>
      <c r="P463" s="46"/>
      <c r="Q463" s="3"/>
      <c r="R463" s="4"/>
      <c r="S463" s="5"/>
      <c r="T463" s="6"/>
      <c r="U463" s="7"/>
      <c r="V463" s="1"/>
      <c r="W463" s="1"/>
    </row>
    <row r="464" spans="1:23" s="16" customFormat="1" ht="12" hidden="1" customHeight="1">
      <c r="A464" s="25"/>
      <c r="B464" s="1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6"/>
      <c r="N464" s="29"/>
      <c r="O464" s="29"/>
      <c r="P464" s="46"/>
      <c r="Q464" s="3"/>
      <c r="R464" s="4"/>
      <c r="S464" s="5"/>
      <c r="T464" s="6"/>
      <c r="U464" s="7"/>
      <c r="V464" s="1"/>
      <c r="W464" s="1"/>
    </row>
    <row r="465" spans="1:23" s="16" customFormat="1" ht="12" hidden="1" customHeight="1">
      <c r="A465" s="25"/>
      <c r="B465" s="1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6"/>
      <c r="N465" s="29"/>
      <c r="O465" s="29"/>
      <c r="P465" s="46"/>
      <c r="Q465" s="3"/>
      <c r="R465" s="4"/>
      <c r="S465" s="5"/>
      <c r="T465" s="6"/>
      <c r="U465" s="7"/>
      <c r="V465" s="1"/>
      <c r="W465" s="1"/>
    </row>
    <row r="466" spans="1:23" s="16" customFormat="1" ht="12" hidden="1" customHeight="1">
      <c r="A466" s="25"/>
      <c r="B466" s="1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6"/>
      <c r="N466" s="29"/>
      <c r="O466" s="29"/>
      <c r="P466" s="46"/>
      <c r="Q466" s="3"/>
      <c r="R466" s="4"/>
      <c r="S466" s="5"/>
      <c r="T466" s="6"/>
      <c r="U466" s="7"/>
      <c r="V466" s="1"/>
      <c r="W466" s="1"/>
    </row>
    <row r="467" spans="1:23" s="16" customFormat="1" ht="12" hidden="1" customHeight="1">
      <c r="A467" s="25"/>
      <c r="B467" s="1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6"/>
      <c r="N467" s="29"/>
      <c r="O467" s="29"/>
      <c r="P467" s="46"/>
      <c r="Q467" s="3"/>
      <c r="R467" s="4"/>
      <c r="S467" s="5"/>
      <c r="T467" s="6"/>
      <c r="U467" s="7"/>
      <c r="V467" s="1"/>
      <c r="W467" s="1"/>
    </row>
    <row r="468" spans="1:23" s="16" customFormat="1" ht="12" hidden="1" customHeight="1">
      <c r="A468" s="25"/>
      <c r="B468" s="1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6"/>
      <c r="N468" s="29"/>
      <c r="O468" s="29"/>
      <c r="P468" s="46"/>
      <c r="Q468" s="3"/>
      <c r="R468" s="4"/>
      <c r="S468" s="5"/>
      <c r="T468" s="6"/>
      <c r="U468" s="7"/>
      <c r="V468" s="1"/>
      <c r="W468" s="1"/>
    </row>
    <row r="469" spans="1:23" s="16" customFormat="1" ht="12" hidden="1" customHeight="1">
      <c r="A469" s="25"/>
      <c r="B469" s="1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6"/>
      <c r="N469" s="29"/>
      <c r="O469" s="29"/>
      <c r="P469" s="46"/>
      <c r="Q469" s="3"/>
      <c r="R469" s="4"/>
      <c r="S469" s="5"/>
      <c r="T469" s="6"/>
      <c r="U469" s="7"/>
      <c r="V469" s="1"/>
      <c r="W469" s="1"/>
    </row>
    <row r="470" spans="1:23" s="16" customFormat="1" ht="12" hidden="1" customHeight="1">
      <c r="A470" s="25"/>
      <c r="B470" s="1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6"/>
      <c r="N470" s="29"/>
      <c r="O470" s="29"/>
      <c r="P470" s="46"/>
      <c r="Q470" s="3"/>
      <c r="R470" s="4"/>
      <c r="S470" s="5"/>
      <c r="T470" s="6"/>
      <c r="U470" s="7"/>
      <c r="V470" s="1"/>
      <c r="W470" s="1"/>
    </row>
    <row r="471" spans="1:23" s="16" customFormat="1" ht="12" hidden="1" customHeight="1">
      <c r="A471" s="25"/>
      <c r="B471" s="1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6"/>
      <c r="N471" s="29"/>
      <c r="O471" s="29"/>
      <c r="P471" s="46"/>
      <c r="Q471" s="3"/>
      <c r="R471" s="4"/>
      <c r="S471" s="5"/>
      <c r="T471" s="6"/>
      <c r="U471" s="7"/>
      <c r="V471" s="1"/>
      <c r="W471" s="1"/>
    </row>
    <row r="472" spans="1:23" s="16" customFormat="1" ht="12" hidden="1" customHeight="1">
      <c r="A472" s="25"/>
      <c r="B472" s="1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6"/>
      <c r="N472" s="29"/>
      <c r="O472" s="29"/>
      <c r="P472" s="46"/>
      <c r="Q472" s="3"/>
      <c r="R472" s="4"/>
      <c r="S472" s="5"/>
      <c r="T472" s="6"/>
      <c r="U472" s="7"/>
      <c r="V472" s="1"/>
      <c r="W472" s="1"/>
    </row>
    <row r="473" spans="1:23" s="16" customFormat="1" ht="12" hidden="1" customHeight="1">
      <c r="A473" s="25"/>
      <c r="B473" s="1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6"/>
      <c r="N473" s="29"/>
      <c r="O473" s="29"/>
      <c r="P473" s="46"/>
      <c r="Q473" s="3"/>
      <c r="R473" s="4"/>
      <c r="S473" s="5"/>
      <c r="T473" s="6"/>
      <c r="U473" s="7"/>
      <c r="V473" s="1"/>
      <c r="W473" s="1"/>
    </row>
    <row r="474" spans="1:23" s="16" customFormat="1" ht="12" hidden="1" customHeight="1">
      <c r="A474" s="25"/>
      <c r="B474" s="1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6"/>
      <c r="N474" s="29"/>
      <c r="O474" s="29"/>
      <c r="P474" s="46"/>
      <c r="Q474" s="3"/>
      <c r="R474" s="4"/>
      <c r="S474" s="5"/>
      <c r="T474" s="6"/>
      <c r="U474" s="7"/>
      <c r="V474" s="1"/>
      <c r="W474" s="1"/>
    </row>
    <row r="475" spans="1:23" s="16" customFormat="1" ht="12" hidden="1" customHeight="1">
      <c r="A475" s="25"/>
      <c r="B475" s="1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6"/>
      <c r="N475" s="29"/>
      <c r="O475" s="29"/>
      <c r="P475" s="46"/>
      <c r="Q475" s="3"/>
      <c r="R475" s="4"/>
      <c r="S475" s="5"/>
      <c r="T475" s="6"/>
      <c r="U475" s="7"/>
      <c r="V475" s="1"/>
      <c r="W475" s="1"/>
    </row>
    <row r="476" spans="1:23" s="16" customFormat="1" ht="12" hidden="1" customHeight="1">
      <c r="A476" s="25"/>
      <c r="B476" s="1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6"/>
      <c r="N476" s="29"/>
      <c r="O476" s="29"/>
      <c r="P476" s="46"/>
      <c r="Q476" s="3"/>
      <c r="R476" s="4"/>
      <c r="S476" s="5"/>
      <c r="T476" s="6"/>
      <c r="U476" s="7"/>
      <c r="V476" s="1"/>
      <c r="W476" s="1"/>
    </row>
    <row r="477" spans="1:23" s="16" customFormat="1" ht="12" hidden="1" customHeight="1">
      <c r="A477" s="25"/>
      <c r="B477" s="1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6"/>
      <c r="N477" s="29"/>
      <c r="O477" s="29"/>
      <c r="P477" s="46"/>
      <c r="Q477" s="3"/>
      <c r="R477" s="4"/>
      <c r="S477" s="5"/>
      <c r="T477" s="6"/>
      <c r="U477" s="7"/>
      <c r="V477" s="1"/>
      <c r="W477" s="1"/>
    </row>
    <row r="478" spans="1:23" s="16" customFormat="1" ht="12" hidden="1" customHeight="1">
      <c r="A478" s="25"/>
      <c r="B478" s="1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6"/>
      <c r="N478" s="29"/>
      <c r="O478" s="29"/>
      <c r="P478" s="46"/>
      <c r="Q478" s="3"/>
      <c r="R478" s="4"/>
      <c r="S478" s="5"/>
      <c r="T478" s="6"/>
      <c r="U478" s="7"/>
      <c r="V478" s="1"/>
      <c r="W478" s="1"/>
    </row>
    <row r="479" spans="1:23" s="16" customFormat="1" ht="12" hidden="1" customHeight="1">
      <c r="A479" s="25"/>
      <c r="B479" s="1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6"/>
      <c r="N479" s="29"/>
      <c r="O479" s="29"/>
      <c r="P479" s="46"/>
      <c r="Q479" s="3"/>
      <c r="R479" s="4"/>
      <c r="S479" s="5"/>
      <c r="T479" s="6"/>
      <c r="U479" s="7"/>
      <c r="V479" s="1"/>
      <c r="W479" s="1"/>
    </row>
    <row r="480" spans="1:23" s="16" customFormat="1" ht="12" hidden="1" customHeight="1">
      <c r="A480" s="25"/>
      <c r="B480" s="1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6"/>
      <c r="N480" s="29"/>
      <c r="O480" s="29"/>
      <c r="P480" s="46"/>
      <c r="Q480" s="3"/>
      <c r="R480" s="4"/>
      <c r="S480" s="5"/>
      <c r="T480" s="6"/>
      <c r="U480" s="7"/>
      <c r="V480" s="1"/>
      <c r="W480" s="1"/>
    </row>
    <row r="481" spans="1:23" s="16" customFormat="1" ht="12" hidden="1" customHeight="1">
      <c r="A481" s="25"/>
      <c r="B481" s="1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6"/>
      <c r="N481" s="29"/>
      <c r="O481" s="29"/>
      <c r="P481" s="46"/>
      <c r="Q481" s="3"/>
      <c r="R481" s="4"/>
      <c r="S481" s="5"/>
      <c r="T481" s="6"/>
      <c r="U481" s="7"/>
      <c r="V481" s="1"/>
      <c r="W481" s="1"/>
    </row>
    <row r="482" spans="1:23" s="16" customFormat="1" ht="12" hidden="1" customHeight="1">
      <c r="A482" s="25"/>
      <c r="B482" s="1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6"/>
      <c r="N482" s="29"/>
      <c r="O482" s="29"/>
      <c r="P482" s="46"/>
      <c r="Q482" s="3"/>
      <c r="R482" s="4"/>
      <c r="S482" s="5"/>
      <c r="T482" s="6"/>
      <c r="U482" s="7"/>
      <c r="V482" s="1"/>
      <c r="W482" s="1"/>
    </row>
    <row r="483" spans="1:23" s="16" customFormat="1" ht="12" hidden="1" customHeight="1">
      <c r="A483" s="25"/>
      <c r="B483" s="1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6"/>
      <c r="N483" s="29"/>
      <c r="O483" s="29"/>
      <c r="P483" s="46"/>
      <c r="Q483" s="3"/>
      <c r="R483" s="4"/>
      <c r="S483" s="5"/>
      <c r="T483" s="6"/>
      <c r="U483" s="7"/>
      <c r="V483" s="1"/>
      <c r="W483" s="1"/>
    </row>
    <row r="484" spans="1:23" s="16" customFormat="1" ht="12" hidden="1" customHeight="1">
      <c r="A484" s="25"/>
      <c r="B484" s="1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6"/>
      <c r="N484" s="29"/>
      <c r="O484" s="29"/>
      <c r="P484" s="46"/>
      <c r="Q484" s="3"/>
      <c r="R484" s="4"/>
      <c r="S484" s="5"/>
      <c r="T484" s="6"/>
      <c r="U484" s="7"/>
      <c r="V484" s="1"/>
      <c r="W484" s="1"/>
    </row>
    <row r="485" spans="1:23" s="16" customFormat="1" ht="12" hidden="1" customHeight="1">
      <c r="A485" s="25"/>
      <c r="B485" s="1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6"/>
      <c r="N485" s="29"/>
      <c r="O485" s="29"/>
      <c r="P485" s="46"/>
      <c r="Q485" s="3"/>
      <c r="R485" s="4"/>
      <c r="S485" s="5"/>
      <c r="T485" s="6"/>
      <c r="U485" s="7"/>
      <c r="V485" s="1"/>
      <c r="W485" s="1"/>
    </row>
    <row r="486" spans="1:23" s="16" customFormat="1" ht="12" hidden="1" customHeight="1">
      <c r="A486" s="25"/>
      <c r="B486" s="1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6"/>
      <c r="N486" s="29"/>
      <c r="O486" s="29"/>
      <c r="P486" s="46"/>
      <c r="Q486" s="3"/>
      <c r="R486" s="4"/>
      <c r="S486" s="5"/>
      <c r="T486" s="6"/>
      <c r="U486" s="7"/>
      <c r="V486" s="1"/>
      <c r="W486" s="1"/>
    </row>
    <row r="487" spans="1:23" s="16" customFormat="1" ht="12" hidden="1" customHeight="1">
      <c r="A487" s="25"/>
      <c r="B487" s="1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6"/>
      <c r="N487" s="29"/>
      <c r="O487" s="29"/>
      <c r="P487" s="46"/>
      <c r="Q487" s="3"/>
      <c r="R487" s="4"/>
      <c r="S487" s="5"/>
      <c r="T487" s="6"/>
      <c r="U487" s="7"/>
      <c r="V487" s="1"/>
      <c r="W487" s="1"/>
    </row>
    <row r="488" spans="1:23" s="16" customFormat="1" ht="12" hidden="1" customHeight="1">
      <c r="A488" s="25"/>
      <c r="B488" s="1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6"/>
      <c r="N488" s="29"/>
      <c r="O488" s="29"/>
      <c r="P488" s="46"/>
      <c r="Q488" s="3"/>
      <c r="R488" s="4"/>
      <c r="S488" s="5"/>
      <c r="T488" s="6"/>
      <c r="U488" s="7"/>
      <c r="V488" s="1"/>
      <c r="W488" s="1"/>
    </row>
    <row r="489" spans="1:23" s="16" customFormat="1" ht="12" hidden="1" customHeight="1">
      <c r="A489" s="25"/>
      <c r="B489" s="1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6"/>
      <c r="N489" s="29"/>
      <c r="O489" s="29"/>
      <c r="P489" s="46"/>
      <c r="Q489" s="3"/>
      <c r="R489" s="4"/>
      <c r="S489" s="5"/>
      <c r="T489" s="6"/>
      <c r="U489" s="7"/>
      <c r="V489" s="1"/>
      <c r="W489" s="1"/>
    </row>
    <row r="490" spans="1:23" s="16" customFormat="1" ht="12" hidden="1" customHeight="1">
      <c r="A490" s="25"/>
      <c r="B490" s="1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6"/>
      <c r="N490" s="29"/>
      <c r="O490" s="29"/>
      <c r="P490" s="46"/>
      <c r="Q490" s="3"/>
      <c r="R490" s="4"/>
      <c r="S490" s="5"/>
      <c r="T490" s="6"/>
      <c r="U490" s="7"/>
      <c r="V490" s="1"/>
      <c r="W490" s="1"/>
    </row>
    <row r="491" spans="1:23" s="16" customFormat="1" ht="12" hidden="1" customHeight="1">
      <c r="A491" s="25"/>
      <c r="B491" s="1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6"/>
      <c r="N491" s="29"/>
      <c r="O491" s="29"/>
      <c r="P491" s="46"/>
      <c r="Q491" s="3"/>
      <c r="R491" s="4"/>
      <c r="S491" s="5"/>
      <c r="T491" s="6"/>
      <c r="U491" s="7"/>
      <c r="V491" s="1"/>
      <c r="W491" s="1"/>
    </row>
    <row r="492" spans="1:23" s="16" customFormat="1" ht="12" hidden="1" customHeight="1">
      <c r="A492" s="25"/>
      <c r="B492" s="1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6"/>
      <c r="N492" s="29"/>
      <c r="O492" s="29"/>
      <c r="P492" s="46"/>
      <c r="Q492" s="3"/>
      <c r="R492" s="4"/>
      <c r="S492" s="5"/>
      <c r="T492" s="6"/>
      <c r="U492" s="7"/>
      <c r="V492" s="1"/>
      <c r="W492" s="1"/>
    </row>
    <row r="493" spans="1:23" s="16" customFormat="1" ht="12" hidden="1" customHeight="1">
      <c r="A493" s="25"/>
      <c r="B493" s="1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6"/>
      <c r="N493" s="29"/>
      <c r="O493" s="29"/>
      <c r="P493" s="46"/>
      <c r="Q493" s="3"/>
      <c r="R493" s="4"/>
      <c r="S493" s="5"/>
      <c r="T493" s="6"/>
      <c r="U493" s="7"/>
      <c r="V493" s="1"/>
      <c r="W493" s="1"/>
    </row>
    <row r="494" spans="1:23" s="16" customFormat="1" ht="12" hidden="1" customHeight="1">
      <c r="A494" s="25"/>
      <c r="B494" s="1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6"/>
      <c r="N494" s="29"/>
      <c r="O494" s="29"/>
      <c r="P494" s="46"/>
      <c r="Q494" s="3"/>
      <c r="R494" s="4"/>
      <c r="S494" s="5"/>
      <c r="T494" s="6"/>
      <c r="U494" s="7"/>
      <c r="V494" s="1"/>
      <c r="W494" s="1"/>
    </row>
    <row r="495" spans="1:23" s="16" customFormat="1" ht="12" hidden="1" customHeight="1">
      <c r="A495" s="25"/>
      <c r="B495" s="1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6"/>
      <c r="N495" s="29"/>
      <c r="O495" s="29"/>
      <c r="P495" s="46"/>
      <c r="Q495" s="3"/>
      <c r="R495" s="4"/>
      <c r="S495" s="5"/>
      <c r="T495" s="6"/>
      <c r="U495" s="7"/>
      <c r="V495" s="1"/>
      <c r="W495" s="1"/>
    </row>
    <row r="496" spans="1:23" s="16" customFormat="1" ht="12" hidden="1" customHeight="1">
      <c r="A496" s="25"/>
      <c r="B496" s="1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6"/>
      <c r="N496" s="29"/>
      <c r="O496" s="29"/>
      <c r="P496" s="46"/>
      <c r="Q496" s="3"/>
      <c r="R496" s="4"/>
      <c r="S496" s="5"/>
      <c r="T496" s="6"/>
      <c r="U496" s="7"/>
      <c r="V496" s="1"/>
      <c r="W496" s="1"/>
    </row>
    <row r="497" spans="1:23" s="16" customFormat="1" ht="12" hidden="1" customHeight="1">
      <c r="A497" s="25"/>
      <c r="B497" s="1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6"/>
      <c r="N497" s="29"/>
      <c r="O497" s="29"/>
      <c r="P497" s="46"/>
      <c r="Q497" s="3"/>
      <c r="R497" s="4"/>
      <c r="S497" s="5"/>
      <c r="T497" s="6"/>
      <c r="U497" s="7"/>
      <c r="V497" s="1"/>
      <c r="W497" s="1"/>
    </row>
    <row r="498" spans="1:23" s="16" customFormat="1" ht="12" hidden="1" customHeight="1">
      <c r="A498" s="25"/>
      <c r="B498" s="1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6"/>
      <c r="N498" s="29"/>
      <c r="O498" s="29"/>
      <c r="P498" s="46"/>
      <c r="Q498" s="3"/>
      <c r="R498" s="4"/>
      <c r="S498" s="5"/>
      <c r="T498" s="6"/>
      <c r="U498" s="7"/>
      <c r="V498" s="1"/>
      <c r="W498" s="1"/>
    </row>
    <row r="499" spans="1:23" s="16" customFormat="1" ht="12" hidden="1" customHeight="1">
      <c r="A499" s="25"/>
      <c r="B499" s="1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6"/>
      <c r="N499" s="29"/>
      <c r="O499" s="29"/>
      <c r="P499" s="46"/>
      <c r="Q499" s="3"/>
      <c r="R499" s="4"/>
      <c r="S499" s="5"/>
      <c r="T499" s="6"/>
      <c r="U499" s="7"/>
      <c r="V499" s="1"/>
      <c r="W499" s="1"/>
    </row>
    <row r="500" spans="1:23" s="16" customFormat="1" ht="12" hidden="1" customHeight="1">
      <c r="A500" s="25"/>
      <c r="B500" s="1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6"/>
      <c r="N500" s="29"/>
      <c r="O500" s="29"/>
      <c r="P500" s="46"/>
      <c r="Q500" s="3"/>
      <c r="R500" s="4"/>
      <c r="S500" s="5"/>
      <c r="T500" s="6"/>
      <c r="U500" s="7"/>
      <c r="V500" s="1"/>
      <c r="W500" s="1"/>
    </row>
    <row r="501" spans="1:23" s="16" customFormat="1" ht="12" hidden="1" customHeight="1">
      <c r="A501" s="25"/>
      <c r="B501" s="1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6"/>
      <c r="N501" s="29"/>
      <c r="O501" s="29"/>
      <c r="P501" s="46"/>
      <c r="Q501" s="3"/>
      <c r="R501" s="4"/>
      <c r="S501" s="5"/>
      <c r="T501" s="6"/>
      <c r="U501" s="7"/>
      <c r="V501" s="1"/>
      <c r="W501" s="1"/>
    </row>
    <row r="502" spans="1:23" s="16" customFormat="1" ht="12" hidden="1" customHeight="1">
      <c r="A502" s="25"/>
      <c r="B502" s="1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6"/>
      <c r="N502" s="29"/>
      <c r="O502" s="29"/>
      <c r="P502" s="46"/>
      <c r="Q502" s="3"/>
      <c r="R502" s="4"/>
      <c r="S502" s="5"/>
      <c r="T502" s="6"/>
      <c r="U502" s="7"/>
      <c r="V502" s="1"/>
      <c r="W502" s="1"/>
    </row>
    <row r="503" spans="1:23" s="16" customFormat="1" ht="12" hidden="1" customHeight="1">
      <c r="A503" s="25"/>
      <c r="B503" s="1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6"/>
      <c r="N503" s="29"/>
      <c r="O503" s="29"/>
      <c r="P503" s="46"/>
      <c r="Q503" s="3"/>
      <c r="R503" s="4"/>
      <c r="S503" s="5"/>
      <c r="T503" s="6"/>
      <c r="U503" s="7"/>
      <c r="V503" s="1"/>
      <c r="W503" s="1"/>
    </row>
    <row r="504" spans="1:23" s="16" customFormat="1" ht="12" hidden="1" customHeight="1">
      <c r="A504" s="25"/>
      <c r="B504" s="1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6"/>
      <c r="N504" s="29"/>
      <c r="O504" s="29"/>
      <c r="P504" s="46"/>
      <c r="Q504" s="3"/>
      <c r="R504" s="4"/>
      <c r="S504" s="5"/>
      <c r="T504" s="6"/>
      <c r="U504" s="7"/>
      <c r="V504" s="1"/>
      <c r="W504" s="1"/>
    </row>
    <row r="505" spans="1:23" s="16" customFormat="1" ht="12" hidden="1" customHeight="1">
      <c r="A505" s="25"/>
      <c r="B505" s="1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6"/>
      <c r="N505" s="29"/>
      <c r="O505" s="29"/>
      <c r="P505" s="46"/>
      <c r="Q505" s="3"/>
      <c r="R505" s="4"/>
      <c r="S505" s="5"/>
      <c r="T505" s="6"/>
      <c r="U505" s="7"/>
      <c r="V505" s="1"/>
      <c r="W505" s="1"/>
    </row>
    <row r="506" spans="1:23" s="16" customFormat="1" ht="12" hidden="1" customHeight="1">
      <c r="A506" s="25"/>
      <c r="B506" s="1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6"/>
      <c r="N506" s="29"/>
      <c r="O506" s="29"/>
      <c r="P506" s="46"/>
      <c r="Q506" s="3"/>
      <c r="R506" s="4"/>
      <c r="S506" s="5"/>
      <c r="T506" s="6"/>
      <c r="U506" s="7"/>
      <c r="V506" s="1"/>
      <c r="W506" s="1"/>
    </row>
    <row r="507" spans="1:23" s="16" customFormat="1" ht="12" hidden="1" customHeight="1">
      <c r="A507" s="25"/>
      <c r="B507" s="1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6"/>
      <c r="N507" s="29"/>
      <c r="O507" s="29"/>
      <c r="P507" s="46"/>
      <c r="Q507" s="3"/>
      <c r="R507" s="4"/>
      <c r="S507" s="5"/>
      <c r="T507" s="6"/>
      <c r="U507" s="7"/>
      <c r="V507" s="1"/>
      <c r="W507" s="1"/>
    </row>
    <row r="508" spans="1:23" s="16" customFormat="1" ht="12" hidden="1" customHeight="1">
      <c r="A508" s="25"/>
      <c r="B508" s="1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6"/>
      <c r="N508" s="29"/>
      <c r="O508" s="29"/>
      <c r="P508" s="46"/>
      <c r="Q508" s="3"/>
      <c r="R508" s="4"/>
      <c r="S508" s="5"/>
      <c r="T508" s="6"/>
      <c r="U508" s="7"/>
      <c r="V508" s="1"/>
      <c r="W508" s="1"/>
    </row>
    <row r="509" spans="1:23" s="16" customFormat="1" ht="12" hidden="1" customHeight="1">
      <c r="A509" s="25"/>
      <c r="B509" s="1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6"/>
      <c r="N509" s="29"/>
      <c r="O509" s="29"/>
      <c r="P509" s="46"/>
      <c r="Q509" s="3"/>
      <c r="R509" s="4"/>
      <c r="S509" s="5"/>
      <c r="T509" s="6"/>
      <c r="U509" s="7"/>
      <c r="V509" s="1"/>
      <c r="W509" s="1"/>
    </row>
    <row r="510" spans="1:23" s="16" customFormat="1" ht="12" hidden="1" customHeight="1">
      <c r="A510" s="25"/>
      <c r="B510" s="1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6"/>
      <c r="N510" s="29"/>
      <c r="O510" s="29"/>
      <c r="P510" s="46"/>
      <c r="Q510" s="3"/>
      <c r="R510" s="4"/>
      <c r="S510" s="5"/>
      <c r="T510" s="6"/>
      <c r="U510" s="7"/>
      <c r="V510" s="1"/>
      <c r="W510" s="1"/>
    </row>
    <row r="511" spans="1:23" s="16" customFormat="1" ht="12" hidden="1" customHeight="1">
      <c r="A511" s="25"/>
      <c r="B511" s="1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6"/>
      <c r="N511" s="29"/>
      <c r="O511" s="29"/>
      <c r="P511" s="46"/>
      <c r="Q511" s="3"/>
      <c r="R511" s="4"/>
      <c r="S511" s="5"/>
      <c r="T511" s="6"/>
      <c r="U511" s="7"/>
      <c r="V511" s="1"/>
      <c r="W511" s="1"/>
    </row>
    <row r="512" spans="1:23" s="16" customFormat="1" ht="12" hidden="1" customHeight="1">
      <c r="A512" s="25"/>
      <c r="B512" s="1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6"/>
      <c r="N512" s="29"/>
      <c r="O512" s="29"/>
      <c r="P512" s="46"/>
      <c r="Q512" s="3"/>
      <c r="R512" s="4"/>
      <c r="S512" s="5"/>
      <c r="T512" s="6"/>
      <c r="U512" s="7"/>
      <c r="V512" s="1"/>
      <c r="W512" s="1"/>
    </row>
    <row r="513" spans="1:23" s="16" customFormat="1" ht="12" hidden="1" customHeight="1">
      <c r="A513" s="25"/>
      <c r="B513" s="1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6"/>
      <c r="N513" s="29"/>
      <c r="O513" s="29"/>
      <c r="P513" s="46"/>
      <c r="Q513" s="3"/>
      <c r="R513" s="4"/>
      <c r="S513" s="5"/>
      <c r="T513" s="6"/>
      <c r="U513" s="7"/>
      <c r="V513" s="1"/>
      <c r="W513" s="1"/>
    </row>
    <row r="514" spans="1:23" s="16" customFormat="1" ht="12" hidden="1" customHeight="1">
      <c r="A514" s="25"/>
      <c r="B514" s="1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6"/>
      <c r="N514" s="29"/>
      <c r="O514" s="29"/>
      <c r="P514" s="46"/>
      <c r="Q514" s="3"/>
      <c r="R514" s="4"/>
      <c r="S514" s="5"/>
      <c r="T514" s="6"/>
      <c r="U514" s="7"/>
      <c r="V514" s="1"/>
      <c r="W514" s="1"/>
    </row>
    <row r="515" spans="1:23" s="16" customFormat="1" ht="12" hidden="1" customHeight="1">
      <c r="A515" s="25"/>
      <c r="B515" s="1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6"/>
      <c r="N515" s="29"/>
      <c r="O515" s="29"/>
      <c r="P515" s="46"/>
      <c r="Q515" s="3"/>
      <c r="R515" s="4"/>
      <c r="S515" s="5"/>
      <c r="T515" s="6"/>
      <c r="U515" s="7"/>
      <c r="V515" s="1"/>
      <c r="W515" s="1"/>
    </row>
    <row r="516" spans="1:23" s="16" customFormat="1" ht="12" hidden="1" customHeight="1">
      <c r="A516" s="25"/>
      <c r="B516" s="1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6"/>
      <c r="N516" s="29"/>
      <c r="O516" s="29"/>
      <c r="P516" s="46"/>
      <c r="Q516" s="3"/>
      <c r="R516" s="4"/>
      <c r="S516" s="5"/>
      <c r="T516" s="6"/>
      <c r="U516" s="7"/>
      <c r="V516" s="1"/>
      <c r="W516" s="1"/>
    </row>
    <row r="517" spans="1:23" s="16" customFormat="1" ht="12" hidden="1" customHeight="1">
      <c r="A517" s="25"/>
      <c r="B517" s="1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6"/>
      <c r="N517" s="29"/>
      <c r="O517" s="29"/>
      <c r="P517" s="46"/>
      <c r="Q517" s="3"/>
      <c r="R517" s="4"/>
      <c r="S517" s="5"/>
      <c r="T517" s="6"/>
      <c r="U517" s="7"/>
      <c r="V517" s="1"/>
      <c r="W517" s="1"/>
    </row>
    <row r="518" spans="1:23" s="16" customFormat="1" ht="12" hidden="1" customHeight="1">
      <c r="A518" s="25"/>
      <c r="B518" s="1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6"/>
      <c r="N518" s="29"/>
      <c r="O518" s="29"/>
      <c r="P518" s="46"/>
      <c r="Q518" s="3"/>
      <c r="R518" s="4"/>
      <c r="S518" s="5"/>
      <c r="T518" s="6"/>
      <c r="U518" s="7"/>
      <c r="V518" s="1"/>
      <c r="W518" s="1"/>
    </row>
    <row r="519" spans="1:23" s="16" customFormat="1" ht="12" hidden="1" customHeight="1">
      <c r="A519" s="25"/>
      <c r="B519" s="1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6"/>
      <c r="N519" s="29"/>
      <c r="O519" s="29"/>
      <c r="P519" s="46"/>
      <c r="Q519" s="3"/>
      <c r="R519" s="4"/>
      <c r="S519" s="5"/>
      <c r="T519" s="6"/>
      <c r="U519" s="7"/>
      <c r="V519" s="1"/>
      <c r="W519" s="1"/>
    </row>
    <row r="520" spans="1:23" s="16" customFormat="1" ht="12" hidden="1" customHeight="1">
      <c r="A520" s="25"/>
      <c r="B520" s="1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6"/>
      <c r="N520" s="29"/>
      <c r="O520" s="29"/>
      <c r="P520" s="46"/>
      <c r="Q520" s="3"/>
      <c r="R520" s="4"/>
      <c r="S520" s="5"/>
      <c r="T520" s="6"/>
      <c r="U520" s="7"/>
      <c r="V520" s="1"/>
      <c r="W520" s="1"/>
    </row>
    <row r="521" spans="1:23" s="16" customFormat="1" ht="12" hidden="1" customHeight="1">
      <c r="A521" s="25"/>
      <c r="B521" s="1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6"/>
      <c r="N521" s="29"/>
      <c r="O521" s="29"/>
      <c r="P521" s="46"/>
      <c r="Q521" s="3"/>
      <c r="R521" s="4"/>
      <c r="S521" s="5"/>
      <c r="T521" s="6"/>
      <c r="U521" s="7"/>
      <c r="V521" s="1"/>
      <c r="W521" s="1"/>
    </row>
    <row r="522" spans="1:23" s="16" customFormat="1" ht="12" hidden="1" customHeight="1">
      <c r="A522" s="25"/>
      <c r="B522" s="1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6"/>
      <c r="N522" s="29"/>
      <c r="O522" s="29"/>
      <c r="P522" s="46"/>
      <c r="Q522" s="3"/>
      <c r="R522" s="4"/>
      <c r="S522" s="5"/>
      <c r="T522" s="6"/>
      <c r="U522" s="7"/>
      <c r="V522" s="1"/>
      <c r="W522" s="1"/>
    </row>
    <row r="523" spans="1:23" s="16" customFormat="1" ht="12" hidden="1" customHeight="1">
      <c r="A523" s="25"/>
      <c r="B523" s="1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6"/>
      <c r="N523" s="29"/>
      <c r="O523" s="29"/>
      <c r="P523" s="46"/>
      <c r="Q523" s="3"/>
      <c r="R523" s="4"/>
      <c r="S523" s="5"/>
      <c r="T523" s="6"/>
      <c r="U523" s="7"/>
      <c r="V523" s="1"/>
      <c r="W523" s="1"/>
    </row>
    <row r="524" spans="1:23" s="16" customFormat="1" ht="12" hidden="1" customHeight="1">
      <c r="A524" s="25"/>
      <c r="B524" s="1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6"/>
      <c r="N524" s="29"/>
      <c r="O524" s="29"/>
      <c r="P524" s="46"/>
      <c r="Q524" s="3"/>
      <c r="R524" s="4"/>
      <c r="S524" s="5"/>
      <c r="T524" s="6"/>
      <c r="U524" s="7"/>
      <c r="V524" s="1"/>
      <c r="W524" s="1"/>
    </row>
    <row r="525" spans="1:23" s="16" customFormat="1" ht="12" hidden="1" customHeight="1">
      <c r="A525" s="25"/>
      <c r="B525" s="1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6"/>
      <c r="N525" s="29"/>
      <c r="O525" s="29"/>
      <c r="P525" s="46"/>
      <c r="Q525" s="3"/>
      <c r="R525" s="4"/>
      <c r="S525" s="5"/>
      <c r="T525" s="6"/>
      <c r="U525" s="7"/>
      <c r="V525" s="1"/>
      <c r="W525" s="1"/>
    </row>
    <row r="526" spans="1:23" s="16" customFormat="1" ht="12" hidden="1" customHeight="1">
      <c r="A526" s="25"/>
      <c r="B526" s="1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6"/>
      <c r="N526" s="29"/>
      <c r="O526" s="29"/>
      <c r="P526" s="46"/>
      <c r="Q526" s="3"/>
      <c r="R526" s="4"/>
      <c r="S526" s="5"/>
      <c r="T526" s="6"/>
      <c r="U526" s="7"/>
      <c r="V526" s="1"/>
      <c r="W526" s="1"/>
    </row>
    <row r="527" spans="1:23" s="16" customFormat="1" ht="12" hidden="1" customHeight="1">
      <c r="A527" s="25"/>
      <c r="B527" s="1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6"/>
      <c r="N527" s="29"/>
      <c r="O527" s="29"/>
      <c r="P527" s="46"/>
      <c r="Q527" s="3"/>
      <c r="R527" s="4"/>
      <c r="S527" s="5"/>
      <c r="T527" s="6"/>
      <c r="U527" s="7"/>
      <c r="V527" s="1"/>
      <c r="W527" s="1"/>
    </row>
    <row r="528" spans="1:23" s="16" customFormat="1" ht="12" hidden="1" customHeight="1">
      <c r="A528" s="25"/>
      <c r="B528" s="1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6"/>
      <c r="N528" s="29"/>
      <c r="O528" s="29"/>
      <c r="P528" s="46"/>
      <c r="Q528" s="3"/>
      <c r="R528" s="4"/>
      <c r="S528" s="5"/>
      <c r="T528" s="6"/>
      <c r="U528" s="7"/>
      <c r="V528" s="1"/>
      <c r="W528" s="1"/>
    </row>
    <row r="529" spans="1:23" s="16" customFormat="1" ht="12" hidden="1" customHeight="1">
      <c r="A529" s="25"/>
      <c r="B529" s="1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6"/>
      <c r="N529" s="29"/>
      <c r="O529" s="29"/>
      <c r="P529" s="46"/>
      <c r="Q529" s="3"/>
      <c r="R529" s="4"/>
      <c r="S529" s="5"/>
      <c r="T529" s="6"/>
      <c r="U529" s="7"/>
      <c r="V529" s="1"/>
      <c r="W529" s="1"/>
    </row>
    <row r="530" spans="1:23" s="16" customFormat="1" ht="12" hidden="1" customHeight="1">
      <c r="A530" s="25"/>
      <c r="B530" s="1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6"/>
      <c r="N530" s="29"/>
      <c r="O530" s="29"/>
      <c r="P530" s="46"/>
      <c r="Q530" s="3"/>
      <c r="R530" s="4"/>
      <c r="S530" s="5"/>
      <c r="T530" s="6"/>
      <c r="U530" s="7"/>
      <c r="V530" s="1"/>
      <c r="W530" s="1"/>
    </row>
    <row r="531" spans="1:23" s="16" customFormat="1" ht="12" hidden="1" customHeight="1">
      <c r="A531" s="25"/>
      <c r="B531" s="1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6"/>
      <c r="N531" s="29"/>
      <c r="O531" s="29"/>
      <c r="P531" s="46"/>
      <c r="Q531" s="3"/>
      <c r="R531" s="4"/>
      <c r="S531" s="5"/>
      <c r="T531" s="6"/>
      <c r="U531" s="7"/>
      <c r="V531" s="1"/>
      <c r="W531" s="1"/>
    </row>
    <row r="532" spans="1:23" s="16" customFormat="1" ht="12" hidden="1" customHeight="1">
      <c r="A532" s="25"/>
      <c r="B532" s="1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6"/>
      <c r="N532" s="29"/>
      <c r="O532" s="29"/>
      <c r="P532" s="46"/>
      <c r="Q532" s="3"/>
      <c r="R532" s="4"/>
      <c r="S532" s="5"/>
      <c r="T532" s="6"/>
      <c r="U532" s="7"/>
      <c r="V532" s="1"/>
      <c r="W532" s="1"/>
    </row>
    <row r="533" spans="1:23" s="16" customFormat="1" ht="12" hidden="1" customHeight="1">
      <c r="A533" s="25"/>
      <c r="B533" s="1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6"/>
      <c r="N533" s="29"/>
      <c r="O533" s="29"/>
      <c r="P533" s="46"/>
      <c r="Q533" s="3"/>
      <c r="R533" s="4"/>
      <c r="S533" s="5"/>
      <c r="T533" s="6"/>
      <c r="U533" s="7"/>
      <c r="V533" s="1"/>
      <c r="W533" s="1"/>
    </row>
    <row r="534" spans="1:23" s="16" customFormat="1" ht="12" hidden="1" customHeight="1">
      <c r="A534" s="25"/>
      <c r="B534" s="1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6"/>
      <c r="N534" s="29"/>
      <c r="O534" s="29"/>
      <c r="P534" s="46"/>
      <c r="Q534" s="3"/>
      <c r="R534" s="4"/>
      <c r="S534" s="5"/>
      <c r="T534" s="6"/>
      <c r="U534" s="7"/>
      <c r="V534" s="1"/>
      <c r="W534" s="1"/>
    </row>
    <row r="535" spans="1:23" s="16" customFormat="1" ht="12" hidden="1" customHeight="1">
      <c r="A535" s="25"/>
      <c r="B535" s="1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6"/>
      <c r="N535" s="29"/>
      <c r="O535" s="29"/>
      <c r="P535" s="46"/>
      <c r="Q535" s="3"/>
      <c r="R535" s="4"/>
      <c r="S535" s="5"/>
      <c r="T535" s="6"/>
      <c r="U535" s="7"/>
      <c r="V535" s="1"/>
      <c r="W535" s="1"/>
    </row>
    <row r="536" spans="1:23" s="16" customFormat="1" ht="12" hidden="1" customHeight="1">
      <c r="A536" s="25"/>
      <c r="B536" s="1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6"/>
      <c r="N536" s="29"/>
      <c r="O536" s="29"/>
      <c r="P536" s="46"/>
      <c r="Q536" s="3"/>
      <c r="R536" s="4"/>
      <c r="S536" s="5"/>
      <c r="T536" s="6"/>
      <c r="U536" s="7"/>
      <c r="V536" s="1"/>
      <c r="W536" s="1"/>
    </row>
    <row r="537" spans="1:23" s="16" customFormat="1" ht="12" hidden="1" customHeight="1">
      <c r="A537" s="25"/>
      <c r="B537" s="1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6"/>
      <c r="N537" s="29"/>
      <c r="O537" s="29"/>
      <c r="P537" s="46"/>
      <c r="Q537" s="3"/>
      <c r="R537" s="4"/>
      <c r="S537" s="5"/>
      <c r="T537" s="6"/>
      <c r="U537" s="7"/>
      <c r="V537" s="1"/>
      <c r="W537" s="1"/>
    </row>
    <row r="538" spans="1:23" s="16" customFormat="1" ht="12" hidden="1" customHeight="1">
      <c r="A538" s="25"/>
      <c r="B538" s="1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6"/>
      <c r="N538" s="29"/>
      <c r="O538" s="29"/>
      <c r="P538" s="46"/>
      <c r="Q538" s="3"/>
      <c r="R538" s="4"/>
      <c r="S538" s="5"/>
      <c r="T538" s="6"/>
      <c r="U538" s="7"/>
      <c r="V538" s="1"/>
      <c r="W538" s="1"/>
    </row>
    <row r="539" spans="1:23" s="16" customFormat="1" ht="12" hidden="1" customHeight="1">
      <c r="A539" s="25"/>
      <c r="B539" s="1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6"/>
      <c r="N539" s="29"/>
      <c r="O539" s="29"/>
      <c r="P539" s="46"/>
      <c r="Q539" s="3"/>
      <c r="R539" s="4"/>
      <c r="S539" s="5"/>
      <c r="T539" s="6"/>
      <c r="U539" s="7"/>
      <c r="V539" s="1"/>
      <c r="W539" s="1"/>
    </row>
    <row r="540" spans="1:23" s="16" customFormat="1" ht="12" hidden="1" customHeight="1">
      <c r="A540" s="25"/>
      <c r="B540" s="1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6"/>
      <c r="N540" s="29"/>
      <c r="O540" s="29"/>
      <c r="P540" s="46"/>
      <c r="Q540" s="3"/>
      <c r="R540" s="4"/>
      <c r="S540" s="5"/>
      <c r="T540" s="6"/>
      <c r="U540" s="7"/>
      <c r="V540" s="1"/>
      <c r="W540" s="1"/>
    </row>
    <row r="541" spans="1:23" s="16" customFormat="1" ht="12" hidden="1" customHeight="1">
      <c r="A541" s="25"/>
      <c r="B541" s="1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6"/>
      <c r="N541" s="29"/>
      <c r="O541" s="29"/>
      <c r="P541" s="46"/>
      <c r="Q541" s="3"/>
      <c r="R541" s="4"/>
      <c r="S541" s="5"/>
      <c r="T541" s="6"/>
      <c r="U541" s="7"/>
      <c r="V541" s="1"/>
      <c r="W541" s="1"/>
    </row>
    <row r="542" spans="1:23" s="16" customFormat="1" ht="12" hidden="1" customHeight="1">
      <c r="A542" s="25"/>
      <c r="B542" s="1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6"/>
      <c r="N542" s="29"/>
      <c r="O542" s="29"/>
      <c r="P542" s="46"/>
      <c r="Q542" s="3"/>
      <c r="R542" s="4"/>
      <c r="S542" s="5"/>
      <c r="T542" s="6"/>
      <c r="U542" s="7"/>
      <c r="V542" s="1"/>
      <c r="W542" s="1"/>
    </row>
    <row r="543" spans="1:23" s="16" customFormat="1" ht="12" hidden="1" customHeight="1">
      <c r="A543" s="25"/>
      <c r="B543" s="1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6"/>
      <c r="N543" s="29"/>
      <c r="O543" s="29"/>
      <c r="P543" s="46"/>
      <c r="Q543" s="3"/>
      <c r="R543" s="4"/>
      <c r="S543" s="5"/>
      <c r="T543" s="6"/>
      <c r="U543" s="7"/>
      <c r="V543" s="1"/>
      <c r="W543" s="1"/>
    </row>
    <row r="544" spans="1:23" s="16" customFormat="1" ht="12" hidden="1" customHeight="1">
      <c r="A544" s="25"/>
      <c r="B544" s="1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6"/>
      <c r="N544" s="29"/>
      <c r="O544" s="29"/>
      <c r="P544" s="46"/>
      <c r="Q544" s="3"/>
      <c r="R544" s="4"/>
      <c r="S544" s="5"/>
      <c r="T544" s="6"/>
      <c r="U544" s="7"/>
      <c r="V544" s="1"/>
      <c r="W544" s="1"/>
    </row>
    <row r="545" spans="1:23" s="16" customFormat="1" ht="12" hidden="1" customHeight="1">
      <c r="A545" s="25"/>
      <c r="B545" s="1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6"/>
      <c r="N545" s="29"/>
      <c r="O545" s="29"/>
      <c r="P545" s="46"/>
      <c r="Q545" s="3"/>
      <c r="R545" s="4"/>
      <c r="S545" s="5"/>
      <c r="T545" s="6"/>
      <c r="U545" s="7"/>
      <c r="V545" s="1"/>
      <c r="W545" s="1"/>
    </row>
    <row r="546" spans="1:23" s="16" customFormat="1" ht="12" hidden="1" customHeight="1">
      <c r="A546" s="25"/>
      <c r="B546" s="1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6"/>
      <c r="N546" s="29"/>
      <c r="O546" s="29"/>
      <c r="P546" s="46"/>
      <c r="Q546" s="3"/>
      <c r="R546" s="4"/>
      <c r="S546" s="5"/>
      <c r="T546" s="6"/>
      <c r="U546" s="7"/>
      <c r="V546" s="1"/>
      <c r="W546" s="1"/>
    </row>
    <row r="547" spans="1:23" s="16" customFormat="1" ht="12" hidden="1" customHeight="1">
      <c r="A547" s="25"/>
      <c r="B547" s="1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6"/>
      <c r="N547" s="29"/>
      <c r="O547" s="29"/>
      <c r="P547" s="46"/>
      <c r="Q547" s="3"/>
      <c r="R547" s="4"/>
      <c r="S547" s="5"/>
      <c r="T547" s="6"/>
      <c r="U547" s="7"/>
      <c r="V547" s="1"/>
      <c r="W547" s="1"/>
    </row>
    <row r="548" spans="1:23" s="16" customFormat="1" ht="12" hidden="1" customHeight="1">
      <c r="A548" s="25"/>
      <c r="B548" s="1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6"/>
      <c r="N548" s="29"/>
      <c r="O548" s="29"/>
      <c r="P548" s="46"/>
      <c r="Q548" s="3"/>
      <c r="R548" s="4"/>
      <c r="S548" s="5"/>
      <c r="T548" s="6"/>
      <c r="U548" s="7"/>
      <c r="V548" s="1"/>
      <c r="W548" s="1"/>
    </row>
    <row r="549" spans="1:23" s="16" customFormat="1" ht="12" hidden="1" customHeight="1">
      <c r="A549" s="25"/>
      <c r="B549" s="1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6"/>
      <c r="N549" s="29"/>
      <c r="O549" s="29"/>
      <c r="P549" s="46"/>
      <c r="Q549" s="3"/>
      <c r="R549" s="4"/>
      <c r="S549" s="5"/>
      <c r="T549" s="6"/>
      <c r="U549" s="7"/>
      <c r="V549" s="1"/>
      <c r="W549" s="1"/>
    </row>
    <row r="550" spans="1:23" s="16" customFormat="1" ht="12" hidden="1" customHeight="1">
      <c r="A550" s="25"/>
      <c r="B550" s="1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6"/>
      <c r="N550" s="29"/>
      <c r="O550" s="29"/>
      <c r="P550" s="46"/>
      <c r="Q550" s="3"/>
      <c r="R550" s="4"/>
      <c r="S550" s="5"/>
      <c r="T550" s="6"/>
      <c r="U550" s="7"/>
      <c r="V550" s="1"/>
      <c r="W550" s="1"/>
    </row>
    <row r="551" spans="1:23" s="16" customFormat="1" ht="12" hidden="1" customHeight="1">
      <c r="A551" s="25"/>
      <c r="B551" s="1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6"/>
      <c r="N551" s="29"/>
      <c r="O551" s="29"/>
      <c r="P551" s="46"/>
      <c r="Q551" s="3"/>
      <c r="R551" s="4"/>
      <c r="S551" s="5"/>
      <c r="T551" s="6"/>
      <c r="U551" s="7"/>
      <c r="V551" s="1"/>
      <c r="W551" s="1"/>
    </row>
    <row r="552" spans="1:23" s="16" customFormat="1" ht="12" hidden="1" customHeight="1">
      <c r="A552" s="25"/>
      <c r="B552" s="1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6"/>
      <c r="N552" s="29"/>
      <c r="O552" s="29"/>
      <c r="P552" s="46"/>
      <c r="Q552" s="3"/>
      <c r="R552" s="4"/>
      <c r="S552" s="5"/>
      <c r="T552" s="6"/>
      <c r="U552" s="7"/>
      <c r="V552" s="1"/>
      <c r="W552" s="1"/>
    </row>
    <row r="553" spans="1:23" s="16" customFormat="1" ht="12" hidden="1" customHeight="1">
      <c r="A553" s="25"/>
      <c r="B553" s="1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6"/>
      <c r="N553" s="29"/>
      <c r="O553" s="29"/>
      <c r="P553" s="46"/>
      <c r="Q553" s="3"/>
      <c r="R553" s="4"/>
      <c r="S553" s="5"/>
      <c r="T553" s="6"/>
      <c r="U553" s="7"/>
      <c r="V553" s="1"/>
      <c r="W553" s="1"/>
    </row>
    <row r="554" spans="1:23" s="16" customFormat="1" ht="12" hidden="1" customHeight="1">
      <c r="A554" s="25"/>
      <c r="B554" s="1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6"/>
      <c r="N554" s="29"/>
      <c r="O554" s="29"/>
      <c r="P554" s="46"/>
      <c r="Q554" s="3"/>
      <c r="R554" s="4"/>
      <c r="S554" s="5"/>
      <c r="T554" s="6"/>
      <c r="U554" s="7"/>
      <c r="V554" s="1"/>
      <c r="W554" s="1"/>
    </row>
    <row r="555" spans="1:23" s="16" customFormat="1" ht="12" hidden="1" customHeight="1">
      <c r="A555" s="25"/>
      <c r="B555" s="1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6"/>
      <c r="N555" s="29"/>
      <c r="O555" s="29"/>
      <c r="P555" s="46"/>
      <c r="Q555" s="3"/>
      <c r="R555" s="4"/>
      <c r="S555" s="5"/>
      <c r="T555" s="6"/>
      <c r="U555" s="7"/>
      <c r="V555" s="1"/>
      <c r="W555" s="1"/>
    </row>
    <row r="556" spans="1:23" s="16" customFormat="1" ht="12" hidden="1" customHeight="1">
      <c r="A556" s="25"/>
      <c r="B556" s="1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6"/>
      <c r="N556" s="29"/>
      <c r="O556" s="29"/>
      <c r="P556" s="46"/>
      <c r="Q556" s="3"/>
      <c r="R556" s="4"/>
      <c r="S556" s="5"/>
      <c r="T556" s="6"/>
      <c r="U556" s="7"/>
      <c r="V556" s="1"/>
      <c r="W556" s="1"/>
    </row>
    <row r="557" spans="1:23" s="16" customFormat="1" ht="12" hidden="1" customHeight="1">
      <c r="A557" s="25"/>
      <c r="B557" s="1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6"/>
      <c r="N557" s="29"/>
      <c r="O557" s="29"/>
      <c r="P557" s="46"/>
      <c r="Q557" s="3"/>
      <c r="R557" s="4"/>
      <c r="S557" s="5"/>
      <c r="T557" s="6"/>
      <c r="U557" s="7"/>
      <c r="V557" s="1"/>
      <c r="W557" s="1"/>
    </row>
    <row r="558" spans="1:23" s="16" customFormat="1" ht="12" hidden="1" customHeight="1">
      <c r="A558" s="25"/>
      <c r="B558" s="1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6"/>
      <c r="N558" s="29"/>
      <c r="O558" s="29"/>
      <c r="P558" s="46"/>
      <c r="Q558" s="3"/>
      <c r="R558" s="4"/>
      <c r="S558" s="5"/>
      <c r="T558" s="6"/>
      <c r="U558" s="7"/>
      <c r="V558" s="1"/>
      <c r="W558" s="1"/>
    </row>
    <row r="559" spans="1:23" s="16" customFormat="1" ht="12" hidden="1" customHeight="1">
      <c r="A559" s="25"/>
      <c r="B559" s="1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6"/>
      <c r="N559" s="29"/>
      <c r="O559" s="29"/>
      <c r="P559" s="46"/>
      <c r="Q559" s="3"/>
      <c r="R559" s="4"/>
      <c r="S559" s="5"/>
      <c r="T559" s="6"/>
      <c r="U559" s="7"/>
      <c r="V559" s="1"/>
      <c r="W559" s="1"/>
    </row>
    <row r="560" spans="1:23" s="16" customFormat="1" ht="12" hidden="1" customHeight="1">
      <c r="A560" s="25"/>
      <c r="B560" s="1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6"/>
      <c r="N560" s="29"/>
      <c r="O560" s="29"/>
      <c r="P560" s="46"/>
      <c r="Q560" s="3"/>
      <c r="R560" s="4"/>
      <c r="S560" s="5"/>
      <c r="T560" s="6"/>
      <c r="U560" s="7"/>
      <c r="V560" s="1"/>
      <c r="W560" s="1"/>
    </row>
    <row r="561" spans="1:23" s="16" customFormat="1" ht="12" hidden="1" customHeight="1">
      <c r="A561" s="25"/>
      <c r="B561" s="1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6"/>
      <c r="N561" s="29"/>
      <c r="O561" s="29"/>
      <c r="P561" s="46"/>
      <c r="Q561" s="3"/>
      <c r="R561" s="4"/>
      <c r="S561" s="5"/>
      <c r="T561" s="6"/>
      <c r="U561" s="7"/>
      <c r="V561" s="1"/>
      <c r="W561" s="1"/>
    </row>
    <row r="562" spans="1:23" s="16" customFormat="1" ht="12" hidden="1" customHeight="1">
      <c r="A562" s="25"/>
      <c r="B562" s="1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6"/>
      <c r="N562" s="29"/>
      <c r="O562" s="29"/>
      <c r="P562" s="46"/>
      <c r="Q562" s="3"/>
      <c r="R562" s="4"/>
      <c r="S562" s="5"/>
      <c r="T562" s="6"/>
      <c r="U562" s="7"/>
      <c r="V562" s="1"/>
      <c r="W562" s="1"/>
    </row>
    <row r="563" spans="1:23" s="16" customFormat="1" ht="12" hidden="1" customHeight="1">
      <c r="A563" s="25"/>
      <c r="B563" s="1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6"/>
      <c r="N563" s="29"/>
      <c r="O563" s="29"/>
      <c r="P563" s="46"/>
      <c r="Q563" s="3"/>
      <c r="R563" s="4"/>
      <c r="S563" s="5"/>
      <c r="T563" s="6"/>
      <c r="U563" s="7"/>
      <c r="V563" s="1"/>
      <c r="W563" s="1"/>
    </row>
    <row r="564" spans="1:23" s="16" customFormat="1" ht="12" hidden="1" customHeight="1">
      <c r="A564" s="25"/>
      <c r="B564" s="1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6"/>
      <c r="N564" s="29"/>
      <c r="O564" s="29"/>
      <c r="P564" s="46"/>
      <c r="Q564" s="3"/>
      <c r="R564" s="4"/>
      <c r="S564" s="5"/>
      <c r="T564" s="6"/>
      <c r="U564" s="7"/>
      <c r="V564" s="1"/>
      <c r="W564" s="1"/>
    </row>
    <row r="565" spans="1:23" s="16" customFormat="1" ht="12" hidden="1" customHeight="1">
      <c r="A565" s="25"/>
      <c r="B565" s="1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6"/>
      <c r="N565" s="29"/>
      <c r="O565" s="29"/>
      <c r="P565" s="46"/>
      <c r="Q565" s="3"/>
      <c r="R565" s="4"/>
      <c r="S565" s="5"/>
      <c r="T565" s="6"/>
      <c r="U565" s="7"/>
      <c r="V565" s="1"/>
      <c r="W565" s="1"/>
    </row>
    <row r="566" spans="1:23" s="16" customFormat="1" ht="12" hidden="1" customHeight="1">
      <c r="A566" s="25"/>
      <c r="B566" s="1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6"/>
      <c r="N566" s="29"/>
      <c r="O566" s="29"/>
      <c r="P566" s="46"/>
      <c r="Q566" s="3"/>
      <c r="R566" s="4"/>
      <c r="S566" s="5"/>
      <c r="T566" s="6"/>
      <c r="U566" s="7"/>
      <c r="V566" s="1"/>
      <c r="W566" s="1"/>
    </row>
    <row r="567" spans="1:23" s="16" customFormat="1" ht="12" hidden="1" customHeight="1">
      <c r="A567" s="25"/>
      <c r="B567" s="1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6"/>
      <c r="N567" s="29"/>
      <c r="O567" s="29"/>
      <c r="P567" s="46"/>
      <c r="Q567" s="3"/>
      <c r="R567" s="4"/>
      <c r="S567" s="5"/>
      <c r="T567" s="6"/>
      <c r="U567" s="7"/>
      <c r="V567" s="1"/>
      <c r="W567" s="1"/>
    </row>
    <row r="568" spans="1:23" s="16" customFormat="1" ht="12" hidden="1" customHeight="1">
      <c r="A568" s="25"/>
      <c r="B568" s="1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6"/>
      <c r="N568" s="29"/>
      <c r="O568" s="29"/>
      <c r="P568" s="46"/>
      <c r="Q568" s="3"/>
      <c r="R568" s="4"/>
      <c r="S568" s="5"/>
      <c r="T568" s="6"/>
      <c r="U568" s="7"/>
      <c r="V568" s="1"/>
      <c r="W568" s="1"/>
    </row>
    <row r="569" spans="1:23" s="16" customFormat="1" ht="12" hidden="1" customHeight="1">
      <c r="A569" s="25"/>
      <c r="B569" s="1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6"/>
      <c r="N569" s="29"/>
      <c r="O569" s="29"/>
      <c r="P569" s="46"/>
      <c r="Q569" s="3"/>
      <c r="R569" s="4"/>
      <c r="S569" s="5"/>
      <c r="T569" s="6"/>
      <c r="U569" s="7"/>
      <c r="V569" s="1"/>
      <c r="W569" s="1"/>
    </row>
    <row r="570" spans="1:23" s="16" customFormat="1" ht="12" hidden="1" customHeight="1">
      <c r="A570" s="25"/>
      <c r="B570" s="1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6"/>
      <c r="N570" s="29"/>
      <c r="O570" s="29"/>
      <c r="P570" s="46"/>
      <c r="Q570" s="3"/>
      <c r="R570" s="4"/>
      <c r="S570" s="5"/>
      <c r="T570" s="6"/>
      <c r="U570" s="7"/>
      <c r="V570" s="1"/>
      <c r="W570" s="1"/>
    </row>
    <row r="571" spans="1:23" s="16" customFormat="1" ht="12" hidden="1" customHeight="1">
      <c r="A571" s="25"/>
      <c r="B571" s="1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6"/>
      <c r="N571" s="29"/>
      <c r="O571" s="29"/>
      <c r="P571" s="46"/>
      <c r="Q571" s="3"/>
      <c r="R571" s="4"/>
      <c r="S571" s="5"/>
      <c r="T571" s="6"/>
      <c r="U571" s="7"/>
      <c r="V571" s="1"/>
      <c r="W571" s="1"/>
    </row>
    <row r="572" spans="1:23" s="16" customFormat="1" ht="12" hidden="1" customHeight="1">
      <c r="A572" s="25"/>
      <c r="B572" s="1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6"/>
      <c r="N572" s="29"/>
      <c r="O572" s="29"/>
      <c r="P572" s="46"/>
      <c r="Q572" s="3"/>
      <c r="R572" s="4"/>
      <c r="S572" s="5"/>
      <c r="T572" s="6"/>
      <c r="U572" s="7"/>
      <c r="V572" s="1"/>
      <c r="W572" s="1"/>
    </row>
    <row r="573" spans="1:23" s="16" customFormat="1" ht="12" hidden="1" customHeight="1">
      <c r="A573" s="25"/>
      <c r="B573" s="1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6"/>
      <c r="N573" s="29"/>
      <c r="O573" s="29"/>
      <c r="P573" s="46"/>
      <c r="Q573" s="3"/>
      <c r="R573" s="4"/>
      <c r="S573" s="5"/>
      <c r="T573" s="6"/>
      <c r="U573" s="7"/>
      <c r="V573" s="1"/>
      <c r="W573" s="1"/>
    </row>
    <row r="574" spans="1:23" s="16" customFormat="1" ht="12" hidden="1" customHeight="1">
      <c r="A574" s="25"/>
      <c r="B574" s="1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6"/>
      <c r="N574" s="29"/>
      <c r="O574" s="29"/>
      <c r="P574" s="46"/>
      <c r="Q574" s="3"/>
      <c r="R574" s="4"/>
      <c r="S574" s="5"/>
      <c r="T574" s="6"/>
      <c r="U574" s="7"/>
      <c r="V574" s="1"/>
      <c r="W574" s="1"/>
    </row>
    <row r="575" spans="1:23" s="16" customFormat="1" ht="12" hidden="1" customHeight="1">
      <c r="A575" s="25"/>
      <c r="B575" s="1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6"/>
      <c r="N575" s="29"/>
      <c r="O575" s="29"/>
      <c r="P575" s="46"/>
      <c r="Q575" s="3"/>
      <c r="R575" s="4"/>
      <c r="S575" s="5"/>
      <c r="T575" s="6"/>
      <c r="U575" s="7"/>
      <c r="V575" s="1"/>
      <c r="W575" s="1"/>
    </row>
    <row r="576" spans="1:23" s="16" customFormat="1" ht="12" hidden="1" customHeight="1">
      <c r="A576" s="25"/>
      <c r="B576" s="1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6"/>
      <c r="N576" s="29"/>
      <c r="O576" s="29"/>
      <c r="P576" s="46"/>
      <c r="Q576" s="3"/>
      <c r="R576" s="4"/>
      <c r="S576" s="5"/>
      <c r="T576" s="6"/>
      <c r="U576" s="7"/>
      <c r="V576" s="1"/>
      <c r="W576" s="1"/>
    </row>
    <row r="577" spans="1:23" s="16" customFormat="1" ht="12" hidden="1" customHeight="1">
      <c r="A577" s="25"/>
      <c r="B577" s="1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6"/>
      <c r="N577" s="29"/>
      <c r="O577" s="29"/>
      <c r="P577" s="46"/>
      <c r="Q577" s="3"/>
      <c r="R577" s="4"/>
      <c r="S577" s="5"/>
      <c r="T577" s="6"/>
      <c r="U577" s="7"/>
      <c r="V577" s="1"/>
      <c r="W577" s="1"/>
    </row>
    <row r="578" spans="1:23" s="16" customFormat="1" ht="12" hidden="1" customHeight="1">
      <c r="A578" s="25"/>
      <c r="B578" s="1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6"/>
      <c r="N578" s="29"/>
      <c r="O578" s="29"/>
      <c r="P578" s="46"/>
      <c r="Q578" s="3"/>
      <c r="R578" s="4"/>
      <c r="S578" s="5"/>
      <c r="T578" s="6"/>
      <c r="U578" s="7"/>
      <c r="V578" s="1"/>
      <c r="W578" s="1"/>
    </row>
    <row r="579" spans="1:23" s="16" customFormat="1" ht="12" hidden="1" customHeight="1">
      <c r="A579" s="25"/>
      <c r="B579" s="1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6"/>
      <c r="N579" s="29"/>
      <c r="O579" s="29"/>
      <c r="P579" s="46"/>
      <c r="Q579" s="3"/>
      <c r="R579" s="4"/>
      <c r="S579" s="5"/>
      <c r="T579" s="6"/>
      <c r="U579" s="7"/>
      <c r="V579" s="1"/>
      <c r="W579" s="1"/>
    </row>
    <row r="580" spans="1:23" s="16" customFormat="1" ht="12" hidden="1" customHeight="1">
      <c r="A580" s="25"/>
      <c r="B580" s="1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6"/>
      <c r="N580" s="29"/>
      <c r="O580" s="29"/>
      <c r="P580" s="46"/>
      <c r="Q580" s="3"/>
      <c r="R580" s="4"/>
      <c r="S580" s="5"/>
      <c r="T580" s="6"/>
      <c r="U580" s="7"/>
      <c r="V580" s="1"/>
      <c r="W580" s="1"/>
    </row>
    <row r="581" spans="1:23" s="16" customFormat="1" ht="12" hidden="1" customHeight="1">
      <c r="A581" s="25"/>
      <c r="B581" s="1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6"/>
      <c r="N581" s="29"/>
      <c r="O581" s="29"/>
      <c r="P581" s="46"/>
      <c r="Q581" s="3"/>
      <c r="R581" s="4"/>
      <c r="S581" s="5"/>
      <c r="T581" s="6"/>
      <c r="U581" s="7"/>
      <c r="V581" s="1"/>
      <c r="W581" s="1"/>
    </row>
    <row r="582" spans="1:23" s="16" customFormat="1" ht="12" hidden="1" customHeight="1">
      <c r="A582" s="25"/>
      <c r="B582" s="1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6"/>
      <c r="N582" s="29"/>
      <c r="O582" s="29"/>
      <c r="P582" s="46"/>
      <c r="Q582" s="3"/>
      <c r="R582" s="4"/>
      <c r="S582" s="5"/>
      <c r="T582" s="6"/>
      <c r="U582" s="7"/>
      <c r="V582" s="1"/>
      <c r="W582" s="1"/>
    </row>
    <row r="583" spans="1:23" s="16" customFormat="1" ht="12" hidden="1" customHeight="1">
      <c r="A583" s="25"/>
      <c r="B583" s="1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6"/>
      <c r="N583" s="29"/>
      <c r="O583" s="29"/>
      <c r="P583" s="46"/>
      <c r="Q583" s="3"/>
      <c r="R583" s="4"/>
      <c r="S583" s="5"/>
      <c r="T583" s="6"/>
      <c r="U583" s="7"/>
      <c r="V583" s="1"/>
      <c r="W583" s="1"/>
    </row>
    <row r="584" spans="1:23" s="16" customFormat="1" ht="12" hidden="1" customHeight="1">
      <c r="A584" s="25"/>
      <c r="B584" s="1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6"/>
      <c r="N584" s="29"/>
      <c r="O584" s="29"/>
      <c r="P584" s="46"/>
      <c r="Q584" s="3"/>
      <c r="R584" s="4"/>
      <c r="S584" s="5"/>
      <c r="T584" s="6"/>
      <c r="U584" s="7"/>
      <c r="V584" s="1"/>
      <c r="W584" s="1"/>
    </row>
    <row r="585" spans="1:23" s="16" customFormat="1" ht="12" hidden="1" customHeight="1">
      <c r="A585" s="25"/>
      <c r="B585" s="1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6"/>
      <c r="N585" s="29"/>
      <c r="O585" s="29"/>
      <c r="P585" s="46"/>
      <c r="Q585" s="3"/>
      <c r="R585" s="4"/>
      <c r="S585" s="5"/>
      <c r="T585" s="6"/>
      <c r="U585" s="7"/>
      <c r="V585" s="1"/>
      <c r="W585" s="1"/>
    </row>
    <row r="586" spans="1:23" s="16" customFormat="1" ht="12" hidden="1" customHeight="1">
      <c r="A586" s="25"/>
      <c r="B586" s="1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6"/>
      <c r="N586" s="29"/>
      <c r="O586" s="29"/>
      <c r="P586" s="46"/>
      <c r="Q586" s="3"/>
      <c r="R586" s="4"/>
      <c r="S586" s="5"/>
      <c r="T586" s="6"/>
      <c r="U586" s="7"/>
      <c r="V586" s="1"/>
      <c r="W586" s="1"/>
    </row>
    <row r="587" spans="1:23" s="16" customFormat="1" ht="12" hidden="1" customHeight="1">
      <c r="A587" s="25"/>
      <c r="B587" s="1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6"/>
      <c r="N587" s="29"/>
      <c r="O587" s="29"/>
      <c r="P587" s="46"/>
      <c r="Q587" s="3"/>
      <c r="R587" s="4"/>
      <c r="S587" s="5"/>
      <c r="T587" s="6"/>
      <c r="U587" s="7"/>
      <c r="V587" s="1"/>
      <c r="W587" s="1"/>
    </row>
    <row r="588" spans="1:23" s="16" customFormat="1" ht="12" hidden="1" customHeight="1">
      <c r="A588" s="25"/>
      <c r="B588" s="1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6"/>
      <c r="N588" s="29"/>
      <c r="O588" s="29"/>
      <c r="P588" s="46"/>
      <c r="Q588" s="3"/>
      <c r="R588" s="4"/>
      <c r="S588" s="5"/>
      <c r="T588" s="6"/>
      <c r="U588" s="7"/>
      <c r="V588" s="1"/>
      <c r="W588" s="1"/>
    </row>
    <row r="589" spans="1:23" s="16" customFormat="1" ht="12" hidden="1" customHeight="1">
      <c r="A589" s="25"/>
      <c r="B589" s="1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6"/>
      <c r="N589" s="29"/>
      <c r="O589" s="29"/>
      <c r="P589" s="46"/>
      <c r="Q589" s="3"/>
      <c r="R589" s="4"/>
      <c r="S589" s="5"/>
      <c r="T589" s="6"/>
      <c r="U589" s="7"/>
      <c r="V589" s="1"/>
      <c r="W589" s="1"/>
    </row>
    <row r="590" spans="1:23" s="16" customFormat="1" ht="12" hidden="1" customHeight="1">
      <c r="A590" s="25"/>
      <c r="B590" s="1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6"/>
      <c r="N590" s="29"/>
      <c r="O590" s="29"/>
      <c r="P590" s="46"/>
      <c r="Q590" s="3"/>
      <c r="R590" s="4"/>
      <c r="S590" s="5"/>
      <c r="T590" s="6"/>
      <c r="U590" s="7"/>
      <c r="V590" s="1"/>
      <c r="W590" s="1"/>
    </row>
    <row r="591" spans="1:23" s="16" customFormat="1" ht="12" hidden="1" customHeight="1">
      <c r="A591" s="25"/>
      <c r="B591" s="1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6"/>
      <c r="N591" s="29"/>
      <c r="O591" s="29"/>
      <c r="P591" s="46"/>
      <c r="Q591" s="3"/>
      <c r="R591" s="4"/>
      <c r="S591" s="5"/>
      <c r="T591" s="6"/>
      <c r="U591" s="7"/>
      <c r="V591" s="1"/>
      <c r="W591" s="1"/>
    </row>
    <row r="592" spans="1:23" s="16" customFormat="1" ht="12" hidden="1" customHeight="1">
      <c r="A592" s="25"/>
      <c r="B592" s="1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6"/>
      <c r="N592" s="29"/>
      <c r="O592" s="29"/>
      <c r="P592" s="46"/>
      <c r="Q592" s="3"/>
      <c r="R592" s="4"/>
      <c r="S592" s="5"/>
      <c r="T592" s="6"/>
      <c r="U592" s="7"/>
      <c r="V592" s="1"/>
      <c r="W592" s="1"/>
    </row>
    <row r="593" spans="1:23" s="16" customFormat="1" ht="12" hidden="1" customHeight="1">
      <c r="A593" s="25"/>
      <c r="B593" s="1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6"/>
      <c r="N593" s="29"/>
      <c r="O593" s="29"/>
      <c r="P593" s="46"/>
      <c r="Q593" s="3"/>
      <c r="R593" s="4"/>
      <c r="S593" s="5"/>
      <c r="T593" s="6"/>
      <c r="U593" s="7"/>
      <c r="V593" s="1"/>
      <c r="W593" s="1"/>
    </row>
    <row r="594" spans="1:23" s="16" customFormat="1" ht="12" hidden="1" customHeight="1">
      <c r="A594" s="25"/>
      <c r="B594" s="1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6"/>
      <c r="N594" s="29"/>
      <c r="O594" s="29"/>
      <c r="P594" s="46"/>
      <c r="Q594" s="3"/>
      <c r="R594" s="4"/>
      <c r="S594" s="5"/>
      <c r="T594" s="6"/>
      <c r="U594" s="7"/>
      <c r="V594" s="1"/>
      <c r="W594" s="1"/>
    </row>
    <row r="595" spans="1:23" s="16" customFormat="1" ht="12" hidden="1" customHeight="1">
      <c r="A595" s="25"/>
      <c r="B595" s="1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6"/>
      <c r="N595" s="29"/>
      <c r="O595" s="29"/>
      <c r="P595" s="46"/>
      <c r="Q595" s="3"/>
      <c r="R595" s="4"/>
      <c r="S595" s="5"/>
      <c r="T595" s="6"/>
      <c r="U595" s="7"/>
      <c r="V595" s="1"/>
      <c r="W595" s="1"/>
    </row>
    <row r="596" spans="1:23" s="16" customFormat="1" ht="12" hidden="1" customHeight="1">
      <c r="A596" s="25"/>
      <c r="B596" s="1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6"/>
      <c r="N596" s="29"/>
      <c r="O596" s="29"/>
      <c r="P596" s="46"/>
      <c r="Q596" s="3"/>
      <c r="R596" s="4"/>
      <c r="S596" s="5"/>
      <c r="T596" s="6"/>
      <c r="U596" s="7"/>
      <c r="V596" s="1"/>
      <c r="W596" s="1"/>
    </row>
    <row r="597" spans="1:23" s="16" customFormat="1" ht="12" hidden="1" customHeight="1">
      <c r="A597" s="25"/>
      <c r="B597" s="1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6"/>
      <c r="N597" s="29"/>
      <c r="O597" s="29"/>
      <c r="P597" s="46"/>
      <c r="Q597" s="3"/>
      <c r="R597" s="4"/>
      <c r="S597" s="5"/>
      <c r="T597" s="6"/>
      <c r="U597" s="7"/>
      <c r="V597" s="1"/>
      <c r="W597" s="1"/>
    </row>
    <row r="598" spans="1:23" s="16" customFormat="1" ht="12" hidden="1" customHeight="1">
      <c r="A598" s="25"/>
      <c r="B598" s="1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6"/>
      <c r="N598" s="29"/>
      <c r="O598" s="29"/>
      <c r="P598" s="46"/>
      <c r="Q598" s="3"/>
      <c r="R598" s="4"/>
      <c r="S598" s="5"/>
      <c r="T598" s="6"/>
      <c r="U598" s="7"/>
      <c r="V598" s="1"/>
      <c r="W598" s="1"/>
    </row>
    <row r="599" spans="1:23" s="16" customFormat="1" ht="12" hidden="1" customHeight="1">
      <c r="A599" s="25"/>
      <c r="B599" s="1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6"/>
      <c r="N599" s="29"/>
      <c r="O599" s="29"/>
      <c r="P599" s="46"/>
      <c r="Q599" s="3"/>
      <c r="R599" s="4"/>
      <c r="S599" s="5"/>
      <c r="T599" s="6"/>
      <c r="U599" s="7"/>
      <c r="V599" s="1"/>
      <c r="W599" s="1"/>
    </row>
    <row r="600" spans="1:23" s="16" customFormat="1" ht="12" hidden="1" customHeight="1">
      <c r="A600" s="25"/>
      <c r="B600" s="1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6"/>
      <c r="N600" s="29"/>
      <c r="O600" s="29"/>
      <c r="P600" s="46"/>
      <c r="Q600" s="3"/>
      <c r="R600" s="4"/>
      <c r="S600" s="5"/>
      <c r="T600" s="6"/>
      <c r="U600" s="7"/>
      <c r="V600" s="1"/>
      <c r="W600" s="1"/>
    </row>
    <row r="601" spans="1:23" s="16" customFormat="1" ht="12" hidden="1" customHeight="1">
      <c r="A601" s="25"/>
      <c r="B601" s="1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6"/>
      <c r="N601" s="29"/>
      <c r="O601" s="29"/>
      <c r="P601" s="46"/>
      <c r="Q601" s="3"/>
      <c r="R601" s="4"/>
      <c r="S601" s="5"/>
      <c r="T601" s="6"/>
      <c r="U601" s="7"/>
      <c r="V601" s="1"/>
      <c r="W601" s="1"/>
    </row>
    <row r="602" spans="1:23" s="16" customFormat="1" ht="12" hidden="1" customHeight="1">
      <c r="A602" s="25"/>
      <c r="B602" s="1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6"/>
      <c r="N602" s="29"/>
      <c r="O602" s="29"/>
      <c r="P602" s="46"/>
      <c r="Q602" s="3"/>
      <c r="R602" s="4"/>
      <c r="S602" s="5"/>
      <c r="T602" s="6"/>
      <c r="U602" s="7"/>
      <c r="V602" s="1"/>
      <c r="W602" s="1"/>
    </row>
    <row r="603" spans="1:23" s="16" customFormat="1" ht="12" hidden="1" customHeight="1">
      <c r="A603" s="25"/>
      <c r="B603" s="1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6"/>
      <c r="N603" s="29"/>
      <c r="O603" s="29"/>
      <c r="P603" s="46"/>
      <c r="Q603" s="3"/>
      <c r="R603" s="4"/>
      <c r="S603" s="5"/>
      <c r="T603" s="6"/>
      <c r="U603" s="7"/>
      <c r="V603" s="1"/>
      <c r="W603" s="1"/>
    </row>
    <row r="604" spans="1:23" s="16" customFormat="1" ht="12" hidden="1" customHeight="1">
      <c r="A604" s="25"/>
      <c r="B604" s="1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6"/>
      <c r="N604" s="29"/>
      <c r="O604" s="29"/>
      <c r="P604" s="46"/>
      <c r="Q604" s="3"/>
      <c r="R604" s="4"/>
      <c r="S604" s="5"/>
      <c r="T604" s="6"/>
      <c r="U604" s="7"/>
      <c r="V604" s="1"/>
      <c r="W604" s="1"/>
    </row>
    <row r="605" spans="1:23" s="16" customFormat="1" ht="12" hidden="1" customHeight="1">
      <c r="A605" s="25"/>
      <c r="B605" s="1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6"/>
      <c r="N605" s="29"/>
      <c r="O605" s="29"/>
      <c r="P605" s="46"/>
      <c r="Q605" s="3"/>
      <c r="R605" s="4"/>
      <c r="S605" s="5"/>
      <c r="T605" s="6"/>
      <c r="U605" s="7"/>
      <c r="V605" s="1"/>
      <c r="W605" s="1"/>
    </row>
    <row r="606" spans="1:23" s="16" customFormat="1" ht="12" hidden="1" customHeight="1">
      <c r="A606" s="25"/>
      <c r="B606" s="1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6"/>
      <c r="N606" s="29"/>
      <c r="O606" s="29"/>
      <c r="P606" s="46"/>
      <c r="Q606" s="3"/>
      <c r="R606" s="4"/>
      <c r="S606" s="5"/>
      <c r="T606" s="6"/>
      <c r="U606" s="7"/>
      <c r="V606" s="1"/>
      <c r="W606" s="1"/>
    </row>
    <row r="607" spans="1:23" s="16" customFormat="1" ht="12" hidden="1" customHeight="1">
      <c r="A607" s="25"/>
      <c r="B607" s="1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6"/>
      <c r="N607" s="29"/>
      <c r="O607" s="29"/>
      <c r="P607" s="46"/>
      <c r="Q607" s="3"/>
      <c r="R607" s="4"/>
      <c r="S607" s="5"/>
      <c r="T607" s="6"/>
      <c r="U607" s="7"/>
      <c r="V607" s="1"/>
      <c r="W607" s="1"/>
    </row>
    <row r="608" spans="1:23" s="16" customFormat="1" ht="12" hidden="1" customHeight="1">
      <c r="A608" s="25"/>
      <c r="B608" s="1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6"/>
      <c r="N608" s="29"/>
      <c r="O608" s="29"/>
      <c r="P608" s="46"/>
      <c r="Q608" s="3"/>
      <c r="R608" s="4"/>
      <c r="S608" s="5"/>
      <c r="T608" s="6"/>
      <c r="U608" s="7"/>
      <c r="V608" s="1"/>
      <c r="W608" s="1"/>
    </row>
    <row r="609" spans="1:23" s="16" customFormat="1" ht="12" hidden="1" customHeight="1">
      <c r="A609" s="25"/>
      <c r="B609" s="1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6"/>
      <c r="N609" s="29"/>
      <c r="O609" s="29"/>
      <c r="P609" s="46"/>
      <c r="Q609" s="3"/>
      <c r="R609" s="4"/>
      <c r="S609" s="5"/>
      <c r="T609" s="6"/>
      <c r="U609" s="7"/>
      <c r="V609" s="1"/>
      <c r="W609" s="1"/>
    </row>
    <row r="610" spans="1:23" s="16" customFormat="1" ht="12" hidden="1" customHeight="1">
      <c r="A610" s="25"/>
      <c r="B610" s="1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6"/>
      <c r="N610" s="29"/>
      <c r="O610" s="29"/>
      <c r="P610" s="46"/>
      <c r="Q610" s="3"/>
      <c r="R610" s="4"/>
      <c r="S610" s="5"/>
      <c r="T610" s="6"/>
      <c r="U610" s="7"/>
      <c r="V610" s="1"/>
      <c r="W610" s="1"/>
    </row>
    <row r="611" spans="1:23" s="16" customFormat="1" ht="12" hidden="1" customHeight="1">
      <c r="A611" s="25"/>
      <c r="B611" s="1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6"/>
      <c r="N611" s="29"/>
      <c r="O611" s="29"/>
      <c r="P611" s="46"/>
      <c r="Q611" s="3"/>
      <c r="R611" s="4"/>
      <c r="S611" s="5"/>
      <c r="T611" s="6"/>
      <c r="U611" s="7"/>
      <c r="V611" s="1"/>
      <c r="W611" s="1"/>
    </row>
    <row r="612" spans="1:23" s="16" customFormat="1" ht="12" hidden="1" customHeight="1">
      <c r="A612" s="25"/>
      <c r="B612" s="1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6"/>
      <c r="N612" s="29"/>
      <c r="O612" s="29"/>
      <c r="P612" s="46"/>
      <c r="Q612" s="3"/>
      <c r="R612" s="4"/>
      <c r="S612" s="5"/>
      <c r="T612" s="6"/>
      <c r="U612" s="7"/>
      <c r="V612" s="1"/>
      <c r="W612" s="1"/>
    </row>
    <row r="613" spans="1:23" s="16" customFormat="1" ht="12" hidden="1" customHeight="1">
      <c r="A613" s="25"/>
      <c r="B613" s="1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6"/>
      <c r="N613" s="29"/>
      <c r="O613" s="29"/>
      <c r="P613" s="46"/>
      <c r="Q613" s="3"/>
      <c r="R613" s="4"/>
      <c r="S613" s="5"/>
      <c r="T613" s="6"/>
      <c r="U613" s="7"/>
      <c r="V613" s="1"/>
      <c r="W613" s="1"/>
    </row>
    <row r="614" spans="1:23" s="16" customFormat="1" ht="12" hidden="1" customHeight="1">
      <c r="A614" s="25"/>
      <c r="B614" s="1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6"/>
      <c r="N614" s="29"/>
      <c r="O614" s="29"/>
      <c r="P614" s="46"/>
      <c r="Q614" s="3"/>
      <c r="R614" s="4"/>
      <c r="S614" s="5"/>
      <c r="T614" s="6"/>
      <c r="U614" s="7"/>
      <c r="V614" s="1"/>
      <c r="W614" s="1"/>
    </row>
    <row r="615" spans="1:23" s="16" customFormat="1" ht="12" hidden="1" customHeight="1">
      <c r="A615" s="25"/>
      <c r="B615" s="1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6"/>
      <c r="N615" s="29"/>
      <c r="O615" s="29"/>
      <c r="P615" s="46"/>
      <c r="Q615" s="3"/>
      <c r="R615" s="4"/>
      <c r="S615" s="5"/>
      <c r="T615" s="6"/>
      <c r="U615" s="7"/>
      <c r="V615" s="1"/>
      <c r="W615" s="1"/>
    </row>
    <row r="616" spans="1:23" s="16" customFormat="1" ht="12" hidden="1" customHeight="1">
      <c r="A616" s="25"/>
      <c r="B616" s="1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6"/>
      <c r="N616" s="29"/>
      <c r="O616" s="29"/>
      <c r="P616" s="46"/>
      <c r="Q616" s="3"/>
      <c r="R616" s="4"/>
      <c r="S616" s="5"/>
      <c r="T616" s="6"/>
      <c r="U616" s="7"/>
      <c r="V616" s="1"/>
      <c r="W616" s="1"/>
    </row>
    <row r="617" spans="1:23" s="16" customFormat="1" ht="12" hidden="1" customHeight="1">
      <c r="A617" s="25"/>
      <c r="B617" s="1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6"/>
      <c r="N617" s="29"/>
      <c r="O617" s="29"/>
      <c r="P617" s="46"/>
      <c r="Q617" s="3"/>
      <c r="R617" s="4"/>
      <c r="S617" s="5"/>
      <c r="T617" s="6"/>
      <c r="U617" s="7"/>
      <c r="V617" s="1"/>
      <c r="W617" s="1"/>
    </row>
    <row r="618" spans="1:23" s="16" customFormat="1" ht="12" hidden="1" customHeight="1">
      <c r="A618" s="25"/>
      <c r="B618" s="1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6"/>
      <c r="N618" s="29"/>
      <c r="O618" s="29"/>
      <c r="P618" s="46"/>
      <c r="Q618" s="3"/>
      <c r="R618" s="4"/>
      <c r="S618" s="5"/>
      <c r="T618" s="6"/>
      <c r="U618" s="7"/>
      <c r="V618" s="1"/>
      <c r="W618" s="1"/>
    </row>
    <row r="619" spans="1:23" s="16" customFormat="1" ht="12" hidden="1" customHeight="1">
      <c r="A619" s="25"/>
      <c r="B619" s="1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6"/>
      <c r="N619" s="29"/>
      <c r="O619" s="29"/>
      <c r="P619" s="46"/>
      <c r="Q619" s="3"/>
      <c r="R619" s="4"/>
      <c r="S619" s="5"/>
      <c r="T619" s="6"/>
      <c r="U619" s="7"/>
      <c r="V619" s="1"/>
      <c r="W619" s="1"/>
    </row>
    <row r="620" spans="1:23" s="16" customFormat="1" ht="12" hidden="1" customHeight="1">
      <c r="A620" s="25"/>
      <c r="B620" s="1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6"/>
      <c r="N620" s="29"/>
      <c r="O620" s="29"/>
      <c r="P620" s="46"/>
      <c r="Q620" s="3"/>
      <c r="R620" s="4"/>
      <c r="S620" s="5"/>
      <c r="T620" s="6"/>
      <c r="U620" s="7"/>
      <c r="V620" s="1"/>
      <c r="W620" s="1"/>
    </row>
    <row r="621" spans="1:23" s="16" customFormat="1" ht="12" hidden="1" customHeight="1">
      <c r="A621" s="25"/>
      <c r="B621" s="1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6"/>
      <c r="N621" s="29"/>
      <c r="O621" s="29"/>
      <c r="P621" s="46"/>
      <c r="Q621" s="3"/>
      <c r="R621" s="4"/>
      <c r="S621" s="5"/>
      <c r="T621" s="6"/>
      <c r="U621" s="7"/>
      <c r="V621" s="1"/>
      <c r="W621" s="1"/>
    </row>
    <row r="622" spans="1:23" s="16" customFormat="1" ht="12" hidden="1" customHeight="1">
      <c r="A622" s="25"/>
      <c r="B622" s="1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6"/>
      <c r="N622" s="29"/>
      <c r="O622" s="29"/>
      <c r="P622" s="46"/>
      <c r="Q622" s="3"/>
      <c r="R622" s="4"/>
      <c r="S622" s="5"/>
      <c r="T622" s="6"/>
      <c r="U622" s="7"/>
      <c r="V622" s="1"/>
      <c r="W622" s="1"/>
    </row>
    <row r="623" spans="1:23" s="16" customFormat="1" ht="12" hidden="1" customHeight="1">
      <c r="A623" s="25"/>
      <c r="B623" s="1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6"/>
      <c r="N623" s="29"/>
      <c r="O623" s="29"/>
      <c r="P623" s="46"/>
      <c r="Q623" s="3"/>
      <c r="R623" s="4"/>
      <c r="S623" s="5"/>
      <c r="T623" s="6"/>
      <c r="U623" s="7"/>
      <c r="V623" s="1"/>
      <c r="W623" s="1"/>
    </row>
    <row r="624" spans="1:23" s="16" customFormat="1" ht="12" hidden="1" customHeight="1">
      <c r="A624" s="25"/>
      <c r="B624" s="1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6"/>
      <c r="N624" s="29"/>
      <c r="O624" s="29"/>
      <c r="P624" s="46"/>
      <c r="Q624" s="3"/>
      <c r="R624" s="4"/>
      <c r="S624" s="5"/>
      <c r="T624" s="6"/>
      <c r="U624" s="7"/>
      <c r="V624" s="1"/>
      <c r="W624" s="1"/>
    </row>
    <row r="625" spans="1:23" s="16" customFormat="1" ht="12" hidden="1" customHeight="1">
      <c r="A625" s="25"/>
      <c r="B625" s="1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6"/>
      <c r="N625" s="29"/>
      <c r="O625" s="29"/>
      <c r="P625" s="46"/>
      <c r="Q625" s="3"/>
      <c r="R625" s="4"/>
      <c r="S625" s="5"/>
      <c r="T625" s="6"/>
      <c r="U625" s="7"/>
      <c r="V625" s="1"/>
      <c r="W625" s="1"/>
    </row>
    <row r="626" spans="1:23" s="16" customFormat="1" ht="12" hidden="1" customHeight="1">
      <c r="A626" s="25"/>
      <c r="B626" s="1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6"/>
      <c r="N626" s="29"/>
      <c r="O626" s="29"/>
      <c r="P626" s="46"/>
      <c r="Q626" s="3"/>
      <c r="R626" s="4"/>
      <c r="S626" s="5"/>
      <c r="T626" s="6"/>
      <c r="U626" s="7"/>
      <c r="V626" s="1"/>
      <c r="W626" s="1"/>
    </row>
    <row r="627" spans="1:23" s="16" customFormat="1" ht="12" hidden="1" customHeight="1">
      <c r="A627" s="25"/>
      <c r="B627" s="1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6"/>
      <c r="N627" s="29"/>
      <c r="O627" s="29"/>
      <c r="P627" s="46"/>
      <c r="Q627" s="3"/>
      <c r="R627" s="4"/>
      <c r="S627" s="5"/>
      <c r="T627" s="6"/>
      <c r="U627" s="7"/>
      <c r="V627" s="1"/>
      <c r="W627" s="1"/>
    </row>
    <row r="628" spans="1:23" s="16" customFormat="1" ht="12" hidden="1" customHeight="1">
      <c r="A628" s="25"/>
      <c r="B628" s="1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6"/>
      <c r="N628" s="29"/>
      <c r="O628" s="29"/>
      <c r="P628" s="46"/>
      <c r="Q628" s="3"/>
      <c r="R628" s="4"/>
      <c r="S628" s="5"/>
      <c r="T628" s="6"/>
      <c r="U628" s="7"/>
      <c r="V628" s="1"/>
      <c r="W628" s="1"/>
    </row>
    <row r="629" spans="1:23" s="16" customFormat="1" ht="12" hidden="1" customHeight="1">
      <c r="A629" s="25"/>
      <c r="B629" s="1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6"/>
      <c r="N629" s="29"/>
      <c r="O629" s="29"/>
      <c r="P629" s="46"/>
      <c r="Q629" s="3"/>
      <c r="R629" s="4"/>
      <c r="S629" s="5"/>
      <c r="T629" s="6"/>
      <c r="U629" s="7"/>
      <c r="V629" s="1"/>
      <c r="W629" s="1"/>
    </row>
    <row r="630" spans="1:23" s="16" customFormat="1" ht="12" hidden="1" customHeight="1">
      <c r="A630" s="25"/>
      <c r="B630" s="1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6"/>
      <c r="N630" s="29"/>
      <c r="O630" s="29"/>
      <c r="P630" s="46"/>
      <c r="Q630" s="3"/>
      <c r="R630" s="4"/>
      <c r="S630" s="5"/>
      <c r="T630" s="6"/>
      <c r="U630" s="7"/>
      <c r="V630" s="1"/>
      <c r="W630" s="1"/>
    </row>
    <row r="631" spans="1:23" s="16" customFormat="1" ht="12" hidden="1" customHeight="1">
      <c r="A631" s="25"/>
      <c r="B631" s="1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6"/>
      <c r="N631" s="29"/>
      <c r="O631" s="29"/>
      <c r="P631" s="46"/>
      <c r="Q631" s="3"/>
      <c r="R631" s="4"/>
      <c r="S631" s="5"/>
      <c r="T631" s="6"/>
      <c r="U631" s="7"/>
      <c r="V631" s="1"/>
      <c r="W631" s="1"/>
    </row>
    <row r="632" spans="1:23" s="16" customFormat="1" ht="12" hidden="1" customHeight="1">
      <c r="A632" s="25"/>
      <c r="B632" s="1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6"/>
      <c r="N632" s="29"/>
      <c r="O632" s="29"/>
      <c r="P632" s="46"/>
      <c r="Q632" s="3"/>
      <c r="R632" s="4"/>
      <c r="S632" s="5"/>
      <c r="T632" s="6"/>
      <c r="U632" s="7"/>
      <c r="V632" s="1"/>
      <c r="W632" s="1"/>
    </row>
    <row r="633" spans="1:23" s="16" customFormat="1" ht="12" hidden="1" customHeight="1">
      <c r="A633" s="25"/>
      <c r="B633" s="1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6"/>
      <c r="N633" s="29"/>
      <c r="O633" s="29"/>
      <c r="P633" s="46"/>
      <c r="Q633" s="3"/>
      <c r="R633" s="4"/>
      <c r="S633" s="5"/>
      <c r="T633" s="6"/>
      <c r="U633" s="7"/>
      <c r="V633" s="1"/>
      <c r="W633" s="1"/>
    </row>
    <row r="634" spans="1:23" s="16" customFormat="1" ht="12" hidden="1" customHeight="1">
      <c r="A634" s="25"/>
      <c r="B634" s="1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6"/>
      <c r="N634" s="29"/>
      <c r="O634" s="29"/>
      <c r="P634" s="46"/>
      <c r="Q634" s="3"/>
      <c r="R634" s="4"/>
      <c r="S634" s="5"/>
      <c r="T634" s="6"/>
      <c r="U634" s="7"/>
      <c r="V634" s="1"/>
      <c r="W634" s="1"/>
    </row>
    <row r="635" spans="1:23" s="16" customFormat="1" ht="12" hidden="1" customHeight="1">
      <c r="A635" s="25"/>
      <c r="B635" s="1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6"/>
      <c r="N635" s="29"/>
      <c r="O635" s="29"/>
      <c r="P635" s="46"/>
      <c r="Q635" s="3"/>
      <c r="R635" s="4"/>
      <c r="S635" s="5"/>
      <c r="T635" s="6"/>
      <c r="U635" s="7"/>
      <c r="V635" s="1"/>
      <c r="W635" s="1"/>
    </row>
    <row r="636" spans="1:23" s="16" customFormat="1" ht="12" hidden="1" customHeight="1">
      <c r="A636" s="25"/>
      <c r="B636" s="1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6"/>
      <c r="N636" s="29"/>
      <c r="O636" s="29"/>
      <c r="P636" s="46"/>
      <c r="Q636" s="3"/>
      <c r="R636" s="4"/>
      <c r="S636" s="5"/>
      <c r="T636" s="6"/>
      <c r="U636" s="7"/>
      <c r="V636" s="1"/>
      <c r="W636" s="1"/>
    </row>
    <row r="637" spans="1:23" s="16" customFormat="1" ht="12" hidden="1" customHeight="1">
      <c r="A637" s="25"/>
      <c r="B637" s="1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6"/>
      <c r="N637" s="29"/>
      <c r="O637" s="29"/>
      <c r="P637" s="46"/>
      <c r="Q637" s="3"/>
      <c r="R637" s="4"/>
      <c r="S637" s="5"/>
      <c r="T637" s="6"/>
      <c r="U637" s="7"/>
      <c r="V637" s="1"/>
      <c r="W637" s="1"/>
    </row>
    <row r="638" spans="1:23" s="16" customFormat="1" ht="12" hidden="1" customHeight="1">
      <c r="A638" s="25"/>
      <c r="B638" s="1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6"/>
      <c r="N638" s="29"/>
      <c r="O638" s="29"/>
      <c r="P638" s="46"/>
      <c r="Q638" s="3"/>
      <c r="R638" s="4"/>
      <c r="S638" s="5"/>
      <c r="T638" s="6"/>
      <c r="U638" s="7"/>
      <c r="V638" s="1"/>
      <c r="W638" s="1"/>
    </row>
    <row r="639" spans="1:23" s="16" customFormat="1" ht="12" hidden="1" customHeight="1">
      <c r="A639" s="25"/>
      <c r="B639" s="1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6"/>
      <c r="N639" s="29"/>
      <c r="O639" s="29"/>
      <c r="P639" s="46"/>
      <c r="Q639" s="3"/>
      <c r="R639" s="4"/>
      <c r="S639" s="5"/>
      <c r="T639" s="6"/>
      <c r="U639" s="7"/>
      <c r="V639" s="1"/>
      <c r="W639" s="1"/>
    </row>
    <row r="640" spans="1:23" s="16" customFormat="1" ht="12" hidden="1" customHeight="1">
      <c r="A640" s="25"/>
      <c r="B640" s="1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6"/>
      <c r="N640" s="29"/>
      <c r="O640" s="29"/>
      <c r="P640" s="46"/>
      <c r="Q640" s="3"/>
      <c r="R640" s="4"/>
      <c r="S640" s="5"/>
      <c r="T640" s="6"/>
      <c r="U640" s="7"/>
      <c r="V640" s="1"/>
      <c r="W640" s="1"/>
    </row>
    <row r="641" spans="1:23" s="16" customFormat="1" ht="12" hidden="1" customHeight="1">
      <c r="A641" s="25"/>
      <c r="B641" s="1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6"/>
      <c r="N641" s="29"/>
      <c r="O641" s="29"/>
      <c r="P641" s="46"/>
      <c r="Q641" s="3"/>
      <c r="R641" s="4"/>
      <c r="S641" s="5"/>
      <c r="T641" s="6"/>
      <c r="U641" s="7"/>
      <c r="V641" s="1"/>
      <c r="W641" s="1"/>
    </row>
    <row r="642" spans="1:23" s="16" customFormat="1" ht="12" hidden="1" customHeight="1">
      <c r="A642" s="25"/>
      <c r="B642" s="1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6"/>
      <c r="N642" s="29"/>
      <c r="O642" s="29"/>
      <c r="P642" s="46"/>
      <c r="Q642" s="3"/>
      <c r="R642" s="4"/>
      <c r="S642" s="5"/>
      <c r="T642" s="6"/>
      <c r="U642" s="7"/>
      <c r="V642" s="1"/>
      <c r="W642" s="1"/>
    </row>
    <row r="643" spans="1:23" s="16" customFormat="1" ht="12" hidden="1" customHeight="1">
      <c r="A643" s="25"/>
      <c r="B643" s="1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6"/>
      <c r="N643" s="29"/>
      <c r="O643" s="29"/>
      <c r="P643" s="46"/>
      <c r="Q643" s="3"/>
      <c r="R643" s="4"/>
      <c r="S643" s="5"/>
      <c r="T643" s="6"/>
      <c r="U643" s="7"/>
      <c r="V643" s="1"/>
      <c r="W643" s="1"/>
    </row>
    <row r="644" spans="1:23" s="16" customFormat="1" ht="12" hidden="1" customHeight="1">
      <c r="A644" s="25"/>
      <c r="B644" s="1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6"/>
      <c r="N644" s="29"/>
      <c r="O644" s="29"/>
      <c r="P644" s="46"/>
      <c r="Q644" s="3"/>
      <c r="R644" s="4"/>
      <c r="S644" s="5"/>
      <c r="T644" s="6"/>
      <c r="U644" s="7"/>
      <c r="V644" s="1"/>
      <c r="W644" s="1"/>
    </row>
    <row r="645" spans="1:23" s="16" customFormat="1" ht="12" hidden="1" customHeight="1">
      <c r="A645" s="25"/>
      <c r="B645" s="1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6"/>
      <c r="N645" s="29"/>
      <c r="O645" s="29"/>
      <c r="P645" s="46"/>
      <c r="Q645" s="3"/>
      <c r="R645" s="4"/>
      <c r="S645" s="5"/>
      <c r="T645" s="6"/>
      <c r="U645" s="7"/>
      <c r="V645" s="1"/>
      <c r="W645" s="1"/>
    </row>
    <row r="646" spans="1:23" s="16" customFormat="1" ht="12" hidden="1" customHeight="1">
      <c r="A646" s="25"/>
      <c r="B646" s="1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6"/>
      <c r="N646" s="29"/>
      <c r="O646" s="29"/>
      <c r="P646" s="46"/>
      <c r="Q646" s="3"/>
      <c r="R646" s="4"/>
      <c r="S646" s="5"/>
      <c r="T646" s="6"/>
      <c r="U646" s="7"/>
      <c r="V646" s="1"/>
      <c r="W646" s="1"/>
    </row>
    <row r="647" spans="1:23" s="16" customFormat="1" ht="12" hidden="1" customHeight="1">
      <c r="A647" s="25"/>
      <c r="B647" s="1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6"/>
      <c r="N647" s="29"/>
      <c r="O647" s="29"/>
      <c r="P647" s="46"/>
      <c r="Q647" s="3"/>
      <c r="R647" s="4"/>
      <c r="S647" s="5"/>
      <c r="T647" s="6"/>
      <c r="U647" s="7"/>
      <c r="V647" s="1"/>
      <c r="W647" s="1"/>
    </row>
    <row r="648" spans="1:23" s="16" customFormat="1" ht="12" hidden="1" customHeight="1">
      <c r="A648" s="25"/>
      <c r="B648" s="1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6"/>
      <c r="N648" s="29"/>
      <c r="O648" s="29"/>
      <c r="P648" s="46"/>
      <c r="Q648" s="3"/>
      <c r="R648" s="4"/>
      <c r="S648" s="5"/>
      <c r="T648" s="6"/>
      <c r="U648" s="7"/>
      <c r="V648" s="1"/>
      <c r="W648" s="1"/>
    </row>
    <row r="649" spans="1:23" s="16" customFormat="1" ht="12" hidden="1" customHeight="1">
      <c r="A649" s="25"/>
      <c r="B649" s="1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6"/>
      <c r="N649" s="29"/>
      <c r="O649" s="29"/>
      <c r="P649" s="46"/>
      <c r="Q649" s="3"/>
      <c r="R649" s="4"/>
      <c r="S649" s="5"/>
      <c r="T649" s="6"/>
      <c r="U649" s="7"/>
      <c r="V649" s="1"/>
      <c r="W649" s="1"/>
    </row>
    <row r="650" spans="1:23" s="16" customFormat="1" ht="12" hidden="1" customHeight="1">
      <c r="A650" s="25"/>
      <c r="B650" s="1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6"/>
      <c r="N650" s="29"/>
      <c r="O650" s="29"/>
      <c r="P650" s="46"/>
      <c r="Q650" s="3"/>
      <c r="R650" s="4"/>
      <c r="S650" s="5"/>
      <c r="T650" s="6"/>
      <c r="U650" s="7"/>
      <c r="V650" s="1"/>
      <c r="W650" s="1"/>
    </row>
    <row r="651" spans="1:23" s="16" customFormat="1" ht="12" hidden="1" customHeight="1">
      <c r="A651" s="25"/>
      <c r="B651" s="1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6"/>
      <c r="N651" s="29"/>
      <c r="O651" s="29"/>
      <c r="P651" s="46"/>
      <c r="Q651" s="3"/>
      <c r="R651" s="4"/>
      <c r="S651" s="5"/>
      <c r="T651" s="6"/>
      <c r="U651" s="7"/>
      <c r="V651" s="1"/>
      <c r="W651" s="1"/>
    </row>
    <row r="652" spans="1:23" s="16" customFormat="1" ht="12" hidden="1" customHeight="1">
      <c r="A652" s="25"/>
      <c r="B652" s="1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6"/>
      <c r="N652" s="29"/>
      <c r="O652" s="29"/>
      <c r="P652" s="46"/>
      <c r="Q652" s="3"/>
      <c r="R652" s="4"/>
      <c r="S652" s="5"/>
      <c r="T652" s="6"/>
      <c r="U652" s="7"/>
      <c r="V652" s="1"/>
      <c r="W652" s="1"/>
    </row>
    <row r="653" spans="1:23" s="16" customFormat="1" ht="12" hidden="1" customHeight="1">
      <c r="A653" s="25"/>
      <c r="B653" s="1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6"/>
      <c r="N653" s="29"/>
      <c r="O653" s="29"/>
      <c r="P653" s="46"/>
      <c r="Q653" s="3"/>
      <c r="R653" s="4"/>
      <c r="S653" s="5"/>
      <c r="T653" s="6"/>
      <c r="U653" s="7"/>
      <c r="V653" s="1"/>
      <c r="W653" s="1"/>
    </row>
    <row r="654" spans="1:23" s="16" customFormat="1" ht="12" hidden="1" customHeight="1">
      <c r="A654" s="25"/>
      <c r="B654" s="1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6"/>
      <c r="N654" s="29"/>
      <c r="O654" s="29"/>
      <c r="P654" s="46"/>
      <c r="Q654" s="3"/>
      <c r="R654" s="4"/>
      <c r="S654" s="5"/>
      <c r="T654" s="6"/>
      <c r="U654" s="7"/>
      <c r="V654" s="1"/>
      <c r="W654" s="1"/>
    </row>
    <row r="655" spans="1:23" s="16" customFormat="1" ht="12" hidden="1" customHeight="1">
      <c r="A655" s="25"/>
      <c r="B655" s="1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6"/>
      <c r="N655" s="29"/>
      <c r="O655" s="29"/>
      <c r="P655" s="46"/>
      <c r="Q655" s="3"/>
      <c r="R655" s="4"/>
      <c r="S655" s="5"/>
      <c r="T655" s="6"/>
      <c r="U655" s="7"/>
      <c r="V655" s="1"/>
      <c r="W655" s="1"/>
    </row>
    <row r="656" spans="1:23" s="16" customFormat="1" ht="12" hidden="1" customHeight="1">
      <c r="A656" s="25"/>
      <c r="B656" s="1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6"/>
      <c r="N656" s="29"/>
      <c r="O656" s="29"/>
      <c r="P656" s="46"/>
      <c r="Q656" s="3"/>
      <c r="R656" s="4"/>
      <c r="S656" s="5"/>
      <c r="T656" s="6"/>
      <c r="U656" s="7"/>
      <c r="V656" s="1"/>
      <c r="W656" s="1"/>
    </row>
    <row r="657" spans="1:23" s="16" customFormat="1" ht="12" hidden="1" customHeight="1">
      <c r="A657" s="25"/>
      <c r="B657" s="1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6"/>
      <c r="N657" s="29"/>
      <c r="O657" s="29"/>
      <c r="P657" s="46"/>
      <c r="Q657" s="3"/>
      <c r="R657" s="4"/>
      <c r="S657" s="5"/>
      <c r="T657" s="6"/>
      <c r="U657" s="7"/>
      <c r="V657" s="1"/>
      <c r="W657" s="1"/>
    </row>
    <row r="658" spans="1:23" s="16" customFormat="1" ht="12" hidden="1" customHeight="1">
      <c r="A658" s="25"/>
      <c r="B658" s="1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6"/>
      <c r="N658" s="29"/>
      <c r="O658" s="29"/>
      <c r="P658" s="46"/>
      <c r="Q658" s="3"/>
      <c r="R658" s="4"/>
      <c r="S658" s="5"/>
      <c r="T658" s="6"/>
      <c r="U658" s="7"/>
      <c r="V658" s="1"/>
      <c r="W658" s="1"/>
    </row>
    <row r="659" spans="1:23" s="16" customFormat="1" ht="12" hidden="1" customHeight="1">
      <c r="A659" s="25"/>
      <c r="B659" s="1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6"/>
      <c r="N659" s="29"/>
      <c r="O659" s="29"/>
      <c r="P659" s="46"/>
      <c r="Q659" s="3"/>
      <c r="R659" s="4"/>
      <c r="S659" s="5"/>
      <c r="T659" s="6"/>
      <c r="U659" s="7"/>
      <c r="V659" s="1"/>
      <c r="W659" s="1"/>
    </row>
    <row r="660" spans="1:23" s="16" customFormat="1" ht="12" hidden="1" customHeight="1">
      <c r="A660" s="25"/>
      <c r="B660" s="1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6"/>
      <c r="N660" s="29"/>
      <c r="O660" s="29"/>
      <c r="P660" s="46"/>
      <c r="Q660" s="3"/>
      <c r="R660" s="4"/>
      <c r="S660" s="5"/>
      <c r="T660" s="6"/>
      <c r="U660" s="7"/>
      <c r="V660" s="1"/>
      <c r="W660" s="1"/>
    </row>
    <row r="661" spans="1:23" s="16" customFormat="1" ht="12" hidden="1" customHeight="1">
      <c r="A661" s="25"/>
      <c r="B661" s="1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6"/>
      <c r="N661" s="29"/>
      <c r="O661" s="29"/>
      <c r="P661" s="46"/>
      <c r="Q661" s="3"/>
      <c r="R661" s="4"/>
      <c r="S661" s="5"/>
      <c r="T661" s="6"/>
      <c r="U661" s="7"/>
      <c r="V661" s="1"/>
      <c r="W661" s="1"/>
    </row>
    <row r="662" spans="1:23" s="16" customFormat="1" ht="12" hidden="1" customHeight="1">
      <c r="A662" s="25"/>
      <c r="B662" s="1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6"/>
      <c r="N662" s="29"/>
      <c r="O662" s="29"/>
      <c r="P662" s="46"/>
      <c r="Q662" s="3"/>
      <c r="R662" s="4"/>
      <c r="S662" s="5"/>
      <c r="T662" s="6"/>
      <c r="U662" s="7"/>
      <c r="V662" s="1"/>
      <c r="W662" s="1"/>
    </row>
    <row r="663" spans="1:23" s="16" customFormat="1" ht="12" hidden="1" customHeight="1">
      <c r="A663" s="25"/>
      <c r="B663" s="1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6"/>
      <c r="N663" s="29"/>
      <c r="O663" s="29"/>
      <c r="P663" s="46"/>
      <c r="Q663" s="3"/>
      <c r="R663" s="4"/>
      <c r="S663" s="5"/>
      <c r="T663" s="6"/>
      <c r="U663" s="7"/>
      <c r="V663" s="1"/>
      <c r="W663" s="1"/>
    </row>
    <row r="664" spans="1:23" s="16" customFormat="1" ht="12" hidden="1" customHeight="1">
      <c r="A664" s="25"/>
      <c r="B664" s="1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6"/>
      <c r="N664" s="29"/>
      <c r="O664" s="29"/>
      <c r="P664" s="46"/>
      <c r="Q664" s="3"/>
      <c r="R664" s="4"/>
      <c r="S664" s="5"/>
      <c r="T664" s="6"/>
      <c r="U664" s="7"/>
      <c r="V664" s="1"/>
      <c r="W664" s="1"/>
    </row>
    <row r="665" spans="1:23" s="16" customFormat="1" ht="12" hidden="1" customHeight="1">
      <c r="A665" s="25"/>
      <c r="B665" s="1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6"/>
      <c r="N665" s="29"/>
      <c r="O665" s="29"/>
      <c r="P665" s="46"/>
      <c r="Q665" s="3"/>
      <c r="R665" s="4"/>
      <c r="S665" s="5"/>
      <c r="T665" s="6"/>
      <c r="U665" s="7"/>
      <c r="V665" s="1"/>
      <c r="W665" s="1"/>
    </row>
    <row r="666" spans="1:23" s="16" customFormat="1" ht="12" hidden="1" customHeight="1">
      <c r="A666" s="25"/>
      <c r="B666" s="1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6"/>
      <c r="N666" s="29"/>
      <c r="O666" s="29"/>
      <c r="P666" s="46"/>
      <c r="Q666" s="3"/>
      <c r="R666" s="4"/>
      <c r="S666" s="5"/>
      <c r="T666" s="6"/>
      <c r="U666" s="7"/>
      <c r="V666" s="1"/>
      <c r="W666" s="1"/>
    </row>
    <row r="667" spans="1:23" s="16" customFormat="1" ht="12" hidden="1" customHeight="1">
      <c r="A667" s="25"/>
      <c r="B667" s="1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6"/>
      <c r="N667" s="29"/>
      <c r="O667" s="29"/>
      <c r="P667" s="46"/>
      <c r="Q667" s="3"/>
      <c r="R667" s="4"/>
      <c r="S667" s="5"/>
      <c r="T667" s="6"/>
      <c r="U667" s="7"/>
      <c r="V667" s="1"/>
      <c r="W667" s="1"/>
    </row>
    <row r="668" spans="1:23" s="16" customFormat="1" ht="12" hidden="1" customHeight="1">
      <c r="A668" s="25"/>
      <c r="B668" s="1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6"/>
      <c r="N668" s="29"/>
      <c r="O668" s="29"/>
      <c r="P668" s="46"/>
      <c r="Q668" s="3"/>
      <c r="R668" s="4"/>
      <c r="S668" s="5"/>
      <c r="T668" s="6"/>
      <c r="U668" s="7"/>
      <c r="V668" s="1"/>
      <c r="W668" s="1"/>
    </row>
    <row r="669" spans="1:23" s="16" customFormat="1" ht="12" hidden="1" customHeight="1">
      <c r="A669" s="25"/>
      <c r="B669" s="1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6"/>
      <c r="N669" s="29"/>
      <c r="O669" s="29"/>
      <c r="P669" s="46"/>
      <c r="Q669" s="3"/>
      <c r="R669" s="4"/>
      <c r="S669" s="5"/>
      <c r="T669" s="6"/>
      <c r="U669" s="7"/>
      <c r="V669" s="1"/>
      <c r="W669" s="1"/>
    </row>
    <row r="670" spans="1:23" s="16" customFormat="1" ht="12" hidden="1" customHeight="1">
      <c r="A670" s="25"/>
      <c r="B670" s="1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6"/>
      <c r="N670" s="29"/>
      <c r="O670" s="29"/>
      <c r="P670" s="46"/>
      <c r="Q670" s="3"/>
      <c r="R670" s="4"/>
      <c r="S670" s="5"/>
      <c r="T670" s="6"/>
      <c r="U670" s="7"/>
      <c r="V670" s="1"/>
      <c r="W670" s="1"/>
    </row>
    <row r="671" spans="1:23" s="16" customFormat="1" ht="12" hidden="1" customHeight="1">
      <c r="A671" s="25"/>
      <c r="B671" s="1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6"/>
      <c r="N671" s="29"/>
      <c r="O671" s="29"/>
      <c r="P671" s="46"/>
      <c r="Q671" s="3"/>
      <c r="R671" s="4"/>
      <c r="S671" s="5"/>
      <c r="T671" s="6"/>
      <c r="U671" s="7"/>
      <c r="V671" s="1"/>
      <c r="W671" s="1"/>
    </row>
    <row r="672" spans="1:23" s="16" customFormat="1" ht="12" hidden="1" customHeight="1">
      <c r="A672" s="25"/>
      <c r="B672" s="1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6"/>
      <c r="N672" s="29"/>
      <c r="O672" s="29"/>
      <c r="P672" s="46"/>
      <c r="Q672" s="3"/>
      <c r="R672" s="4"/>
      <c r="S672" s="5"/>
      <c r="T672" s="6"/>
      <c r="U672" s="7"/>
      <c r="V672" s="1"/>
      <c r="W672" s="1"/>
    </row>
    <row r="673" spans="1:23" s="16" customFormat="1" ht="12" hidden="1" customHeight="1">
      <c r="A673" s="25"/>
      <c r="B673" s="1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6"/>
      <c r="N673" s="29"/>
      <c r="O673" s="29"/>
      <c r="P673" s="46"/>
      <c r="Q673" s="3"/>
      <c r="R673" s="4"/>
      <c r="S673" s="5"/>
      <c r="T673" s="6"/>
      <c r="U673" s="7"/>
      <c r="V673" s="1"/>
      <c r="W673" s="1"/>
    </row>
    <row r="674" spans="1:23" s="16" customFormat="1" ht="12" hidden="1" customHeight="1">
      <c r="A674" s="25"/>
      <c r="B674" s="1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6"/>
      <c r="N674" s="29"/>
      <c r="O674" s="29"/>
      <c r="P674" s="46"/>
      <c r="Q674" s="3"/>
      <c r="R674" s="4"/>
      <c r="S674" s="5"/>
      <c r="T674" s="6"/>
      <c r="U674" s="7"/>
      <c r="V674" s="1"/>
      <c r="W674" s="1"/>
    </row>
    <row r="675" spans="1:23" s="16" customFormat="1" ht="12" hidden="1" customHeight="1">
      <c r="A675" s="25"/>
      <c r="B675" s="1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6"/>
      <c r="N675" s="29"/>
      <c r="O675" s="29"/>
      <c r="P675" s="46"/>
      <c r="Q675" s="3"/>
      <c r="R675" s="4"/>
      <c r="S675" s="5"/>
      <c r="T675" s="6"/>
      <c r="U675" s="7"/>
      <c r="V675" s="1"/>
      <c r="W675" s="1"/>
    </row>
    <row r="676" spans="1:23" s="16" customFormat="1" ht="12" hidden="1" customHeight="1">
      <c r="A676" s="25"/>
      <c r="B676" s="1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6"/>
      <c r="N676" s="29"/>
      <c r="O676" s="29"/>
      <c r="P676" s="46"/>
      <c r="Q676" s="3"/>
      <c r="R676" s="4"/>
      <c r="S676" s="5"/>
      <c r="T676" s="6"/>
      <c r="U676" s="7"/>
      <c r="V676" s="1"/>
      <c r="W676" s="1"/>
    </row>
    <row r="677" spans="1:23" s="16" customFormat="1" ht="12" hidden="1" customHeight="1">
      <c r="A677" s="25"/>
      <c r="B677" s="1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6"/>
      <c r="N677" s="29"/>
      <c r="O677" s="29"/>
      <c r="P677" s="46"/>
      <c r="Q677" s="3"/>
      <c r="R677" s="4"/>
      <c r="S677" s="5"/>
      <c r="T677" s="6"/>
      <c r="U677" s="7"/>
      <c r="V677" s="1"/>
      <c r="W677" s="1"/>
    </row>
    <row r="678" spans="1:23" s="16" customFormat="1" ht="12" hidden="1" customHeight="1">
      <c r="A678" s="25"/>
      <c r="B678" s="1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6"/>
      <c r="N678" s="29"/>
      <c r="O678" s="29"/>
      <c r="P678" s="46"/>
      <c r="Q678" s="3"/>
      <c r="R678" s="4"/>
      <c r="S678" s="5"/>
      <c r="T678" s="6"/>
      <c r="U678" s="7"/>
      <c r="V678" s="1"/>
      <c r="W678" s="1"/>
    </row>
    <row r="679" spans="1:23" s="16" customFormat="1" ht="12" hidden="1" customHeight="1">
      <c r="A679" s="25"/>
      <c r="B679" s="1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6"/>
      <c r="N679" s="29"/>
      <c r="O679" s="29"/>
      <c r="P679" s="46"/>
      <c r="Q679" s="3"/>
      <c r="R679" s="4"/>
      <c r="S679" s="5"/>
      <c r="T679" s="6"/>
      <c r="U679" s="7"/>
      <c r="V679" s="1"/>
      <c r="W679" s="1"/>
    </row>
    <row r="680" spans="1:23" s="16" customFormat="1" ht="12" hidden="1" customHeight="1">
      <c r="A680" s="25"/>
      <c r="B680" s="1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6"/>
      <c r="N680" s="29"/>
      <c r="O680" s="29"/>
      <c r="P680" s="46"/>
      <c r="Q680" s="3"/>
      <c r="R680" s="4"/>
      <c r="S680" s="5"/>
      <c r="T680" s="6"/>
      <c r="U680" s="7"/>
      <c r="V680" s="1"/>
      <c r="W680" s="1"/>
    </row>
    <row r="681" spans="1:23" s="16" customFormat="1" ht="12" hidden="1" customHeight="1">
      <c r="A681" s="25"/>
      <c r="B681" s="1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6"/>
      <c r="N681" s="29"/>
      <c r="O681" s="29"/>
      <c r="P681" s="46"/>
      <c r="Q681" s="3"/>
      <c r="R681" s="4"/>
      <c r="S681" s="5"/>
      <c r="T681" s="6"/>
      <c r="U681" s="7"/>
      <c r="V681" s="1"/>
      <c r="W681" s="1"/>
    </row>
    <row r="682" spans="1:23" s="16" customFormat="1" ht="12" hidden="1" customHeight="1">
      <c r="A682" s="25"/>
      <c r="B682" s="1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6"/>
      <c r="N682" s="29"/>
      <c r="O682" s="29"/>
      <c r="P682" s="46"/>
      <c r="Q682" s="3"/>
      <c r="R682" s="4"/>
      <c r="S682" s="5"/>
      <c r="T682" s="6"/>
      <c r="U682" s="7"/>
      <c r="V682" s="1"/>
      <c r="W682" s="1"/>
    </row>
    <row r="683" spans="1:23" s="16" customFormat="1" ht="12" hidden="1" customHeight="1">
      <c r="A683" s="25"/>
      <c r="B683" s="1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6"/>
      <c r="N683" s="29"/>
      <c r="O683" s="29"/>
      <c r="P683" s="46"/>
      <c r="Q683" s="3"/>
      <c r="R683" s="4"/>
      <c r="S683" s="5"/>
      <c r="T683" s="6"/>
      <c r="U683" s="7"/>
      <c r="V683" s="1"/>
      <c r="W683" s="1"/>
    </row>
    <row r="684" spans="1:23" s="16" customFormat="1" ht="12" hidden="1" customHeight="1">
      <c r="A684" s="25"/>
      <c r="B684" s="1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6"/>
      <c r="N684" s="29"/>
      <c r="O684" s="29"/>
      <c r="P684" s="46"/>
      <c r="Q684" s="3"/>
      <c r="R684" s="4"/>
      <c r="S684" s="5"/>
      <c r="T684" s="6"/>
      <c r="U684" s="7"/>
      <c r="V684" s="1"/>
      <c r="W684" s="1"/>
    </row>
    <row r="685" spans="1:23" s="16" customFormat="1" ht="12" hidden="1" customHeight="1">
      <c r="A685" s="25"/>
      <c r="B685" s="1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6"/>
      <c r="N685" s="29"/>
      <c r="O685" s="29"/>
      <c r="P685" s="46"/>
      <c r="Q685" s="3"/>
      <c r="R685" s="4"/>
      <c r="S685" s="5"/>
      <c r="T685" s="6"/>
      <c r="U685" s="7"/>
      <c r="V685" s="1"/>
      <c r="W685" s="1"/>
    </row>
    <row r="686" spans="1:23" s="16" customFormat="1" ht="12" hidden="1" customHeight="1">
      <c r="A686" s="25"/>
      <c r="B686" s="1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6"/>
      <c r="N686" s="29"/>
      <c r="O686" s="29"/>
      <c r="P686" s="46"/>
      <c r="Q686" s="3"/>
      <c r="R686" s="4"/>
      <c r="S686" s="5"/>
      <c r="T686" s="6"/>
      <c r="U686" s="7"/>
      <c r="V686" s="1"/>
      <c r="W686" s="1"/>
    </row>
    <row r="687" spans="1:23" s="16" customFormat="1" ht="12" hidden="1" customHeight="1">
      <c r="A687" s="25"/>
      <c r="B687" s="1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6"/>
      <c r="N687" s="29"/>
      <c r="O687" s="29"/>
      <c r="P687" s="46"/>
      <c r="Q687" s="3"/>
      <c r="R687" s="4"/>
      <c r="S687" s="5"/>
      <c r="T687" s="6"/>
      <c r="U687" s="7"/>
      <c r="V687" s="1"/>
      <c r="W687" s="1"/>
    </row>
    <row r="688" spans="1:23" s="16" customFormat="1" ht="12" hidden="1" customHeight="1">
      <c r="A688" s="25"/>
      <c r="B688" s="1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6"/>
      <c r="N688" s="29"/>
      <c r="O688" s="29"/>
      <c r="P688" s="46"/>
      <c r="Q688" s="3"/>
      <c r="R688" s="4"/>
      <c r="S688" s="5"/>
      <c r="T688" s="6"/>
      <c r="U688" s="7"/>
      <c r="V688" s="1"/>
      <c r="W688" s="1"/>
    </row>
    <row r="689" spans="1:23" s="16" customFormat="1" ht="12" hidden="1" customHeight="1">
      <c r="A689" s="25"/>
      <c r="B689" s="1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6"/>
      <c r="N689" s="29"/>
      <c r="O689" s="29"/>
      <c r="P689" s="46"/>
      <c r="Q689" s="3"/>
      <c r="R689" s="4"/>
      <c r="S689" s="5"/>
      <c r="T689" s="6"/>
      <c r="U689" s="7"/>
      <c r="V689" s="1"/>
      <c r="W689" s="1"/>
    </row>
    <row r="690" spans="1:23" s="16" customFormat="1" ht="12" hidden="1" customHeight="1">
      <c r="A690" s="25"/>
      <c r="B690" s="1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6"/>
      <c r="N690" s="29"/>
      <c r="O690" s="29"/>
      <c r="P690" s="46"/>
      <c r="Q690" s="3"/>
      <c r="R690" s="4"/>
      <c r="S690" s="5"/>
      <c r="T690" s="6"/>
      <c r="U690" s="7"/>
      <c r="V690" s="1"/>
      <c r="W690" s="1"/>
    </row>
    <row r="691" spans="1:23" s="16" customFormat="1" ht="12" hidden="1" customHeight="1">
      <c r="A691" s="25"/>
      <c r="B691" s="1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6"/>
      <c r="N691" s="29"/>
      <c r="O691" s="29"/>
      <c r="P691" s="46"/>
      <c r="Q691" s="3"/>
      <c r="R691" s="4"/>
      <c r="S691" s="5"/>
      <c r="T691" s="6"/>
      <c r="U691" s="7"/>
      <c r="V691" s="1"/>
      <c r="W691" s="1"/>
    </row>
    <row r="692" spans="1:23" s="16" customFormat="1" ht="12" hidden="1" customHeight="1">
      <c r="A692" s="25"/>
      <c r="B692" s="1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6"/>
      <c r="N692" s="29"/>
      <c r="O692" s="29"/>
      <c r="P692" s="46"/>
      <c r="Q692" s="3"/>
      <c r="R692" s="4"/>
      <c r="S692" s="5"/>
      <c r="T692" s="6"/>
      <c r="U692" s="7"/>
      <c r="V692" s="1"/>
      <c r="W692" s="1"/>
    </row>
    <row r="693" spans="1:23" s="16" customFormat="1" ht="12" hidden="1" customHeight="1">
      <c r="A693" s="25"/>
      <c r="B693" s="1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6"/>
      <c r="N693" s="29"/>
      <c r="O693" s="29"/>
      <c r="P693" s="46"/>
      <c r="Q693" s="3"/>
      <c r="R693" s="4"/>
      <c r="S693" s="5"/>
      <c r="T693" s="6"/>
      <c r="U693" s="7"/>
      <c r="V693" s="1"/>
      <c r="W693" s="1"/>
    </row>
    <row r="694" spans="1:23" s="16" customFormat="1" ht="12" hidden="1" customHeight="1">
      <c r="A694" s="25"/>
      <c r="B694" s="1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6"/>
      <c r="N694" s="29"/>
      <c r="O694" s="29"/>
      <c r="P694" s="46"/>
      <c r="Q694" s="3"/>
      <c r="R694" s="4"/>
      <c r="S694" s="5"/>
      <c r="T694" s="6"/>
      <c r="U694" s="7"/>
      <c r="V694" s="1"/>
      <c r="W694" s="1"/>
    </row>
    <row r="695" spans="1:23" s="16" customFormat="1" ht="12" hidden="1" customHeight="1">
      <c r="A695" s="25"/>
      <c r="B695" s="1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6"/>
      <c r="N695" s="29"/>
      <c r="O695" s="29"/>
      <c r="P695" s="46"/>
      <c r="Q695" s="3"/>
      <c r="R695" s="4"/>
      <c r="S695" s="5"/>
      <c r="T695" s="6"/>
      <c r="U695" s="7"/>
      <c r="V695" s="1"/>
      <c r="W695" s="1"/>
    </row>
    <row r="696" spans="1:23" s="16" customFormat="1" ht="12" hidden="1" customHeight="1">
      <c r="A696" s="25"/>
      <c r="B696" s="1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6"/>
      <c r="N696" s="29"/>
      <c r="O696" s="29"/>
      <c r="P696" s="46"/>
      <c r="Q696" s="3"/>
      <c r="R696" s="4"/>
      <c r="S696" s="5"/>
      <c r="T696" s="6"/>
      <c r="U696" s="7"/>
      <c r="V696" s="1"/>
      <c r="W696" s="1"/>
    </row>
    <row r="697" spans="1:23" s="16" customFormat="1" ht="12" hidden="1" customHeight="1">
      <c r="A697" s="25"/>
      <c r="B697" s="1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6"/>
      <c r="N697" s="29"/>
      <c r="O697" s="29"/>
      <c r="P697" s="46"/>
      <c r="Q697" s="3"/>
      <c r="R697" s="4"/>
      <c r="S697" s="5"/>
      <c r="T697" s="6"/>
      <c r="U697" s="7"/>
      <c r="V697" s="1"/>
      <c r="W697" s="1"/>
    </row>
    <row r="698" spans="1:23" s="16" customFormat="1" ht="12" hidden="1" customHeight="1">
      <c r="A698" s="25"/>
      <c r="B698" s="1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6"/>
      <c r="N698" s="29"/>
      <c r="O698" s="29"/>
      <c r="P698" s="46"/>
      <c r="Q698" s="3"/>
      <c r="R698" s="4"/>
      <c r="S698" s="5"/>
      <c r="T698" s="6"/>
      <c r="U698" s="7"/>
      <c r="V698" s="1"/>
      <c r="W698" s="1"/>
    </row>
    <row r="699" spans="1:23" s="16" customFormat="1" ht="12" hidden="1" customHeight="1">
      <c r="A699" s="25"/>
      <c r="B699" s="1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6"/>
      <c r="N699" s="29"/>
      <c r="O699" s="29"/>
      <c r="P699" s="46"/>
      <c r="Q699" s="3"/>
      <c r="R699" s="4"/>
      <c r="S699" s="5"/>
      <c r="T699" s="6"/>
      <c r="U699" s="7"/>
      <c r="V699" s="1"/>
      <c r="W699" s="1"/>
    </row>
    <row r="700" spans="1:23" s="16" customFormat="1" ht="12" hidden="1" customHeight="1">
      <c r="A700" s="25"/>
      <c r="B700" s="1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6"/>
      <c r="N700" s="29"/>
      <c r="O700" s="29"/>
      <c r="P700" s="46"/>
      <c r="Q700" s="3"/>
      <c r="R700" s="4"/>
      <c r="S700" s="5"/>
      <c r="T700" s="6"/>
      <c r="U700" s="7"/>
      <c r="V700" s="1"/>
      <c r="W700" s="1"/>
    </row>
    <row r="701" spans="1:23" s="16" customFormat="1" ht="12" hidden="1" customHeight="1">
      <c r="A701" s="25"/>
      <c r="B701" s="1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6"/>
      <c r="N701" s="29"/>
      <c r="O701" s="29"/>
      <c r="P701" s="46"/>
      <c r="Q701" s="3"/>
      <c r="R701" s="4"/>
      <c r="S701" s="5"/>
      <c r="T701" s="6"/>
      <c r="U701" s="7"/>
      <c r="V701" s="1"/>
      <c r="W701" s="1"/>
    </row>
    <row r="702" spans="1:23" s="16" customFormat="1" ht="12" hidden="1" customHeight="1">
      <c r="A702" s="25"/>
      <c r="B702" s="1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6"/>
      <c r="N702" s="29"/>
      <c r="O702" s="29"/>
      <c r="P702" s="46"/>
      <c r="Q702" s="3"/>
      <c r="R702" s="4"/>
      <c r="S702" s="5"/>
      <c r="T702" s="6"/>
      <c r="U702" s="7"/>
      <c r="V702" s="1"/>
      <c r="W702" s="1"/>
    </row>
    <row r="703" spans="1:23" s="16" customFormat="1" ht="12" hidden="1" customHeight="1">
      <c r="A703" s="25"/>
      <c r="B703" s="1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6"/>
      <c r="N703" s="29"/>
      <c r="O703" s="29"/>
      <c r="P703" s="46"/>
      <c r="Q703" s="3"/>
      <c r="R703" s="4"/>
      <c r="S703" s="5"/>
      <c r="T703" s="6"/>
      <c r="U703" s="7"/>
      <c r="V703" s="1"/>
      <c r="W703" s="1"/>
    </row>
    <row r="704" spans="1:23" s="16" customFormat="1" ht="12" hidden="1" customHeight="1">
      <c r="A704" s="25"/>
      <c r="B704" s="1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6"/>
      <c r="N704" s="29"/>
      <c r="O704" s="29"/>
      <c r="P704" s="46"/>
      <c r="Q704" s="3"/>
      <c r="R704" s="4"/>
      <c r="S704" s="5"/>
      <c r="T704" s="6"/>
      <c r="U704" s="7"/>
      <c r="V704" s="1"/>
      <c r="W704" s="1"/>
    </row>
    <row r="705" spans="1:23" s="16" customFormat="1" ht="12" hidden="1" customHeight="1">
      <c r="A705" s="25"/>
      <c r="B705" s="1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6"/>
      <c r="N705" s="29"/>
      <c r="O705" s="29"/>
      <c r="P705" s="46"/>
      <c r="Q705" s="3"/>
      <c r="R705" s="4"/>
      <c r="S705" s="5"/>
      <c r="T705" s="6"/>
      <c r="U705" s="7"/>
      <c r="V705" s="1"/>
      <c r="W705" s="1"/>
    </row>
    <row r="706" spans="1:23" s="16" customFormat="1" ht="12" hidden="1" customHeight="1">
      <c r="A706" s="25"/>
      <c r="B706" s="1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6"/>
      <c r="N706" s="29"/>
      <c r="O706" s="29"/>
      <c r="P706" s="46"/>
      <c r="Q706" s="3"/>
      <c r="R706" s="4"/>
      <c r="S706" s="5"/>
      <c r="T706" s="6"/>
      <c r="U706" s="7"/>
      <c r="V706" s="1"/>
      <c r="W706" s="1"/>
    </row>
    <row r="707" spans="1:23" s="16" customFormat="1" ht="12" hidden="1" customHeight="1">
      <c r="A707" s="25"/>
      <c r="B707" s="1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6"/>
      <c r="N707" s="29"/>
      <c r="O707" s="29"/>
      <c r="P707" s="46"/>
      <c r="Q707" s="3"/>
      <c r="R707" s="4"/>
      <c r="S707" s="5"/>
      <c r="T707" s="6"/>
      <c r="U707" s="7"/>
      <c r="V707" s="1"/>
      <c r="W707" s="1"/>
    </row>
    <row r="708" spans="1:23" s="16" customFormat="1" ht="12" hidden="1" customHeight="1">
      <c r="A708" s="25"/>
      <c r="B708" s="1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6"/>
      <c r="N708" s="29"/>
      <c r="O708" s="29"/>
      <c r="P708" s="46"/>
      <c r="Q708" s="3"/>
      <c r="R708" s="4"/>
      <c r="S708" s="5"/>
      <c r="T708" s="6"/>
      <c r="U708" s="7"/>
      <c r="V708" s="1"/>
      <c r="W708" s="1"/>
    </row>
    <row r="709" spans="1:23" s="16" customFormat="1" ht="12" hidden="1" customHeight="1">
      <c r="A709" s="25"/>
      <c r="B709" s="1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6"/>
      <c r="N709" s="29"/>
      <c r="O709" s="29"/>
      <c r="P709" s="46"/>
      <c r="Q709" s="3"/>
      <c r="R709" s="4"/>
      <c r="S709" s="5"/>
      <c r="T709" s="6"/>
      <c r="U709" s="7"/>
      <c r="V709" s="1"/>
      <c r="W709" s="1"/>
    </row>
    <row r="710" spans="1:23" s="16" customFormat="1" ht="12" hidden="1" customHeight="1">
      <c r="A710" s="25"/>
      <c r="B710" s="1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6"/>
      <c r="N710" s="29"/>
      <c r="O710" s="29"/>
      <c r="P710" s="46"/>
      <c r="Q710" s="3"/>
      <c r="R710" s="4"/>
      <c r="S710" s="5"/>
      <c r="T710" s="6"/>
      <c r="U710" s="7"/>
      <c r="V710" s="1"/>
      <c r="W710" s="1"/>
    </row>
    <row r="711" spans="1:23" s="16" customFormat="1" ht="12" hidden="1" customHeight="1">
      <c r="A711" s="25"/>
      <c r="B711" s="1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6"/>
      <c r="N711" s="29"/>
      <c r="O711" s="29"/>
      <c r="P711" s="46"/>
      <c r="Q711" s="3"/>
      <c r="R711" s="4"/>
      <c r="S711" s="5"/>
      <c r="T711" s="6"/>
      <c r="U711" s="7"/>
      <c r="V711" s="1"/>
      <c r="W711" s="1"/>
    </row>
    <row r="712" spans="1:23" s="16" customFormat="1" ht="12" hidden="1" customHeight="1">
      <c r="A712" s="25"/>
      <c r="B712" s="1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6"/>
      <c r="N712" s="29"/>
      <c r="O712" s="29"/>
      <c r="P712" s="46"/>
      <c r="Q712" s="3"/>
      <c r="R712" s="4"/>
      <c r="S712" s="5"/>
      <c r="T712" s="6"/>
      <c r="U712" s="7"/>
      <c r="V712" s="1"/>
      <c r="W712" s="1"/>
    </row>
    <row r="713" spans="1:23" s="16" customFormat="1" ht="12" hidden="1" customHeight="1">
      <c r="A713" s="25"/>
      <c r="B713" s="1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6"/>
      <c r="N713" s="29"/>
      <c r="O713" s="29"/>
      <c r="P713" s="46"/>
      <c r="Q713" s="3"/>
      <c r="R713" s="4"/>
      <c r="S713" s="5"/>
      <c r="T713" s="6"/>
      <c r="U713" s="7"/>
      <c r="V713" s="1"/>
      <c r="W713" s="1"/>
    </row>
    <row r="714" spans="1:23" s="16" customFormat="1" ht="12" hidden="1" customHeight="1">
      <c r="A714" s="25"/>
      <c r="B714" s="1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6"/>
      <c r="N714" s="29"/>
      <c r="O714" s="29"/>
      <c r="P714" s="46"/>
      <c r="Q714" s="3"/>
      <c r="R714" s="4"/>
      <c r="S714" s="5"/>
      <c r="T714" s="6"/>
      <c r="U714" s="7"/>
      <c r="V714" s="1"/>
      <c r="W714" s="1"/>
    </row>
    <row r="715" spans="1:23" s="16" customFormat="1" ht="12" hidden="1" customHeight="1">
      <c r="A715" s="25"/>
      <c r="B715" s="1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6"/>
      <c r="N715" s="29"/>
      <c r="O715" s="29"/>
      <c r="P715" s="46"/>
      <c r="Q715" s="3"/>
      <c r="R715" s="4"/>
      <c r="S715" s="5"/>
      <c r="T715" s="6"/>
      <c r="U715" s="7"/>
      <c r="V715" s="1"/>
      <c r="W715" s="1"/>
    </row>
    <row r="716" spans="1:23" s="16" customFormat="1" ht="12" hidden="1" customHeight="1">
      <c r="A716" s="25"/>
      <c r="B716" s="1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6"/>
      <c r="N716" s="29"/>
      <c r="O716" s="29"/>
      <c r="P716" s="46"/>
      <c r="Q716" s="3"/>
      <c r="R716" s="4"/>
      <c r="S716" s="5"/>
      <c r="T716" s="6"/>
      <c r="U716" s="7"/>
      <c r="V716" s="1"/>
      <c r="W716" s="1"/>
    </row>
    <row r="717" spans="1:23" s="16" customFormat="1" ht="12" hidden="1" customHeight="1">
      <c r="A717" s="25"/>
      <c r="B717" s="1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6"/>
      <c r="N717" s="29"/>
      <c r="O717" s="29"/>
      <c r="P717" s="46"/>
      <c r="Q717" s="3"/>
      <c r="R717" s="4"/>
      <c r="S717" s="5"/>
      <c r="T717" s="6"/>
      <c r="U717" s="7"/>
      <c r="V717" s="1"/>
      <c r="W717" s="1"/>
    </row>
    <row r="718" spans="1:23" s="16" customFormat="1" ht="12" hidden="1" customHeight="1">
      <c r="A718" s="25"/>
      <c r="B718" s="1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6"/>
      <c r="N718" s="29"/>
      <c r="O718" s="29"/>
      <c r="P718" s="46"/>
      <c r="Q718" s="3"/>
      <c r="R718" s="4"/>
      <c r="S718" s="5"/>
      <c r="T718" s="6"/>
      <c r="U718" s="7"/>
      <c r="V718" s="1"/>
      <c r="W718" s="1"/>
    </row>
    <row r="719" spans="1:23" s="16" customFormat="1" ht="12" hidden="1" customHeight="1">
      <c r="A719" s="25"/>
      <c r="B719" s="1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6"/>
      <c r="N719" s="29"/>
      <c r="O719" s="29"/>
      <c r="P719" s="46"/>
      <c r="Q719" s="3"/>
      <c r="R719" s="4"/>
      <c r="S719" s="5"/>
      <c r="T719" s="6"/>
      <c r="U719" s="7"/>
      <c r="V719" s="1"/>
      <c r="W719" s="1"/>
    </row>
    <row r="720" spans="1:23" s="16" customFormat="1" ht="12" hidden="1" customHeight="1">
      <c r="A720" s="25"/>
      <c r="B720" s="1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6"/>
      <c r="N720" s="29"/>
      <c r="O720" s="29"/>
      <c r="P720" s="46"/>
      <c r="Q720" s="3"/>
      <c r="R720" s="4"/>
      <c r="S720" s="5"/>
      <c r="T720" s="6"/>
      <c r="U720" s="7"/>
      <c r="V720" s="1"/>
      <c r="W720" s="1"/>
    </row>
    <row r="721" spans="1:23" s="16" customFormat="1" ht="12" hidden="1" customHeight="1">
      <c r="A721" s="25"/>
      <c r="B721" s="1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6"/>
      <c r="N721" s="29"/>
      <c r="O721" s="29"/>
      <c r="P721" s="46"/>
      <c r="Q721" s="3"/>
      <c r="R721" s="4"/>
      <c r="S721" s="5"/>
      <c r="T721" s="6"/>
      <c r="U721" s="7"/>
      <c r="V721" s="1"/>
      <c r="W721" s="1"/>
    </row>
    <row r="722" spans="1:23" s="16" customFormat="1" ht="12" hidden="1" customHeight="1">
      <c r="A722" s="25"/>
      <c r="B722" s="1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6"/>
      <c r="N722" s="29"/>
      <c r="O722" s="29"/>
      <c r="P722" s="46"/>
      <c r="Q722" s="3"/>
      <c r="R722" s="4"/>
      <c r="S722" s="5"/>
      <c r="T722" s="6"/>
      <c r="U722" s="7"/>
      <c r="V722" s="1"/>
      <c r="W722" s="1"/>
    </row>
    <row r="723" spans="1:23" s="16" customFormat="1" ht="12" hidden="1" customHeight="1">
      <c r="A723" s="25"/>
      <c r="B723" s="1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6"/>
      <c r="N723" s="29"/>
      <c r="O723" s="29"/>
      <c r="P723" s="46"/>
      <c r="Q723" s="3"/>
      <c r="R723" s="4"/>
      <c r="S723" s="5"/>
      <c r="T723" s="6"/>
      <c r="U723" s="7"/>
      <c r="V723" s="1"/>
      <c r="W723" s="1"/>
    </row>
    <row r="724" spans="1:23" s="16" customFormat="1" ht="12" hidden="1" customHeight="1">
      <c r="A724" s="25"/>
      <c r="B724" s="1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6"/>
      <c r="N724" s="29"/>
      <c r="O724" s="29"/>
      <c r="P724" s="46"/>
      <c r="Q724" s="3"/>
      <c r="R724" s="4"/>
      <c r="S724" s="5"/>
      <c r="T724" s="6"/>
      <c r="U724" s="7"/>
      <c r="V724" s="1"/>
      <c r="W724" s="1"/>
    </row>
    <row r="725" spans="1:23" s="16" customFormat="1" ht="12" hidden="1" customHeight="1">
      <c r="A725" s="25"/>
      <c r="B725" s="1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6"/>
      <c r="N725" s="29"/>
      <c r="O725" s="29"/>
      <c r="P725" s="46"/>
      <c r="Q725" s="3"/>
      <c r="R725" s="4"/>
      <c r="S725" s="5"/>
      <c r="T725" s="6"/>
      <c r="U725" s="7"/>
      <c r="V725" s="1"/>
      <c r="W725" s="1"/>
    </row>
    <row r="726" spans="1:23" s="16" customFormat="1" ht="12" hidden="1" customHeight="1">
      <c r="A726" s="25"/>
      <c r="B726" s="1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6"/>
      <c r="N726" s="29"/>
      <c r="O726" s="29"/>
      <c r="P726" s="46"/>
      <c r="Q726" s="3"/>
      <c r="R726" s="4"/>
      <c r="S726" s="5"/>
      <c r="T726" s="6"/>
      <c r="U726" s="7"/>
      <c r="V726" s="1"/>
      <c r="W726" s="1"/>
    </row>
    <row r="727" spans="1:23" s="16" customFormat="1" ht="12" hidden="1" customHeight="1">
      <c r="A727" s="25"/>
      <c r="B727" s="1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6"/>
      <c r="N727" s="29"/>
      <c r="O727" s="29"/>
      <c r="P727" s="46"/>
      <c r="Q727" s="3"/>
      <c r="R727" s="4"/>
      <c r="S727" s="5"/>
      <c r="T727" s="6"/>
      <c r="U727" s="7"/>
      <c r="V727" s="1"/>
      <c r="W727" s="1"/>
    </row>
    <row r="728" spans="1:23" s="16" customFormat="1" ht="12" hidden="1" customHeight="1">
      <c r="A728" s="25"/>
      <c r="B728" s="1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6"/>
      <c r="N728" s="29"/>
      <c r="O728" s="29"/>
      <c r="P728" s="46"/>
      <c r="Q728" s="3"/>
      <c r="R728" s="4"/>
      <c r="S728" s="5"/>
      <c r="T728" s="6"/>
      <c r="U728" s="7"/>
      <c r="V728" s="1"/>
      <c r="W728" s="1"/>
    </row>
    <row r="729" spans="1:23" s="16" customFormat="1" ht="12" hidden="1" customHeight="1">
      <c r="A729" s="25"/>
      <c r="B729" s="1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6"/>
      <c r="N729" s="29"/>
      <c r="O729" s="29"/>
      <c r="P729" s="46"/>
      <c r="Q729" s="3"/>
      <c r="R729" s="4"/>
      <c r="S729" s="5"/>
      <c r="T729" s="6"/>
      <c r="U729" s="7"/>
      <c r="V729" s="1"/>
      <c r="W729" s="1"/>
    </row>
    <row r="730" spans="1:23" s="16" customFormat="1" ht="12" hidden="1" customHeight="1">
      <c r="A730" s="25"/>
      <c r="B730" s="1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6"/>
      <c r="N730" s="29"/>
      <c r="O730" s="29"/>
      <c r="P730" s="46"/>
      <c r="Q730" s="3"/>
      <c r="R730" s="4"/>
      <c r="S730" s="5"/>
      <c r="T730" s="6"/>
      <c r="U730" s="7"/>
      <c r="V730" s="1"/>
      <c r="W730" s="1"/>
    </row>
    <row r="731" spans="1:23" s="16" customFormat="1" ht="12" hidden="1" customHeight="1">
      <c r="A731" s="25"/>
      <c r="B731" s="1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6"/>
      <c r="N731" s="29"/>
      <c r="O731" s="29"/>
      <c r="P731" s="46"/>
      <c r="Q731" s="3"/>
      <c r="R731" s="4"/>
      <c r="S731" s="5"/>
      <c r="T731" s="6"/>
      <c r="U731" s="7"/>
      <c r="V731" s="1"/>
      <c r="W731" s="1"/>
    </row>
    <row r="732" spans="1:23" s="16" customFormat="1" ht="12" hidden="1" customHeight="1">
      <c r="A732" s="25"/>
      <c r="B732" s="1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6"/>
      <c r="N732" s="29"/>
      <c r="O732" s="29"/>
      <c r="P732" s="46"/>
      <c r="Q732" s="3"/>
      <c r="R732" s="4"/>
      <c r="S732" s="5"/>
      <c r="T732" s="6"/>
      <c r="U732" s="7"/>
      <c r="V732" s="1"/>
      <c r="W732" s="1"/>
    </row>
    <row r="733" spans="1:23" s="16" customFormat="1" ht="12" hidden="1" customHeight="1">
      <c r="A733" s="25"/>
      <c r="B733" s="1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6"/>
      <c r="N733" s="29"/>
      <c r="O733" s="29"/>
      <c r="P733" s="46"/>
      <c r="Q733" s="3"/>
      <c r="R733" s="4"/>
      <c r="S733" s="5"/>
      <c r="T733" s="6"/>
      <c r="U733" s="7"/>
      <c r="V733" s="1"/>
      <c r="W733" s="1"/>
    </row>
    <row r="734" spans="1:23" s="16" customFormat="1" ht="12" hidden="1" customHeight="1">
      <c r="A734" s="25"/>
      <c r="B734" s="1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6"/>
      <c r="N734" s="29"/>
      <c r="O734" s="29"/>
      <c r="P734" s="46"/>
      <c r="Q734" s="3"/>
      <c r="R734" s="4"/>
      <c r="S734" s="5"/>
      <c r="T734" s="6"/>
      <c r="U734" s="7"/>
      <c r="V734" s="1"/>
      <c r="W734" s="1"/>
    </row>
    <row r="735" spans="1:23" s="16" customFormat="1" ht="12" hidden="1" customHeight="1">
      <c r="A735" s="25"/>
      <c r="B735" s="1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6"/>
      <c r="N735" s="29"/>
      <c r="O735" s="29"/>
      <c r="P735" s="46"/>
      <c r="Q735" s="3"/>
      <c r="R735" s="4"/>
      <c r="S735" s="5"/>
      <c r="T735" s="6"/>
      <c r="U735" s="7"/>
      <c r="V735" s="1"/>
      <c r="W735" s="1"/>
    </row>
    <row r="736" spans="1:23" s="16" customFormat="1" ht="12" hidden="1" customHeight="1">
      <c r="A736" s="25"/>
      <c r="B736" s="1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6"/>
      <c r="N736" s="29"/>
      <c r="O736" s="29"/>
      <c r="P736" s="46"/>
      <c r="Q736" s="3"/>
      <c r="R736" s="4"/>
      <c r="S736" s="5"/>
      <c r="T736" s="6"/>
      <c r="U736" s="7"/>
      <c r="V736" s="1"/>
      <c r="W736" s="1"/>
    </row>
    <row r="737" spans="1:23" s="16" customFormat="1" ht="12" hidden="1" customHeight="1">
      <c r="A737" s="25"/>
      <c r="B737" s="1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6"/>
      <c r="N737" s="29"/>
      <c r="O737" s="29"/>
      <c r="P737" s="46"/>
      <c r="Q737" s="3"/>
      <c r="R737" s="4"/>
      <c r="S737" s="5"/>
      <c r="T737" s="6"/>
      <c r="U737" s="7"/>
      <c r="V737" s="1"/>
      <c r="W737" s="1"/>
    </row>
    <row r="738" spans="1:23" s="16" customFormat="1" ht="12" hidden="1" customHeight="1">
      <c r="A738" s="25"/>
      <c r="B738" s="1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6"/>
      <c r="N738" s="29"/>
      <c r="O738" s="29"/>
      <c r="P738" s="46"/>
      <c r="Q738" s="3"/>
      <c r="R738" s="4"/>
      <c r="S738" s="5"/>
      <c r="T738" s="6"/>
      <c r="U738" s="7"/>
      <c r="V738" s="1"/>
      <c r="W738" s="1"/>
    </row>
    <row r="739" spans="1:23" s="16" customFormat="1" ht="12" hidden="1" customHeight="1">
      <c r="A739" s="25"/>
      <c r="B739" s="1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6"/>
      <c r="N739" s="29"/>
      <c r="O739" s="29"/>
      <c r="P739" s="46"/>
      <c r="Q739" s="3"/>
      <c r="R739" s="4"/>
      <c r="S739" s="5"/>
      <c r="T739" s="6"/>
      <c r="U739" s="7"/>
      <c r="V739" s="1"/>
      <c r="W739" s="1"/>
    </row>
    <row r="740" spans="1:23" s="16" customFormat="1" ht="12" hidden="1" customHeight="1">
      <c r="A740" s="25"/>
      <c r="B740" s="1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6"/>
      <c r="N740" s="29"/>
      <c r="O740" s="29"/>
      <c r="P740" s="46"/>
      <c r="Q740" s="3"/>
      <c r="R740" s="4"/>
      <c r="S740" s="5"/>
      <c r="T740" s="6"/>
      <c r="U740" s="7"/>
      <c r="V740" s="1"/>
      <c r="W740" s="1"/>
    </row>
    <row r="741" spans="1:23" s="16" customFormat="1" ht="12" hidden="1" customHeight="1">
      <c r="A741" s="25"/>
      <c r="B741" s="1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6"/>
      <c r="N741" s="29"/>
      <c r="O741" s="29"/>
      <c r="P741" s="46"/>
      <c r="Q741" s="3"/>
      <c r="R741" s="4"/>
      <c r="S741" s="5"/>
      <c r="T741" s="6"/>
      <c r="U741" s="7"/>
      <c r="V741" s="1"/>
      <c r="W741" s="1"/>
    </row>
    <row r="742" spans="1:23" s="16" customFormat="1" ht="12" hidden="1" customHeight="1">
      <c r="A742" s="25"/>
      <c r="B742" s="1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6"/>
      <c r="N742" s="29"/>
      <c r="O742" s="29"/>
      <c r="P742" s="46"/>
      <c r="Q742" s="3"/>
      <c r="R742" s="4"/>
      <c r="S742" s="5"/>
      <c r="T742" s="6"/>
      <c r="U742" s="7"/>
      <c r="V742" s="1"/>
      <c r="W742" s="1"/>
    </row>
    <row r="743" spans="1:23" s="16" customFormat="1" ht="12" hidden="1" customHeight="1">
      <c r="A743" s="25"/>
      <c r="B743" s="1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6"/>
      <c r="N743" s="29"/>
      <c r="O743" s="29"/>
      <c r="P743" s="46"/>
      <c r="Q743" s="3"/>
      <c r="R743" s="4"/>
      <c r="S743" s="5"/>
      <c r="T743" s="6"/>
      <c r="U743" s="7"/>
      <c r="V743" s="1"/>
      <c r="W743" s="1"/>
    </row>
    <row r="744" spans="1:23" s="16" customFormat="1" ht="12" hidden="1" customHeight="1">
      <c r="A744" s="25"/>
      <c r="B744" s="1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6"/>
      <c r="N744" s="29"/>
      <c r="O744" s="29"/>
      <c r="P744" s="46"/>
      <c r="Q744" s="3"/>
      <c r="R744" s="4"/>
      <c r="S744" s="5"/>
      <c r="T744" s="6"/>
      <c r="U744" s="7"/>
      <c r="V744" s="1"/>
      <c r="W744" s="1"/>
    </row>
    <row r="745" spans="1:23" s="16" customFormat="1" ht="12" hidden="1" customHeight="1">
      <c r="A745" s="25"/>
      <c r="B745" s="1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6"/>
      <c r="N745" s="29"/>
      <c r="O745" s="29"/>
      <c r="P745" s="46"/>
      <c r="Q745" s="3"/>
      <c r="R745" s="4"/>
      <c r="S745" s="5"/>
      <c r="T745" s="6"/>
      <c r="U745" s="7"/>
      <c r="V745" s="1"/>
      <c r="W745" s="1"/>
    </row>
    <row r="746" spans="1:23" s="16" customFormat="1" ht="12" hidden="1" customHeight="1">
      <c r="A746" s="25"/>
      <c r="B746" s="1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6"/>
      <c r="N746" s="29"/>
      <c r="O746" s="29"/>
      <c r="P746" s="46"/>
      <c r="Q746" s="3"/>
      <c r="R746" s="4"/>
      <c r="S746" s="5"/>
      <c r="T746" s="6"/>
      <c r="U746" s="7"/>
      <c r="V746" s="1"/>
      <c r="W746" s="1"/>
    </row>
    <row r="747" spans="1:23" s="16" customFormat="1" ht="12" hidden="1" customHeight="1">
      <c r="A747" s="25"/>
      <c r="B747" s="1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6"/>
      <c r="N747" s="29"/>
      <c r="O747" s="29"/>
      <c r="P747" s="46"/>
      <c r="Q747" s="3"/>
      <c r="R747" s="4"/>
      <c r="S747" s="5"/>
      <c r="T747" s="6"/>
      <c r="U747" s="7"/>
      <c r="V747" s="1"/>
      <c r="W747" s="1"/>
    </row>
    <row r="748" spans="1:23" s="16" customFormat="1" ht="12" hidden="1" customHeight="1">
      <c r="A748" s="25"/>
      <c r="B748" s="1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6"/>
      <c r="N748" s="29"/>
      <c r="O748" s="29"/>
      <c r="P748" s="46"/>
      <c r="Q748" s="3"/>
      <c r="R748" s="4"/>
      <c r="S748" s="5"/>
      <c r="T748" s="6"/>
      <c r="U748" s="7"/>
      <c r="V748" s="1"/>
      <c r="W748" s="1"/>
    </row>
    <row r="749" spans="1:23" s="16" customFormat="1" ht="12" hidden="1" customHeight="1">
      <c r="A749" s="25"/>
      <c r="B749" s="1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6"/>
      <c r="N749" s="29"/>
      <c r="O749" s="29"/>
      <c r="P749" s="46"/>
      <c r="Q749" s="3"/>
      <c r="R749" s="4"/>
      <c r="S749" s="5"/>
      <c r="T749" s="6"/>
      <c r="U749" s="7"/>
      <c r="V749" s="1"/>
      <c r="W749" s="1"/>
    </row>
    <row r="750" spans="1:23" s="16" customFormat="1" ht="12" hidden="1" customHeight="1">
      <c r="A750" s="25"/>
      <c r="B750" s="1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6"/>
      <c r="N750" s="29"/>
      <c r="O750" s="29"/>
      <c r="P750" s="46"/>
      <c r="Q750" s="3"/>
      <c r="R750" s="4"/>
      <c r="S750" s="5"/>
      <c r="T750" s="6"/>
      <c r="U750" s="7"/>
      <c r="V750" s="1"/>
      <c r="W750" s="1"/>
    </row>
    <row r="751" spans="1:23" s="16" customFormat="1" ht="12" hidden="1" customHeight="1">
      <c r="A751" s="25"/>
      <c r="B751" s="1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6"/>
      <c r="N751" s="29"/>
      <c r="O751" s="29"/>
      <c r="P751" s="46"/>
      <c r="Q751" s="3"/>
      <c r="R751" s="4"/>
      <c r="S751" s="5"/>
      <c r="T751" s="6"/>
      <c r="U751" s="7"/>
      <c r="V751" s="1"/>
      <c r="W751" s="1"/>
    </row>
    <row r="752" spans="1:23" s="16" customFormat="1" ht="12" hidden="1" customHeight="1">
      <c r="A752" s="25"/>
      <c r="B752" s="1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6"/>
      <c r="N752" s="29"/>
      <c r="O752" s="29"/>
      <c r="P752" s="46"/>
      <c r="Q752" s="3"/>
      <c r="R752" s="4"/>
      <c r="S752" s="5"/>
      <c r="T752" s="6"/>
      <c r="U752" s="7"/>
      <c r="V752" s="1"/>
      <c r="W752" s="1"/>
    </row>
    <row r="753" spans="1:23" s="16" customFormat="1" ht="12" hidden="1" customHeight="1">
      <c r="A753" s="25"/>
      <c r="B753" s="1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6"/>
      <c r="N753" s="29"/>
      <c r="O753" s="29"/>
      <c r="P753" s="46"/>
      <c r="Q753" s="3"/>
      <c r="R753" s="4"/>
      <c r="S753" s="5"/>
      <c r="T753" s="6"/>
      <c r="U753" s="7"/>
      <c r="V753" s="1"/>
      <c r="W753" s="1"/>
    </row>
    <row r="754" spans="1:23" s="16" customFormat="1" ht="12" hidden="1" customHeight="1">
      <c r="A754" s="25"/>
      <c r="B754" s="1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6"/>
      <c r="N754" s="29"/>
      <c r="O754" s="29"/>
      <c r="P754" s="46"/>
      <c r="Q754" s="3"/>
      <c r="R754" s="4"/>
      <c r="S754" s="5"/>
      <c r="T754" s="6"/>
      <c r="U754" s="7"/>
      <c r="V754" s="1"/>
      <c r="W754" s="1"/>
    </row>
    <row r="755" spans="1:23" s="16" customFormat="1" ht="12" hidden="1" customHeight="1">
      <c r="A755" s="25"/>
      <c r="B755" s="1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6"/>
      <c r="N755" s="29"/>
      <c r="O755" s="29"/>
      <c r="P755" s="46"/>
      <c r="Q755" s="3"/>
      <c r="R755" s="4"/>
      <c r="S755" s="5"/>
      <c r="T755" s="6"/>
      <c r="U755" s="7"/>
      <c r="V755" s="1"/>
      <c r="W755" s="1"/>
    </row>
    <row r="756" spans="1:23" s="16" customFormat="1" ht="12" hidden="1" customHeight="1">
      <c r="A756" s="25"/>
      <c r="B756" s="1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6"/>
      <c r="N756" s="29"/>
      <c r="O756" s="29"/>
      <c r="P756" s="46"/>
      <c r="Q756" s="3"/>
      <c r="R756" s="4"/>
      <c r="S756" s="5"/>
      <c r="T756" s="6"/>
      <c r="U756" s="7"/>
      <c r="V756" s="1"/>
      <c r="W756" s="1"/>
    </row>
    <row r="757" spans="1:23" s="16" customFormat="1" ht="12" hidden="1" customHeight="1">
      <c r="A757" s="25"/>
      <c r="B757" s="1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6"/>
      <c r="N757" s="29"/>
      <c r="O757" s="29"/>
      <c r="P757" s="46"/>
      <c r="Q757" s="3"/>
      <c r="R757" s="4"/>
      <c r="S757" s="5"/>
      <c r="T757" s="6"/>
      <c r="U757" s="7"/>
      <c r="V757" s="1"/>
      <c r="W757" s="1"/>
    </row>
    <row r="758" spans="1:23" s="16" customFormat="1" ht="12" hidden="1" customHeight="1">
      <c r="A758" s="25"/>
      <c r="B758" s="1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6"/>
      <c r="N758" s="29"/>
      <c r="O758" s="29"/>
      <c r="P758" s="46"/>
      <c r="Q758" s="3"/>
      <c r="R758" s="4"/>
      <c r="S758" s="5"/>
      <c r="T758" s="6"/>
      <c r="U758" s="7"/>
      <c r="V758" s="1"/>
      <c r="W758" s="1"/>
    </row>
    <row r="759" spans="1:23" s="16" customFormat="1" ht="12" hidden="1" customHeight="1">
      <c r="A759" s="25"/>
      <c r="B759" s="1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6"/>
      <c r="N759" s="29"/>
      <c r="O759" s="29"/>
      <c r="P759" s="46"/>
      <c r="Q759" s="3"/>
      <c r="R759" s="4"/>
      <c r="S759" s="5"/>
      <c r="T759" s="6"/>
      <c r="U759" s="7"/>
      <c r="V759" s="1"/>
      <c r="W759" s="1"/>
    </row>
    <row r="760" spans="1:23" s="16" customFormat="1" ht="12" hidden="1" customHeight="1">
      <c r="A760" s="25"/>
      <c r="B760" s="1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6"/>
      <c r="N760" s="29"/>
      <c r="O760" s="29"/>
      <c r="P760" s="46"/>
      <c r="Q760" s="3"/>
      <c r="R760" s="4"/>
      <c r="S760" s="5"/>
      <c r="T760" s="6"/>
      <c r="U760" s="7"/>
      <c r="V760" s="1"/>
      <c r="W760" s="1"/>
    </row>
    <row r="761" spans="1:23" s="16" customFormat="1" ht="12" hidden="1" customHeight="1">
      <c r="A761" s="25"/>
      <c r="B761" s="1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6"/>
      <c r="N761" s="29"/>
      <c r="O761" s="29"/>
      <c r="P761" s="46"/>
      <c r="Q761" s="3"/>
      <c r="R761" s="4"/>
      <c r="S761" s="5"/>
      <c r="T761" s="6"/>
      <c r="U761" s="7"/>
      <c r="V761" s="1"/>
      <c r="W761" s="1"/>
    </row>
    <row r="762" spans="1:23" s="16" customFormat="1" ht="12" hidden="1" customHeight="1">
      <c r="A762" s="25"/>
      <c r="B762" s="1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6"/>
      <c r="N762" s="29"/>
      <c r="O762" s="29"/>
      <c r="P762" s="46"/>
      <c r="Q762" s="3"/>
      <c r="R762" s="4"/>
      <c r="S762" s="5"/>
      <c r="T762" s="6"/>
      <c r="U762" s="7"/>
      <c r="V762" s="1"/>
      <c r="W762" s="1"/>
    </row>
    <row r="763" spans="1:23" s="16" customFormat="1" ht="12" hidden="1" customHeight="1">
      <c r="A763" s="25"/>
      <c r="B763" s="1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6"/>
      <c r="N763" s="29"/>
      <c r="O763" s="29"/>
      <c r="P763" s="46"/>
      <c r="Q763" s="3"/>
      <c r="R763" s="4"/>
      <c r="S763" s="5"/>
      <c r="T763" s="6"/>
      <c r="U763" s="7"/>
      <c r="V763" s="1"/>
      <c r="W763" s="1"/>
    </row>
    <row r="764" spans="1:23" s="16" customFormat="1" ht="12" hidden="1" customHeight="1">
      <c r="A764" s="25"/>
      <c r="B764" s="1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6"/>
      <c r="N764" s="29"/>
      <c r="O764" s="29"/>
      <c r="P764" s="46"/>
      <c r="Q764" s="3"/>
      <c r="R764" s="4"/>
      <c r="S764" s="5"/>
      <c r="T764" s="6"/>
      <c r="U764" s="7"/>
      <c r="V764" s="1"/>
      <c r="W764" s="1"/>
    </row>
    <row r="765" spans="1:23" s="16" customFormat="1" ht="12" hidden="1" customHeight="1">
      <c r="A765" s="25"/>
      <c r="B765" s="1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6"/>
      <c r="N765" s="29"/>
      <c r="O765" s="29"/>
      <c r="P765" s="46"/>
      <c r="Q765" s="3"/>
      <c r="R765" s="4"/>
      <c r="S765" s="5"/>
      <c r="T765" s="6"/>
      <c r="U765" s="7"/>
      <c r="V765" s="1"/>
      <c r="W765" s="1"/>
    </row>
    <row r="766" spans="1:23" s="16" customFormat="1" ht="12" hidden="1" customHeight="1">
      <c r="A766" s="25"/>
      <c r="B766" s="1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6"/>
      <c r="N766" s="29"/>
      <c r="O766" s="29"/>
      <c r="P766" s="46"/>
      <c r="Q766" s="3"/>
      <c r="R766" s="4"/>
      <c r="S766" s="5"/>
      <c r="T766" s="6"/>
      <c r="U766" s="7"/>
      <c r="V766" s="1"/>
      <c r="W766" s="1"/>
    </row>
    <row r="767" spans="1:23" s="16" customFormat="1" ht="12" hidden="1" customHeight="1">
      <c r="A767" s="25"/>
      <c r="B767" s="1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6"/>
      <c r="N767" s="29"/>
      <c r="O767" s="29"/>
      <c r="P767" s="46"/>
      <c r="Q767" s="3"/>
      <c r="R767" s="4"/>
      <c r="S767" s="5"/>
      <c r="T767" s="6"/>
      <c r="U767" s="7"/>
      <c r="V767" s="1"/>
      <c r="W767" s="1"/>
    </row>
    <row r="768" spans="1:23" s="16" customFormat="1" ht="12" hidden="1" customHeight="1">
      <c r="A768" s="25"/>
      <c r="B768" s="1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6"/>
      <c r="N768" s="29"/>
      <c r="O768" s="29"/>
      <c r="P768" s="46"/>
      <c r="Q768" s="3"/>
      <c r="R768" s="4"/>
      <c r="S768" s="5"/>
      <c r="T768" s="6"/>
      <c r="U768" s="7"/>
      <c r="V768" s="1"/>
      <c r="W768" s="1"/>
    </row>
    <row r="769" spans="1:23" s="16" customFormat="1" ht="12" hidden="1" customHeight="1">
      <c r="A769" s="25"/>
      <c r="B769" s="1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6"/>
      <c r="N769" s="29"/>
      <c r="O769" s="29"/>
      <c r="P769" s="46"/>
      <c r="Q769" s="3"/>
      <c r="R769" s="4"/>
      <c r="S769" s="5"/>
      <c r="T769" s="6"/>
      <c r="U769" s="7"/>
      <c r="V769" s="1"/>
      <c r="W769" s="1"/>
    </row>
    <row r="770" spans="1:23" s="16" customFormat="1" ht="12" hidden="1" customHeight="1">
      <c r="A770" s="25"/>
      <c r="B770" s="1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6"/>
      <c r="N770" s="29"/>
      <c r="O770" s="29"/>
      <c r="P770" s="46"/>
      <c r="Q770" s="3"/>
      <c r="R770" s="4"/>
      <c r="S770" s="5"/>
      <c r="T770" s="6"/>
      <c r="U770" s="7"/>
      <c r="V770" s="1"/>
      <c r="W770" s="1"/>
    </row>
    <row r="771" spans="1:23" s="16" customFormat="1" ht="12" hidden="1" customHeight="1">
      <c r="A771" s="25"/>
      <c r="B771" s="1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6"/>
      <c r="N771" s="29"/>
      <c r="O771" s="29"/>
      <c r="P771" s="46"/>
      <c r="Q771" s="3"/>
      <c r="R771" s="4"/>
      <c r="S771" s="5"/>
      <c r="T771" s="6"/>
      <c r="U771" s="7"/>
      <c r="V771" s="1"/>
      <c r="W771" s="1"/>
    </row>
    <row r="772" spans="1:23" s="16" customFormat="1" ht="12" hidden="1" customHeight="1">
      <c r="A772" s="25"/>
      <c r="B772" s="1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6"/>
      <c r="N772" s="29"/>
      <c r="O772" s="29"/>
      <c r="P772" s="46"/>
      <c r="Q772" s="3"/>
      <c r="R772" s="4"/>
      <c r="S772" s="5"/>
      <c r="T772" s="6"/>
      <c r="U772" s="7"/>
      <c r="V772" s="1"/>
      <c r="W772" s="1"/>
    </row>
    <row r="773" spans="1:23" s="16" customFormat="1" ht="12" hidden="1" customHeight="1">
      <c r="A773" s="25"/>
      <c r="B773" s="1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6"/>
      <c r="N773" s="29"/>
      <c r="O773" s="29"/>
      <c r="P773" s="46"/>
      <c r="Q773" s="3"/>
      <c r="R773" s="4"/>
      <c r="S773" s="5"/>
      <c r="T773" s="6"/>
      <c r="U773" s="7"/>
      <c r="V773" s="1"/>
      <c r="W773" s="1"/>
    </row>
    <row r="774" spans="1:23" s="16" customFormat="1" ht="12" hidden="1" customHeight="1">
      <c r="A774" s="25"/>
      <c r="B774" s="1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6"/>
      <c r="N774" s="29"/>
      <c r="O774" s="29"/>
      <c r="P774" s="46"/>
      <c r="Q774" s="3"/>
      <c r="R774" s="4"/>
      <c r="S774" s="5"/>
      <c r="T774" s="6"/>
      <c r="U774" s="7"/>
      <c r="V774" s="1"/>
      <c r="W774" s="1"/>
    </row>
    <row r="775" spans="1:23" s="16" customFormat="1" ht="12" hidden="1" customHeight="1">
      <c r="A775" s="25"/>
      <c r="B775" s="1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6"/>
      <c r="N775" s="29"/>
      <c r="O775" s="29"/>
      <c r="P775" s="46"/>
      <c r="Q775" s="3"/>
      <c r="R775" s="4"/>
      <c r="S775" s="5"/>
      <c r="T775" s="6"/>
      <c r="U775" s="7"/>
      <c r="V775" s="1"/>
      <c r="W775" s="1"/>
    </row>
    <row r="776" spans="1:23" s="16" customFormat="1" ht="12" hidden="1" customHeight="1">
      <c r="A776" s="25"/>
      <c r="B776" s="1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6"/>
      <c r="N776" s="29"/>
      <c r="O776" s="29"/>
      <c r="P776" s="46"/>
      <c r="Q776" s="3"/>
      <c r="R776" s="4"/>
      <c r="S776" s="5"/>
      <c r="T776" s="6"/>
      <c r="U776" s="7"/>
      <c r="V776" s="1"/>
      <c r="W776" s="1"/>
    </row>
    <row r="777" spans="1:23" s="16" customFormat="1" ht="12" hidden="1" customHeight="1">
      <c r="A777" s="25"/>
      <c r="B777" s="1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6"/>
      <c r="N777" s="29"/>
      <c r="O777" s="29"/>
      <c r="P777" s="46"/>
      <c r="Q777" s="3"/>
      <c r="R777" s="4"/>
      <c r="S777" s="5"/>
      <c r="T777" s="6"/>
      <c r="U777" s="7"/>
      <c r="V777" s="1"/>
      <c r="W777" s="1"/>
    </row>
    <row r="778" spans="1:23" s="16" customFormat="1" ht="12" hidden="1" customHeight="1">
      <c r="A778" s="25"/>
      <c r="B778" s="1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6"/>
      <c r="N778" s="29"/>
      <c r="O778" s="29"/>
      <c r="P778" s="46"/>
      <c r="Q778" s="3"/>
      <c r="R778" s="4"/>
      <c r="S778" s="5"/>
      <c r="T778" s="6"/>
      <c r="U778" s="7"/>
      <c r="V778" s="1"/>
      <c r="W778" s="1"/>
    </row>
    <row r="779" spans="1:23" s="16" customFormat="1" ht="12" hidden="1" customHeight="1">
      <c r="A779" s="25"/>
      <c r="B779" s="1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6"/>
      <c r="N779" s="29"/>
      <c r="O779" s="29"/>
      <c r="P779" s="46"/>
      <c r="Q779" s="3"/>
      <c r="R779" s="4"/>
      <c r="S779" s="5"/>
      <c r="T779" s="6"/>
      <c r="U779" s="7"/>
      <c r="V779" s="1"/>
      <c r="W779" s="1"/>
    </row>
    <row r="780" spans="1:23" s="16" customFormat="1" ht="12" hidden="1" customHeight="1">
      <c r="A780" s="25"/>
      <c r="B780" s="1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6"/>
      <c r="N780" s="29"/>
      <c r="O780" s="29"/>
      <c r="P780" s="46"/>
      <c r="Q780" s="3"/>
      <c r="R780" s="4"/>
      <c r="S780" s="5"/>
      <c r="T780" s="6"/>
      <c r="U780" s="7"/>
      <c r="V780" s="1"/>
      <c r="W780" s="1"/>
    </row>
    <row r="781" spans="1:23" s="16" customFormat="1" ht="12" hidden="1" customHeight="1">
      <c r="A781" s="25"/>
      <c r="B781" s="1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6"/>
      <c r="N781" s="29"/>
      <c r="O781" s="29"/>
      <c r="P781" s="46"/>
      <c r="Q781" s="3"/>
      <c r="R781" s="4"/>
      <c r="S781" s="5"/>
      <c r="T781" s="6"/>
      <c r="U781" s="7"/>
      <c r="V781" s="1"/>
      <c r="W781" s="1"/>
    </row>
    <row r="782" spans="1:23" s="16" customFormat="1" ht="12" hidden="1" customHeight="1">
      <c r="A782" s="25"/>
      <c r="B782" s="1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6"/>
      <c r="N782" s="29"/>
      <c r="O782" s="29"/>
      <c r="P782" s="46"/>
      <c r="Q782" s="3"/>
      <c r="R782" s="4"/>
      <c r="S782" s="5"/>
      <c r="T782" s="6"/>
      <c r="U782" s="7"/>
      <c r="V782" s="1"/>
      <c r="W782" s="1"/>
    </row>
    <row r="783" spans="1:23" s="16" customFormat="1" ht="12" hidden="1" customHeight="1">
      <c r="A783" s="25"/>
      <c r="B783" s="1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6"/>
      <c r="N783" s="29"/>
      <c r="O783" s="29"/>
      <c r="P783" s="46"/>
      <c r="Q783" s="3"/>
      <c r="R783" s="4"/>
      <c r="S783" s="5"/>
      <c r="T783" s="6"/>
      <c r="U783" s="7"/>
      <c r="V783" s="1"/>
      <c r="W783" s="1"/>
    </row>
    <row r="784" spans="1:23" s="16" customFormat="1" ht="12" hidden="1" customHeight="1">
      <c r="A784" s="25"/>
      <c r="B784" s="1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6"/>
      <c r="N784" s="29"/>
      <c r="O784" s="29"/>
      <c r="P784" s="46"/>
      <c r="Q784" s="3"/>
      <c r="R784" s="4"/>
      <c r="S784" s="5"/>
      <c r="T784" s="6"/>
      <c r="U784" s="7"/>
      <c r="V784" s="1"/>
      <c r="W784" s="1"/>
    </row>
    <row r="785" spans="1:23" s="16" customFormat="1" ht="12" hidden="1" customHeight="1">
      <c r="A785" s="25"/>
      <c r="B785" s="1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6"/>
      <c r="N785" s="29"/>
      <c r="O785" s="29"/>
      <c r="P785" s="46"/>
      <c r="Q785" s="3"/>
      <c r="R785" s="4"/>
      <c r="S785" s="5"/>
      <c r="T785" s="6"/>
      <c r="U785" s="7"/>
      <c r="V785" s="1"/>
      <c r="W785" s="1"/>
    </row>
    <row r="786" spans="1:23" s="16" customFormat="1" ht="12" hidden="1" customHeight="1">
      <c r="A786" s="25"/>
      <c r="B786" s="1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6"/>
      <c r="N786" s="29"/>
      <c r="O786" s="29"/>
      <c r="P786" s="46"/>
      <c r="Q786" s="3"/>
      <c r="R786" s="4"/>
      <c r="S786" s="5"/>
      <c r="T786" s="6"/>
      <c r="U786" s="7"/>
      <c r="V786" s="1"/>
      <c r="W786" s="1"/>
    </row>
    <row r="787" spans="1:23" s="16" customFormat="1" ht="12" hidden="1" customHeight="1">
      <c r="A787" s="25"/>
      <c r="B787" s="1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6"/>
      <c r="N787" s="29"/>
      <c r="O787" s="29"/>
      <c r="P787" s="46"/>
      <c r="Q787" s="3"/>
      <c r="R787" s="4"/>
      <c r="S787" s="5"/>
      <c r="T787" s="6"/>
      <c r="U787" s="7"/>
      <c r="V787" s="1"/>
      <c r="W787" s="1"/>
    </row>
    <row r="788" spans="1:23" s="16" customFormat="1" ht="12" hidden="1" customHeight="1">
      <c r="A788" s="25"/>
      <c r="B788" s="1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6"/>
      <c r="N788" s="29"/>
      <c r="O788" s="29"/>
      <c r="P788" s="46"/>
      <c r="Q788" s="3"/>
      <c r="R788" s="4"/>
      <c r="S788" s="5"/>
      <c r="T788" s="6"/>
      <c r="U788" s="7"/>
      <c r="V788" s="1"/>
      <c r="W788" s="1"/>
    </row>
    <row r="789" spans="1:23" s="16" customFormat="1" ht="12" hidden="1" customHeight="1">
      <c r="A789" s="25"/>
      <c r="B789" s="1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6"/>
      <c r="N789" s="29"/>
      <c r="O789" s="29"/>
      <c r="P789" s="46"/>
      <c r="Q789" s="3"/>
      <c r="R789" s="4"/>
      <c r="S789" s="5"/>
      <c r="T789" s="6"/>
      <c r="U789" s="7"/>
      <c r="V789" s="1"/>
      <c r="W789" s="1"/>
    </row>
    <row r="790" spans="1:23" s="16" customFormat="1" ht="12" hidden="1" customHeight="1">
      <c r="A790" s="25"/>
      <c r="B790" s="1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6"/>
      <c r="N790" s="29"/>
      <c r="O790" s="29"/>
      <c r="P790" s="46"/>
      <c r="Q790" s="3"/>
      <c r="R790" s="4"/>
      <c r="S790" s="5"/>
      <c r="T790" s="6"/>
      <c r="U790" s="7"/>
      <c r="V790" s="1"/>
      <c r="W790" s="1"/>
    </row>
    <row r="791" spans="1:23" s="16" customFormat="1" ht="12" hidden="1" customHeight="1">
      <c r="A791" s="25"/>
      <c r="B791" s="1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6"/>
      <c r="N791" s="29"/>
      <c r="O791" s="29"/>
      <c r="P791" s="46"/>
      <c r="Q791" s="3"/>
      <c r="R791" s="4"/>
      <c r="S791" s="5"/>
      <c r="T791" s="6"/>
      <c r="U791" s="7"/>
      <c r="V791" s="1"/>
      <c r="W791" s="1"/>
    </row>
    <row r="792" spans="1:23" s="16" customFormat="1" ht="12" hidden="1" customHeight="1">
      <c r="A792" s="25"/>
      <c r="B792" s="1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6"/>
      <c r="N792" s="29"/>
      <c r="O792" s="29"/>
      <c r="P792" s="46"/>
      <c r="Q792" s="3"/>
      <c r="R792" s="4"/>
      <c r="S792" s="5"/>
      <c r="T792" s="6"/>
      <c r="U792" s="7"/>
      <c r="V792" s="1"/>
      <c r="W792" s="1"/>
    </row>
    <row r="793" spans="1:23" s="16" customFormat="1" ht="12" hidden="1" customHeight="1">
      <c r="A793" s="25"/>
      <c r="B793" s="1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6"/>
      <c r="N793" s="29"/>
      <c r="O793" s="29"/>
      <c r="P793" s="46"/>
      <c r="Q793" s="3"/>
      <c r="R793" s="4"/>
      <c r="S793" s="5"/>
      <c r="T793" s="6"/>
      <c r="U793" s="7"/>
      <c r="V793" s="1"/>
      <c r="W793" s="1"/>
    </row>
    <row r="794" spans="1:23" s="16" customFormat="1" ht="12" hidden="1" customHeight="1">
      <c r="A794" s="25"/>
      <c r="B794" s="1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6"/>
      <c r="N794" s="29"/>
      <c r="O794" s="29"/>
      <c r="P794" s="46"/>
      <c r="Q794" s="3"/>
      <c r="R794" s="4"/>
      <c r="S794" s="5"/>
      <c r="T794" s="6"/>
      <c r="U794" s="7"/>
      <c r="V794" s="1"/>
      <c r="W794" s="1"/>
    </row>
    <row r="795" spans="1:23" s="16" customFormat="1" ht="12" hidden="1" customHeight="1">
      <c r="A795" s="25"/>
      <c r="B795" s="1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6"/>
      <c r="N795" s="29"/>
      <c r="O795" s="29"/>
      <c r="P795" s="46"/>
      <c r="Q795" s="3"/>
      <c r="R795" s="4"/>
      <c r="S795" s="5"/>
      <c r="T795" s="6"/>
      <c r="U795" s="7"/>
      <c r="V795" s="1"/>
      <c r="W795" s="1"/>
    </row>
    <row r="796" spans="1:23" s="16" customFormat="1" ht="12" hidden="1" customHeight="1">
      <c r="A796" s="25"/>
      <c r="B796" s="1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6"/>
      <c r="N796" s="29"/>
      <c r="O796" s="29"/>
      <c r="P796" s="46"/>
      <c r="Q796" s="3"/>
      <c r="R796" s="4"/>
      <c r="S796" s="5"/>
      <c r="T796" s="6"/>
      <c r="U796" s="7"/>
      <c r="V796" s="1"/>
      <c r="W796" s="1"/>
    </row>
    <row r="797" spans="1:23" s="16" customFormat="1" ht="12" hidden="1" customHeight="1">
      <c r="A797" s="25"/>
      <c r="B797" s="1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6"/>
      <c r="N797" s="29"/>
      <c r="O797" s="29"/>
      <c r="P797" s="46"/>
      <c r="Q797" s="3"/>
      <c r="R797" s="4"/>
      <c r="S797" s="5"/>
      <c r="T797" s="6"/>
      <c r="U797" s="7"/>
      <c r="V797" s="1"/>
      <c r="W797" s="1"/>
    </row>
    <row r="798" spans="1:23" s="16" customFormat="1" ht="12" hidden="1" customHeight="1">
      <c r="A798" s="25"/>
      <c r="B798" s="1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6"/>
      <c r="N798" s="29"/>
      <c r="O798" s="29"/>
      <c r="P798" s="46"/>
      <c r="Q798" s="3"/>
      <c r="R798" s="4"/>
      <c r="S798" s="5"/>
      <c r="T798" s="6"/>
      <c r="U798" s="7"/>
      <c r="V798" s="1"/>
      <c r="W798" s="1"/>
    </row>
    <row r="799" spans="1:23" s="16" customFormat="1" ht="12" hidden="1" customHeight="1">
      <c r="A799" s="25"/>
      <c r="B799" s="1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6"/>
      <c r="N799" s="29"/>
      <c r="O799" s="29"/>
      <c r="P799" s="46"/>
      <c r="Q799" s="3"/>
      <c r="R799" s="4"/>
      <c r="S799" s="5"/>
      <c r="T799" s="6"/>
      <c r="U799" s="7"/>
      <c r="V799" s="1"/>
      <c r="W799" s="1"/>
    </row>
    <row r="800" spans="1:23" s="16" customFormat="1" ht="12" hidden="1" customHeight="1">
      <c r="A800" s="25"/>
      <c r="B800" s="1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6"/>
      <c r="N800" s="29"/>
      <c r="O800" s="29"/>
      <c r="P800" s="46"/>
      <c r="Q800" s="3"/>
      <c r="R800" s="4"/>
      <c r="S800" s="5"/>
      <c r="T800" s="6"/>
      <c r="U800" s="7"/>
      <c r="V800" s="1"/>
      <c r="W800" s="1"/>
    </row>
    <row r="801" spans="1:23" s="16" customFormat="1" ht="12" hidden="1" customHeight="1">
      <c r="A801" s="25"/>
      <c r="B801" s="1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6"/>
      <c r="N801" s="29"/>
      <c r="O801" s="29"/>
      <c r="P801" s="46"/>
      <c r="Q801" s="3"/>
      <c r="R801" s="4"/>
      <c r="S801" s="5"/>
      <c r="T801" s="6"/>
      <c r="U801" s="7"/>
      <c r="V801" s="1"/>
      <c r="W801" s="1"/>
    </row>
    <row r="802" spans="1:23" s="16" customFormat="1" ht="12" hidden="1" customHeight="1">
      <c r="A802" s="25"/>
      <c r="B802" s="1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6"/>
      <c r="N802" s="29"/>
      <c r="O802" s="29"/>
      <c r="P802" s="46"/>
      <c r="Q802" s="3"/>
      <c r="R802" s="4"/>
      <c r="S802" s="5"/>
      <c r="T802" s="6"/>
      <c r="U802" s="7"/>
      <c r="V802" s="1"/>
      <c r="W802" s="1"/>
    </row>
    <row r="803" spans="1:23" s="16" customFormat="1" ht="12" hidden="1" customHeight="1">
      <c r="A803" s="25"/>
      <c r="B803" s="1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6"/>
      <c r="N803" s="29"/>
      <c r="O803" s="29"/>
      <c r="P803" s="46"/>
      <c r="Q803" s="3"/>
      <c r="R803" s="4"/>
      <c r="S803" s="5"/>
      <c r="T803" s="6"/>
      <c r="U803" s="7"/>
      <c r="V803" s="1"/>
      <c r="W803" s="1"/>
    </row>
    <row r="804" spans="1:23" s="16" customFormat="1" ht="12" hidden="1" customHeight="1">
      <c r="A804" s="25"/>
      <c r="B804" s="1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6"/>
      <c r="N804" s="29"/>
      <c r="O804" s="29"/>
      <c r="P804" s="46"/>
      <c r="Q804" s="3"/>
      <c r="R804" s="4"/>
      <c r="S804" s="5"/>
      <c r="T804" s="6"/>
      <c r="U804" s="7"/>
      <c r="V804" s="1"/>
      <c r="W804" s="1"/>
    </row>
    <row r="805" spans="1:23" s="16" customFormat="1" ht="12" hidden="1" customHeight="1">
      <c r="A805" s="25"/>
      <c r="B805" s="1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6"/>
      <c r="N805" s="29"/>
      <c r="O805" s="29"/>
      <c r="P805" s="46"/>
      <c r="Q805" s="3"/>
      <c r="R805" s="4"/>
      <c r="S805" s="5"/>
      <c r="T805" s="6"/>
      <c r="U805" s="7"/>
      <c r="V805" s="1"/>
      <c r="W805" s="1"/>
    </row>
    <row r="806" spans="1:23" s="16" customFormat="1" ht="12" hidden="1" customHeight="1">
      <c r="A806" s="25"/>
      <c r="B806" s="1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6"/>
      <c r="N806" s="29"/>
      <c r="O806" s="29"/>
      <c r="P806" s="46"/>
      <c r="Q806" s="3"/>
      <c r="R806" s="4"/>
      <c r="S806" s="5"/>
      <c r="T806" s="6"/>
      <c r="U806" s="7"/>
      <c r="V806" s="1"/>
      <c r="W806" s="1"/>
    </row>
    <row r="807" spans="1:23" s="16" customFormat="1" ht="12" hidden="1" customHeight="1">
      <c r="A807" s="25"/>
      <c r="B807" s="1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6"/>
      <c r="N807" s="29"/>
      <c r="O807" s="29"/>
      <c r="P807" s="46"/>
      <c r="Q807" s="3"/>
      <c r="R807" s="4"/>
      <c r="S807" s="5"/>
      <c r="T807" s="6"/>
      <c r="U807" s="7"/>
      <c r="V807" s="1"/>
      <c r="W807" s="1"/>
    </row>
    <row r="808" spans="1:23" s="16" customFormat="1" ht="12" hidden="1" customHeight="1">
      <c r="A808" s="25"/>
      <c r="B808" s="1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6"/>
      <c r="N808" s="29"/>
      <c r="O808" s="29"/>
      <c r="P808" s="46"/>
      <c r="Q808" s="3"/>
      <c r="R808" s="4"/>
      <c r="S808" s="5"/>
      <c r="T808" s="6"/>
      <c r="U808" s="7"/>
      <c r="V808" s="1"/>
      <c r="W808" s="1"/>
    </row>
    <row r="809" spans="1:23" s="16" customFormat="1" ht="12" hidden="1" customHeight="1">
      <c r="A809" s="25"/>
      <c r="B809" s="1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6"/>
      <c r="N809" s="29"/>
      <c r="O809" s="29"/>
      <c r="P809" s="46"/>
      <c r="Q809" s="3"/>
      <c r="R809" s="4"/>
      <c r="S809" s="5"/>
      <c r="T809" s="6"/>
      <c r="U809" s="7"/>
      <c r="V809" s="1"/>
      <c r="W809" s="1"/>
    </row>
    <row r="810" spans="1:23" s="16" customFormat="1" ht="12" hidden="1" customHeight="1">
      <c r="A810" s="25"/>
      <c r="B810" s="1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6"/>
      <c r="N810" s="29"/>
      <c r="O810" s="29"/>
      <c r="P810" s="46"/>
      <c r="Q810" s="3"/>
      <c r="R810" s="4"/>
      <c r="S810" s="5"/>
      <c r="T810" s="6"/>
      <c r="U810" s="7"/>
      <c r="V810" s="1"/>
      <c r="W810" s="1"/>
    </row>
    <row r="811" spans="1:23" s="16" customFormat="1" ht="12" hidden="1" customHeight="1">
      <c r="A811" s="25"/>
      <c r="B811" s="1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6"/>
      <c r="N811" s="29"/>
      <c r="O811" s="29"/>
      <c r="P811" s="46"/>
      <c r="Q811" s="3"/>
      <c r="R811" s="4"/>
      <c r="S811" s="5"/>
      <c r="T811" s="6"/>
      <c r="U811" s="7"/>
      <c r="V811" s="1"/>
      <c r="W811" s="1"/>
    </row>
    <row r="812" spans="1:23" s="16" customFormat="1" ht="12" hidden="1" customHeight="1">
      <c r="A812" s="25"/>
      <c r="B812" s="1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6"/>
      <c r="N812" s="29"/>
      <c r="O812" s="29"/>
      <c r="P812" s="46"/>
      <c r="Q812" s="3"/>
      <c r="R812" s="4"/>
      <c r="S812" s="5"/>
      <c r="T812" s="6"/>
      <c r="U812" s="7"/>
      <c r="V812" s="1"/>
      <c r="W812" s="1"/>
    </row>
    <row r="813" spans="1:23" s="16" customFormat="1" ht="12" hidden="1" customHeight="1">
      <c r="A813" s="25"/>
      <c r="B813" s="1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6"/>
      <c r="N813" s="29"/>
      <c r="O813" s="29"/>
      <c r="P813" s="46"/>
      <c r="Q813" s="3"/>
      <c r="R813" s="4"/>
      <c r="S813" s="5"/>
      <c r="T813" s="6"/>
      <c r="U813" s="7"/>
      <c r="V813" s="1"/>
      <c r="W813" s="1"/>
    </row>
    <row r="814" spans="1:23" s="16" customFormat="1" ht="12" hidden="1" customHeight="1">
      <c r="A814" s="25"/>
      <c r="B814" s="1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6"/>
      <c r="N814" s="29"/>
      <c r="O814" s="29"/>
      <c r="P814" s="46"/>
      <c r="Q814" s="3"/>
      <c r="R814" s="4"/>
      <c r="S814" s="5"/>
      <c r="T814" s="6"/>
      <c r="U814" s="7"/>
      <c r="V814" s="1"/>
      <c r="W814" s="1"/>
    </row>
    <row r="815" spans="1:23" s="16" customFormat="1" ht="12" hidden="1" customHeight="1">
      <c r="A815" s="25"/>
      <c r="B815" s="1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6"/>
      <c r="N815" s="29"/>
      <c r="O815" s="29"/>
      <c r="P815" s="46"/>
      <c r="Q815" s="3"/>
      <c r="R815" s="4"/>
      <c r="S815" s="5"/>
      <c r="T815" s="6"/>
      <c r="U815" s="7"/>
      <c r="V815" s="1"/>
      <c r="W815" s="1"/>
    </row>
    <row r="816" spans="1:23" s="16" customFormat="1" ht="12" hidden="1" customHeight="1">
      <c r="A816" s="25"/>
      <c r="B816" s="1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6"/>
      <c r="N816" s="29"/>
      <c r="O816" s="29"/>
      <c r="P816" s="46"/>
      <c r="Q816" s="3"/>
      <c r="R816" s="4"/>
      <c r="S816" s="5"/>
      <c r="T816" s="6"/>
      <c r="U816" s="7"/>
      <c r="V816" s="1"/>
      <c r="W816" s="1"/>
    </row>
    <row r="817" spans="1:23" s="16" customFormat="1" ht="12" hidden="1" customHeight="1">
      <c r="A817" s="25"/>
      <c r="B817" s="1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6"/>
      <c r="N817" s="29"/>
      <c r="O817" s="29"/>
      <c r="P817" s="46"/>
      <c r="Q817" s="3"/>
      <c r="R817" s="4"/>
      <c r="S817" s="5"/>
      <c r="T817" s="6"/>
      <c r="U817" s="7"/>
      <c r="V817" s="1"/>
      <c r="W817" s="1"/>
    </row>
    <row r="818" spans="1:23" s="16" customFormat="1" ht="12" hidden="1" customHeight="1">
      <c r="A818" s="25"/>
      <c r="B818" s="1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6"/>
      <c r="N818" s="29"/>
      <c r="O818" s="29"/>
      <c r="P818" s="46"/>
      <c r="Q818" s="3"/>
      <c r="R818" s="4"/>
      <c r="S818" s="5"/>
      <c r="T818" s="6"/>
      <c r="U818" s="7"/>
      <c r="V818" s="1"/>
      <c r="W818" s="1"/>
    </row>
    <row r="819" spans="1:23" s="16" customFormat="1" ht="12" hidden="1" customHeight="1">
      <c r="A819" s="25"/>
      <c r="B819" s="1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6"/>
      <c r="N819" s="29"/>
      <c r="O819" s="29"/>
      <c r="P819" s="46"/>
      <c r="Q819" s="3"/>
      <c r="R819" s="4"/>
      <c r="S819" s="5"/>
      <c r="T819" s="6"/>
      <c r="U819" s="7"/>
      <c r="V819" s="1"/>
      <c r="W819" s="1"/>
    </row>
    <row r="820" spans="1:23" s="16" customFormat="1" ht="12" hidden="1" customHeight="1">
      <c r="A820" s="25"/>
      <c r="B820" s="1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6"/>
      <c r="N820" s="29"/>
      <c r="O820" s="29"/>
      <c r="P820" s="46"/>
      <c r="Q820" s="3"/>
      <c r="R820" s="4"/>
      <c r="S820" s="5"/>
      <c r="T820" s="6"/>
      <c r="U820" s="7"/>
      <c r="V820" s="1"/>
      <c r="W820" s="1"/>
    </row>
    <row r="821" spans="1:23" s="16" customFormat="1" ht="12" hidden="1" customHeight="1">
      <c r="A821" s="25"/>
      <c r="B821" s="1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6"/>
      <c r="N821" s="29"/>
      <c r="O821" s="29"/>
      <c r="P821" s="46"/>
      <c r="Q821" s="3"/>
      <c r="R821" s="4"/>
      <c r="S821" s="5"/>
      <c r="T821" s="6"/>
      <c r="U821" s="7"/>
      <c r="V821" s="1"/>
      <c r="W821" s="1"/>
    </row>
    <row r="822" spans="1:23" s="16" customFormat="1" ht="12" hidden="1" customHeight="1">
      <c r="A822" s="25"/>
      <c r="B822" s="1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6"/>
      <c r="N822" s="29"/>
      <c r="O822" s="29"/>
      <c r="P822" s="46"/>
      <c r="Q822" s="3"/>
      <c r="R822" s="4"/>
      <c r="S822" s="5"/>
      <c r="T822" s="6"/>
      <c r="U822" s="7"/>
      <c r="V822" s="1"/>
      <c r="W822" s="1"/>
    </row>
    <row r="823" spans="1:23" s="16" customFormat="1" ht="12" hidden="1" customHeight="1">
      <c r="A823" s="25"/>
      <c r="B823" s="1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6"/>
      <c r="N823" s="29"/>
      <c r="O823" s="29"/>
      <c r="P823" s="46"/>
      <c r="Q823" s="3"/>
      <c r="R823" s="4"/>
      <c r="S823" s="5"/>
      <c r="T823" s="6"/>
      <c r="U823" s="7"/>
      <c r="V823" s="1"/>
      <c r="W823" s="1"/>
    </row>
    <row r="824" spans="1:23" s="16" customFormat="1" ht="12" hidden="1" customHeight="1">
      <c r="A824" s="25"/>
      <c r="B824" s="1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6"/>
      <c r="N824" s="29"/>
      <c r="O824" s="29"/>
      <c r="P824" s="46"/>
      <c r="Q824" s="3"/>
      <c r="R824" s="4"/>
      <c r="S824" s="5"/>
      <c r="T824" s="6"/>
      <c r="U824" s="7"/>
      <c r="V824" s="1"/>
      <c r="W824" s="1"/>
    </row>
    <row r="825" spans="1:23" s="16" customFormat="1" ht="12" hidden="1" customHeight="1">
      <c r="A825" s="25"/>
      <c r="B825" s="1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6"/>
      <c r="N825" s="29"/>
      <c r="O825" s="29"/>
      <c r="P825" s="46"/>
      <c r="Q825" s="3"/>
      <c r="R825" s="4"/>
      <c r="S825" s="5"/>
      <c r="T825" s="6"/>
      <c r="U825" s="7"/>
      <c r="V825" s="1"/>
      <c r="W825" s="1"/>
    </row>
    <row r="826" spans="1:23" s="16" customFormat="1" ht="12" hidden="1" customHeight="1">
      <c r="A826" s="25"/>
      <c r="B826" s="1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6"/>
      <c r="N826" s="29"/>
      <c r="O826" s="29"/>
      <c r="P826" s="46"/>
      <c r="Q826" s="3"/>
      <c r="R826" s="4"/>
      <c r="S826" s="5"/>
      <c r="T826" s="6"/>
      <c r="U826" s="7"/>
      <c r="V826" s="1"/>
      <c r="W826" s="1"/>
    </row>
    <row r="827" spans="1:23" s="16" customFormat="1" ht="12" hidden="1" customHeight="1">
      <c r="A827" s="25"/>
      <c r="B827" s="1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6"/>
      <c r="N827" s="29"/>
      <c r="O827" s="29"/>
      <c r="P827" s="46"/>
      <c r="Q827" s="3"/>
      <c r="R827" s="4"/>
      <c r="S827" s="5"/>
      <c r="T827" s="6"/>
      <c r="U827" s="7"/>
      <c r="V827" s="1"/>
      <c r="W827" s="1"/>
    </row>
    <row r="828" spans="1:23" s="16" customFormat="1" ht="12" hidden="1" customHeight="1">
      <c r="A828" s="25"/>
      <c r="B828" s="1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6"/>
      <c r="N828" s="29"/>
      <c r="O828" s="29"/>
      <c r="P828" s="46"/>
      <c r="Q828" s="3"/>
      <c r="R828" s="4"/>
      <c r="S828" s="5"/>
      <c r="T828" s="6"/>
      <c r="U828" s="7"/>
      <c r="V828" s="1"/>
      <c r="W828" s="1"/>
    </row>
    <row r="829" spans="1:23" ht="15.75" hidden="1"/>
    <row r="830" spans="1:23" ht="15.75" hidden="1"/>
    <row r="831" spans="1:23" ht="15.75" hidden="1"/>
    <row r="832" spans="1:23" ht="15.75" hidden="1"/>
    <row r="833" ht="15.75" hidden="1"/>
    <row r="834" ht="15.75" hidden="1"/>
    <row r="835" ht="15.75" hidden="1"/>
    <row r="836" ht="15.75" hidden="1"/>
    <row r="837" ht="15.75" hidden="1"/>
    <row r="838" ht="15.75" hidden="1"/>
    <row r="839" ht="15.75" hidden="1"/>
    <row r="840" ht="15.75" hidden="1"/>
    <row r="841" ht="15.75" hidden="1"/>
    <row r="842" ht="15.75" hidden="1"/>
    <row r="843" ht="15.75" hidden="1"/>
    <row r="844" ht="15.75" hidden="1"/>
    <row r="845" ht="15.75" hidden="1"/>
    <row r="846" ht="15.75" hidden="1"/>
    <row r="847" ht="15.75" hidden="1"/>
    <row r="848" ht="15.75" hidden="1"/>
    <row r="849" ht="15.75" hidden="1"/>
    <row r="850" ht="15.75" hidden="1"/>
    <row r="851" ht="15.75" hidden="1"/>
    <row r="852" ht="15.75" hidden="1"/>
    <row r="853" ht="15.75" hidden="1"/>
    <row r="854" ht="15.75" hidden="1"/>
    <row r="855" ht="15.75" hidden="1"/>
    <row r="856" ht="15.75" hidden="1"/>
    <row r="857" ht="15.75" hidden="1"/>
    <row r="858" ht="15.75" hidden="1"/>
    <row r="859" ht="15.75" hidden="1"/>
    <row r="860" ht="15.75" hidden="1"/>
    <row r="861" ht="15.75" hidden="1"/>
    <row r="862" ht="15.75" hidden="1"/>
    <row r="863" ht="15.75" hidden="1"/>
    <row r="864" ht="15.75" hidden="1"/>
    <row r="865" ht="15.75" hidden="1"/>
    <row r="866" ht="15.75" hidden="1"/>
    <row r="867" ht="15.75" hidden="1"/>
    <row r="868" ht="15.75" hidden="1"/>
    <row r="869" ht="15.75" hidden="1"/>
    <row r="870" ht="15.75" hidden="1"/>
    <row r="871" ht="15.75" hidden="1"/>
    <row r="872" ht="15.75" hidden="1"/>
    <row r="873" ht="15.75" hidden="1"/>
    <row r="874" ht="15.75" hidden="1"/>
    <row r="875" ht="15.75" hidden="1"/>
    <row r="876" ht="15.75" hidden="1"/>
    <row r="877" ht="15.75" hidden="1"/>
    <row r="878" ht="15.75" hidden="1"/>
    <row r="879" ht="15.75" hidden="1"/>
    <row r="880" ht="15.75" hidden="1"/>
    <row r="881" ht="15.75" hidden="1"/>
    <row r="882" ht="15.75" hidden="1"/>
    <row r="883" ht="15.75" hidden="1"/>
    <row r="884" ht="15.75" hidden="1"/>
    <row r="885" ht="15.75" hidden="1"/>
    <row r="886" ht="15.75" hidden="1"/>
    <row r="887" ht="15.75" hidden="1"/>
    <row r="888" ht="15.75" hidden="1"/>
    <row r="889" ht="15.75" hidden="1"/>
    <row r="890" ht="15.75" hidden="1"/>
    <row r="891" ht="15.75" hidden="1"/>
    <row r="892" ht="15.75" hidden="1"/>
    <row r="893" ht="15.75" hidden="1"/>
    <row r="894" ht="15.75" hidden="1"/>
    <row r="895" ht="15.75" hidden="1"/>
    <row r="896" ht="15.75" hidden="1"/>
    <row r="897" ht="15.75" hidden="1"/>
    <row r="898" ht="15.75" hidden="1"/>
    <row r="899" ht="15.75" hidden="1"/>
    <row r="900" ht="15.75" hidden="1"/>
    <row r="901" ht="15.75" hidden="1"/>
    <row r="902" ht="15.75" hidden="1"/>
    <row r="903" ht="15.75" hidden="1"/>
    <row r="904" ht="15.75" hidden="1"/>
    <row r="905" ht="15.75" hidden="1"/>
    <row r="906" ht="15.75" hidden="1"/>
    <row r="907" ht="15.75" hidden="1"/>
    <row r="908" ht="15.75" hidden="1"/>
    <row r="909" ht="15.75" hidden="1"/>
    <row r="910" ht="15.75" hidden="1"/>
    <row r="911" ht="15.75" hidden="1"/>
    <row r="912" ht="15.75" hidden="1"/>
    <row r="913" ht="15.75" hidden="1"/>
    <row r="914" ht="15.75" hidden="1"/>
    <row r="915" ht="15.75" hidden="1"/>
    <row r="916" ht="15.75" hidden="1"/>
    <row r="917" ht="15.75" hidden="1"/>
    <row r="918" ht="15.75" hidden="1"/>
    <row r="919" ht="15.75" hidden="1"/>
    <row r="920" ht="15.75" hidden="1"/>
    <row r="921" ht="15.75" hidden="1"/>
    <row r="922" ht="15.75" hidden="1"/>
    <row r="923" ht="15.75" hidden="1"/>
    <row r="924" ht="15.75" hidden="1"/>
    <row r="925" ht="15.75" hidden="1"/>
    <row r="926" ht="15.75" hidden="1"/>
    <row r="927" ht="15.75" hidden="1"/>
    <row r="928" ht="15.75" hidden="1"/>
    <row r="929" ht="15.75" hidden="1"/>
    <row r="930" ht="15.75" hidden="1"/>
    <row r="931" ht="15.75" hidden="1"/>
    <row r="932" ht="15.75" hidden="1"/>
    <row r="933" ht="15.75" hidden="1"/>
    <row r="934" ht="15.75" hidden="1"/>
    <row r="935" ht="15.75" hidden="1"/>
    <row r="936" ht="15.75" hidden="1"/>
    <row r="937" ht="15.75" hidden="1"/>
    <row r="938" ht="15.75" hidden="1"/>
    <row r="939" ht="15.75" hidden="1"/>
    <row r="940" ht="15.75" hidden="1"/>
    <row r="941" ht="15.75" hidden="1"/>
    <row r="942" ht="15.75" hidden="1"/>
    <row r="943" ht="15.75" hidden="1"/>
    <row r="944" ht="15.75" hidden="1"/>
    <row r="945" ht="15.75" hidden="1"/>
    <row r="946" ht="15.75" hidden="1"/>
    <row r="947" ht="15.75" hidden="1"/>
    <row r="948" ht="15.75" hidden="1"/>
    <row r="949" ht="15.75" hidden="1"/>
    <row r="950" ht="15.75" hidden="1"/>
    <row r="951" ht="15.75" hidden="1"/>
    <row r="952" ht="15.75" hidden="1"/>
    <row r="953" ht="15.75" hidden="1"/>
    <row r="954" ht="15.75" hidden="1"/>
    <row r="955" ht="15.75" hidden="1"/>
    <row r="956" ht="15.75" hidden="1"/>
    <row r="957" ht="15.75" hidden="1"/>
    <row r="958" ht="15.75" hidden="1"/>
    <row r="959" ht="15.75" hidden="1"/>
    <row r="960" ht="15.75" hidden="1"/>
    <row r="961" ht="15.75" hidden="1"/>
    <row r="962" ht="15.75" hidden="1"/>
    <row r="963" ht="15.75" hidden="1"/>
    <row r="964" ht="15.75" hidden="1"/>
    <row r="965" ht="15.75" hidden="1"/>
    <row r="966" ht="15.75" hidden="1"/>
    <row r="967" ht="15.75" hidden="1"/>
    <row r="968" ht="15.75" hidden="1"/>
    <row r="969" ht="15.75" hidden="1"/>
    <row r="970" ht="15.75" hidden="1"/>
    <row r="971" ht="15.75" hidden="1"/>
    <row r="972" ht="15.75" hidden="1"/>
    <row r="973" ht="15.75" hidden="1"/>
    <row r="974" ht="15.75" hidden="1"/>
    <row r="975" ht="15.75" hidden="1"/>
    <row r="976" ht="15.75" hidden="1"/>
    <row r="977" ht="15.75" hidden="1"/>
    <row r="978" ht="15.75" hidden="1"/>
    <row r="979" ht="15.75" hidden="1"/>
    <row r="980" ht="15.75" hidden="1"/>
    <row r="981" ht="15.75" hidden="1"/>
    <row r="982" ht="15.75" hidden="1"/>
    <row r="983" ht="15.75" hidden="1"/>
    <row r="984" ht="15.75" hidden="1"/>
    <row r="985" ht="15.75" hidden="1"/>
    <row r="986" ht="15.75" hidden="1"/>
    <row r="987" ht="15.75" hidden="1"/>
    <row r="988" ht="15.75" hidden="1"/>
    <row r="989" ht="15.75" hidden="1"/>
    <row r="990" ht="15.75" hidden="1"/>
    <row r="991" ht="15.75" hidden="1"/>
    <row r="992" ht="15.75" hidden="1"/>
    <row r="993" ht="15.75" hidden="1"/>
    <row r="994" ht="15.75" hidden="1"/>
    <row r="995" ht="15.75" hidden="1"/>
    <row r="996" ht="15.75" hidden="1"/>
    <row r="997" ht="15.75" hidden="1"/>
    <row r="998" ht="15.75" hidden="1"/>
    <row r="999" ht="15.75" hidden="1"/>
    <row r="1000" ht="15.75" hidden="1"/>
    <row r="1001" ht="15.75" hidden="1"/>
    <row r="1002" ht="15.75" hidden="1"/>
    <row r="1003" ht="15.75" hidden="1"/>
    <row r="1004" ht="15.75" hidden="1"/>
    <row r="1005" ht="15.75" hidden="1"/>
    <row r="1006" ht="15.75" hidden="1"/>
    <row r="1007" ht="15.75" hidden="1"/>
    <row r="1008" ht="15.75" hidden="1"/>
    <row r="1009" ht="15.75" hidden="1"/>
    <row r="1010" ht="15.75" hidden="1"/>
    <row r="1011" ht="15.75" hidden="1"/>
    <row r="1012" ht="15.75" hidden="1"/>
    <row r="1013" ht="15.75" hidden="1"/>
    <row r="1014" ht="15.75" hidden="1"/>
    <row r="1015" ht="15.75" hidden="1"/>
    <row r="1016" ht="15.75" hidden="1"/>
    <row r="1017" ht="15.75" hidden="1"/>
    <row r="1018" ht="15.75" hidden="1"/>
    <row r="1019" ht="15.75" hidden="1"/>
    <row r="1020" ht="15.75" hidden="1"/>
    <row r="1021" ht="15.75" hidden="1"/>
    <row r="1022" ht="15.75" hidden="1"/>
    <row r="1023" ht="15.75" hidden="1"/>
    <row r="1024" ht="15.75" hidden="1"/>
    <row r="1025" ht="15.75" hidden="1"/>
    <row r="1026" ht="15.75" hidden="1"/>
    <row r="1027" ht="15.75" hidden="1"/>
    <row r="1028" ht="15.75" hidden="1"/>
    <row r="1029" ht="15.75" hidden="1"/>
    <row r="1030" ht="15.75" hidden="1"/>
    <row r="1031" ht="15.75" hidden="1"/>
    <row r="1032" ht="15.75" hidden="1"/>
    <row r="1033" ht="15.75" hidden="1"/>
    <row r="1034" ht="15.75" hidden="1"/>
    <row r="1035" ht="15.75" hidden="1"/>
    <row r="1036" ht="15.75" hidden="1"/>
    <row r="1037" ht="15.75" hidden="1"/>
    <row r="1038" ht="15.75" hidden="1"/>
    <row r="1039" ht="15.75" hidden="1"/>
    <row r="1040" ht="15.75" hidden="1"/>
    <row r="1041" ht="15.75" hidden="1"/>
    <row r="1042" ht="15.75" hidden="1"/>
    <row r="1043" ht="15.75" hidden="1"/>
    <row r="1044" ht="15.75" hidden="1"/>
    <row r="1045" ht="15.75" hidden="1"/>
    <row r="1046" ht="15.75" hidden="1"/>
    <row r="1047" ht="15.75" hidden="1"/>
    <row r="1048" ht="15.75" hidden="1"/>
    <row r="1049" ht="15.75" hidden="1"/>
    <row r="1050" ht="15.75" hidden="1"/>
    <row r="1051" ht="15.75" hidden="1"/>
    <row r="1052" ht="15.75" hidden="1"/>
    <row r="1053" ht="15.75" hidden="1"/>
    <row r="1054" ht="15.75" hidden="1"/>
    <row r="1055" ht="15.75" hidden="1"/>
    <row r="1056" ht="15.75" hidden="1"/>
    <row r="1057" ht="15.75" hidden="1"/>
    <row r="1058" ht="15.75" hidden="1"/>
    <row r="1059" ht="15.75" hidden="1"/>
    <row r="1060" ht="15.75" hidden="1"/>
    <row r="1061" ht="15.75" hidden="1"/>
    <row r="1062" ht="15.75" hidden="1"/>
    <row r="1063" ht="15.75" hidden="1"/>
    <row r="1064" ht="15.75" hidden="1"/>
    <row r="1065" ht="15.75" hidden="1"/>
    <row r="1066" ht="15.75" hidden="1"/>
    <row r="1067" ht="15.75" hidden="1"/>
    <row r="1068" ht="15.75" hidden="1"/>
    <row r="1069" ht="15.75" hidden="1"/>
    <row r="1070" ht="15.75" hidden="1"/>
    <row r="1071" ht="15.75" hidden="1"/>
    <row r="1072" ht="15.75" hidden="1"/>
    <row r="1073" ht="15.75" hidden="1"/>
    <row r="1074" ht="15.75" hidden="1"/>
    <row r="1075" ht="15.75" hidden="1"/>
    <row r="1076" ht="15.75" hidden="1"/>
    <row r="1077" ht="15.75" hidden="1"/>
    <row r="1078" ht="15.75" hidden="1"/>
    <row r="1079" ht="15.75" hidden="1"/>
    <row r="1080" ht="15.75" hidden="1"/>
    <row r="1081" ht="15.75" hidden="1"/>
    <row r="1082" ht="15.75" hidden="1"/>
    <row r="1083" ht="15.75" hidden="1"/>
    <row r="1084" ht="15.75" hidden="1"/>
    <row r="1085" ht="15.75" hidden="1"/>
    <row r="1086" ht="15.75" hidden="1"/>
    <row r="1087" ht="15.75" hidden="1"/>
    <row r="1088" ht="15.75" hidden="1"/>
    <row r="1089" ht="15.75" hidden="1"/>
    <row r="1090" ht="15.75" hidden="1"/>
    <row r="1091" ht="15.75" hidden="1"/>
    <row r="1092" ht="15.75" hidden="1"/>
    <row r="1093" ht="15.75" hidden="1"/>
    <row r="1094" ht="15.75" hidden="1"/>
    <row r="1095" ht="15.75" hidden="1"/>
    <row r="1096" ht="15.75" hidden="1"/>
    <row r="1097" ht="15.75" hidden="1"/>
    <row r="1098" ht="15.75" hidden="1"/>
    <row r="1099" ht="15.75" hidden="1"/>
    <row r="1100" ht="15.75" hidden="1"/>
    <row r="1101" ht="15.75" hidden="1"/>
    <row r="1102" ht="15.75" hidden="1"/>
    <row r="1103" ht="15.75" hidden="1"/>
    <row r="1104" ht="15.75" hidden="1"/>
    <row r="1105" ht="15.75" hidden="1"/>
    <row r="1106" ht="15.75" hidden="1"/>
    <row r="1107" ht="15.75" hidden="1"/>
    <row r="1108" ht="15.75" hidden="1"/>
    <row r="1109" ht="15.75" hidden="1"/>
    <row r="1110" ht="15.75" hidden="1"/>
    <row r="1111" ht="15.75" hidden="1"/>
    <row r="1112" ht="15.75" hidden="1"/>
    <row r="1113" ht="15.75" hidden="1"/>
    <row r="1114" ht="15.75" hidden="1"/>
    <row r="1115" ht="15.75" hidden="1"/>
    <row r="1116" ht="15.75" hidden="1"/>
    <row r="1117" ht="15.75" hidden="1"/>
    <row r="1118" ht="15.75" hidden="1"/>
    <row r="1119" ht="15.75" hidden="1"/>
    <row r="1120" ht="15.75" hidden="1"/>
    <row r="1121" ht="15.75" hidden="1"/>
    <row r="1122" ht="15.75" hidden="1"/>
    <row r="1123" ht="15.75" hidden="1"/>
    <row r="1124" ht="15.75" hidden="1"/>
    <row r="1125" ht="15.75" hidden="1"/>
    <row r="1126" ht="15.75" hidden="1"/>
    <row r="1127" ht="15.75" hidden="1"/>
    <row r="1128" ht="15.75" hidden="1"/>
    <row r="1129" ht="15.75" hidden="1"/>
    <row r="1130" ht="15.75" hidden="1"/>
    <row r="1131" ht="15.75" hidden="1"/>
    <row r="1132" ht="15.75" hidden="1"/>
    <row r="1133" ht="15.75" hidden="1"/>
    <row r="1134" ht="15.75" hidden="1"/>
    <row r="1135" ht="15.75" hidden="1"/>
    <row r="1136" ht="15.75" hidden="1"/>
    <row r="1137" ht="15.75" hidden="1"/>
    <row r="1138" ht="15.75" hidden="1"/>
    <row r="1139" ht="15.75" hidden="1"/>
    <row r="1140" ht="15.75" hidden="1"/>
    <row r="1141" ht="15.75" hidden="1"/>
    <row r="1142" ht="15.75" hidden="1"/>
    <row r="1143" ht="15.75" hidden="1"/>
    <row r="1144" ht="15.75" hidden="1"/>
    <row r="1145" ht="15.75" hidden="1"/>
    <row r="1146" ht="15.75" hidden="1"/>
    <row r="1147" ht="15.75" hidden="1"/>
    <row r="1148" ht="15.75" hidden="1"/>
    <row r="1149" ht="15.75" hidden="1"/>
    <row r="1150" ht="15.75" hidden="1"/>
    <row r="1151" ht="15.75" hidden="1"/>
    <row r="1152" ht="15.75" hidden="1"/>
    <row r="1153" ht="15.75" hidden="1"/>
    <row r="1154" ht="15.75" hidden="1"/>
    <row r="1155" ht="15.75" hidden="1"/>
    <row r="1156" ht="15.75" hidden="1"/>
    <row r="1157" ht="15.75" hidden="1"/>
    <row r="1158" ht="15.75" hidden="1"/>
    <row r="1159" ht="15.75" hidden="1"/>
    <row r="1160" ht="15.75" hidden="1"/>
    <row r="1161" ht="15.75" hidden="1"/>
    <row r="1162" ht="15.75" hidden="1"/>
    <row r="1163" ht="15.75" hidden="1"/>
    <row r="1164" ht="15.75" hidden="1"/>
    <row r="1165" ht="15.75" hidden="1"/>
    <row r="1166" ht="15.75" hidden="1"/>
    <row r="1167" ht="15.75" hidden="1"/>
    <row r="1168" ht="15.75" hidden="1"/>
    <row r="1169" ht="15.75" hidden="1"/>
    <row r="1170" ht="15.75" hidden="1"/>
    <row r="1171" ht="15.75" hidden="1"/>
    <row r="1172" ht="15.75" hidden="1"/>
    <row r="1173" ht="15.75" hidden="1"/>
    <row r="1174" ht="15.75" hidden="1"/>
    <row r="1175" ht="15.75" hidden="1"/>
    <row r="1176" ht="15.75" hidden="1"/>
    <row r="1177" ht="15.75" hidden="1"/>
    <row r="1178" ht="15.75" hidden="1"/>
    <row r="1179" ht="15.75" hidden="1"/>
    <row r="1180" ht="15.75" hidden="1"/>
    <row r="1181" ht="15.75" hidden="1"/>
    <row r="1182" ht="15.75" hidden="1"/>
    <row r="1183" ht="15.75" hidden="1"/>
    <row r="1184" ht="15.75" hidden="1"/>
    <row r="1185" ht="15.75" hidden="1"/>
    <row r="1186" ht="15.75" hidden="1"/>
    <row r="1187" ht="15.75" hidden="1"/>
    <row r="1188" ht="15.75" hidden="1"/>
    <row r="1189" ht="15.75" hidden="1"/>
    <row r="1190" ht="15.75" hidden="1"/>
    <row r="1191" ht="15.75" hidden="1"/>
    <row r="1192" ht="15.75" hidden="1"/>
    <row r="1193" ht="15.75" hidden="1"/>
    <row r="1194" ht="15.75" hidden="1"/>
    <row r="1195" ht="15.75" hidden="1"/>
    <row r="1196" ht="15.75" hidden="1"/>
    <row r="1197" ht="15.75" hidden="1"/>
    <row r="1198" ht="15.75" hidden="1"/>
    <row r="1199" ht="15.75" hidden="1"/>
    <row r="1200" ht="15.75" hidden="1"/>
    <row r="1201" ht="15.75" hidden="1"/>
    <row r="1202" ht="15.75" hidden="1"/>
    <row r="1203" ht="15.75" hidden="1"/>
    <row r="1204" ht="15.75" hidden="1"/>
    <row r="1205" ht="15.75" hidden="1"/>
    <row r="1206" ht="15.75" hidden="1"/>
    <row r="1207" ht="15.75" hidden="1"/>
    <row r="1208" ht="15.75" hidden="1"/>
    <row r="1209" ht="15.75" hidden="1"/>
    <row r="1210" ht="15.75" hidden="1"/>
    <row r="1211" ht="15.75" hidden="1"/>
    <row r="1212" ht="15.75" hidden="1"/>
    <row r="1213" ht="15.75" hidden="1"/>
    <row r="1214" ht="15.75" hidden="1"/>
    <row r="1215" ht="15.75" hidden="1"/>
    <row r="1216" ht="15.75" hidden="1"/>
    <row r="1217" ht="15.75" hidden="1"/>
    <row r="1218" ht="15.75" hidden="1"/>
    <row r="1219" ht="15.75" hidden="1"/>
    <row r="1220" ht="15.75" hidden="1"/>
    <row r="1221" ht="15.75" hidden="1"/>
    <row r="1222" ht="15.75" hidden="1"/>
    <row r="1223" ht="15.75" hidden="1"/>
    <row r="1224" ht="15.75" hidden="1"/>
    <row r="1225" ht="15.75" hidden="1"/>
    <row r="1226" ht="15.75" hidden="1"/>
    <row r="1227" ht="15.75" hidden="1"/>
    <row r="1228" ht="15.75" hidden="1"/>
    <row r="1229" ht="15.75" hidden="1"/>
    <row r="1230" ht="15.75" hidden="1"/>
    <row r="1231" ht="15.75" hidden="1"/>
    <row r="1232" ht="15.75" hidden="1"/>
    <row r="1233" ht="15.75" hidden="1"/>
    <row r="1234" ht="15.75" hidden="1"/>
    <row r="1235" ht="15.75" hidden="1"/>
    <row r="1236" ht="15.75" hidden="1"/>
    <row r="1237" ht="15.75" hidden="1"/>
    <row r="1238" ht="15.75" hidden="1"/>
    <row r="1239" ht="15.75" hidden="1"/>
    <row r="1240" ht="15.75" hidden="1"/>
    <row r="1241" ht="15.75" hidden="1"/>
    <row r="1242" ht="15.75" hidden="1"/>
    <row r="1243" ht="15.75" hidden="1"/>
    <row r="1244" ht="15.75" hidden="1"/>
    <row r="1245" ht="15.75" hidden="1"/>
    <row r="1246" ht="15.75" hidden="1"/>
    <row r="1247" ht="15.75" hidden="1"/>
    <row r="1248" ht="15.75" hidden="1"/>
    <row r="1249" ht="15.75" hidden="1"/>
    <row r="1250" ht="15.75" hidden="1"/>
    <row r="1251" ht="15.75" hidden="1"/>
    <row r="1252" ht="15.75" hidden="1"/>
    <row r="1253" ht="15.75" hidden="1"/>
    <row r="1254" ht="15.75" hidden="1"/>
    <row r="1255" ht="15.75" hidden="1"/>
    <row r="1256" ht="15.75" hidden="1"/>
    <row r="1257" ht="15.75" hidden="1"/>
    <row r="1258" ht="15.75" hidden="1"/>
    <row r="1259" ht="15.75" hidden="1"/>
    <row r="1260" ht="15.75" hidden="1"/>
    <row r="1261" ht="15.75" hidden="1"/>
    <row r="1262" ht="15.75" hidden="1"/>
    <row r="1263" ht="15.75" hidden="1"/>
    <row r="1264" ht="15.75" hidden="1"/>
    <row r="1265" ht="15.75" hidden="1"/>
    <row r="1266" ht="15.75" hidden="1"/>
    <row r="1267" ht="15.75" hidden="1"/>
    <row r="1268" ht="15.75" hidden="1"/>
    <row r="1269" ht="15.75" hidden="1"/>
    <row r="1270" ht="15.75" hidden="1"/>
    <row r="1271" ht="15.75" hidden="1"/>
    <row r="1272" ht="15.75" hidden="1"/>
    <row r="1273" ht="15.75" hidden="1"/>
    <row r="1274" ht="15.75" hidden="1"/>
    <row r="1275" ht="15.75" hidden="1"/>
    <row r="1276" ht="15.75" hidden="1"/>
    <row r="1277" ht="15.75" hidden="1"/>
    <row r="1278" ht="15.75" hidden="1"/>
    <row r="1279" ht="15.75" hidden="1"/>
    <row r="1280" ht="15.75" hidden="1"/>
    <row r="1281" ht="15.75" hidden="1"/>
    <row r="1282" ht="15.75" hidden="1"/>
    <row r="1283" ht="15.75" hidden="1"/>
    <row r="1284" ht="15.75" hidden="1"/>
    <row r="1285" ht="15.75" hidden="1"/>
    <row r="1286" ht="15.75" hidden="1"/>
    <row r="1287" ht="15.75" hidden="1"/>
    <row r="1288" ht="15.75" hidden="1"/>
    <row r="1289" ht="15.75" hidden="1"/>
    <row r="1290" ht="15.75" hidden="1"/>
    <row r="1291" ht="15.75" hidden="1"/>
    <row r="1292" ht="15.75" hidden="1"/>
    <row r="1293" ht="15.75" hidden="1"/>
    <row r="1294" ht="15.75" hidden="1"/>
    <row r="1295" ht="15.75" hidden="1"/>
    <row r="1296" ht="15.75" hidden="1"/>
    <row r="1297" ht="15.75" hidden="1"/>
    <row r="1298" ht="15.75" hidden="1"/>
    <row r="1299" ht="15.75" hidden="1"/>
    <row r="1300" ht="15.75" hidden="1"/>
    <row r="1301" ht="15.75" hidden="1"/>
    <row r="1302" ht="15.75" hidden="1"/>
    <row r="1303" ht="15.75" hidden="1"/>
    <row r="1304" ht="15.75" hidden="1"/>
    <row r="1305" ht="15.75" hidden="1"/>
    <row r="1306" ht="15.75" hidden="1"/>
    <row r="1307" ht="15.75" hidden="1"/>
    <row r="1308" ht="15.75" hidden="1"/>
    <row r="1309" ht="15.75" hidden="1"/>
    <row r="1310" ht="15.75" hidden="1"/>
    <row r="1311" ht="15.75" hidden="1"/>
    <row r="1312" ht="15.75" hidden="1"/>
    <row r="1313" ht="15.75" hidden="1"/>
    <row r="1314" ht="15.75" hidden="1"/>
    <row r="1315" ht="15.75" hidden="1"/>
    <row r="1316" ht="15.75" hidden="1"/>
    <row r="1317" ht="15.75" hidden="1"/>
    <row r="1318" ht="15.75" hidden="1"/>
    <row r="1319" ht="15.75" hidden="1"/>
    <row r="1320" ht="15.75" hidden="1"/>
    <row r="1321" ht="15.75" hidden="1"/>
    <row r="1322" ht="15.75" hidden="1"/>
    <row r="1323" ht="15.75" hidden="1"/>
    <row r="1324" ht="15.75" hidden="1"/>
    <row r="1325" ht="15.75" hidden="1"/>
    <row r="1326" ht="15.75" hidden="1"/>
    <row r="1327" ht="15.75" hidden="1"/>
    <row r="1328" ht="15.75" hidden="1"/>
    <row r="1329" ht="15.75" hidden="1"/>
    <row r="1330" ht="15.75" hidden="1"/>
    <row r="1331" ht="15.75" hidden="1"/>
    <row r="1332" ht="15.75" hidden="1"/>
    <row r="1333" ht="15.75" hidden="1"/>
    <row r="1334" ht="15.75" hidden="1"/>
    <row r="1335" ht="15.75" hidden="1"/>
    <row r="1336" ht="15.75" hidden="1"/>
    <row r="1337" ht="15.75" hidden="1"/>
    <row r="1338" ht="15.75" hidden="1"/>
    <row r="1339" ht="15.75" hidden="1"/>
    <row r="1340" ht="15.75" hidden="1"/>
    <row r="1341" ht="15.75" hidden="1"/>
    <row r="1342" ht="15.75" hidden="1"/>
    <row r="1343" ht="15.75" hidden="1"/>
    <row r="1344" ht="15.75" hidden="1"/>
    <row r="1345" ht="15.75" hidden="1"/>
    <row r="1346" ht="15.75" hidden="1"/>
    <row r="1347" ht="15.75" hidden="1"/>
    <row r="1348" ht="15.75" hidden="1"/>
    <row r="1349" ht="15.75" hidden="1"/>
    <row r="1350" ht="15.75" hidden="1"/>
    <row r="1351" ht="15.75" hidden="1"/>
    <row r="1352" ht="15.75" hidden="1"/>
    <row r="1353" ht="15.75" hidden="1"/>
    <row r="1354" ht="15.75" hidden="1"/>
    <row r="1355" ht="15.75" hidden="1"/>
    <row r="1356" ht="15.75" hidden="1"/>
    <row r="1357" ht="15.75" hidden="1"/>
    <row r="1358" ht="15.75" hidden="1"/>
    <row r="1359" ht="15.75" hidden="1"/>
    <row r="1360" ht="15.75" hidden="1"/>
    <row r="1361" ht="15.75" hidden="1"/>
    <row r="1362" ht="15.75" hidden="1"/>
    <row r="1363" ht="15.75" hidden="1"/>
    <row r="1364" ht="15.75" hidden="1"/>
    <row r="1365" ht="15.75" hidden="1"/>
    <row r="1366" ht="15.75" hidden="1"/>
    <row r="1367" ht="15.75" hidden="1"/>
    <row r="1368" ht="15.75" hidden="1"/>
    <row r="1369" ht="15.75" hidden="1"/>
    <row r="1370" ht="15.75" hidden="1"/>
    <row r="1371" ht="15.75" hidden="1"/>
    <row r="1372" ht="15.75" hidden="1"/>
    <row r="1373" ht="15.75" hidden="1"/>
    <row r="1374" ht="15.75" hidden="1"/>
    <row r="1375" ht="15.75" hidden="1"/>
    <row r="1376" ht="15.75" hidden="1"/>
    <row r="1377" ht="15.75" hidden="1"/>
    <row r="1378" ht="15.75" hidden="1"/>
    <row r="1379" ht="15.75" hidden="1"/>
    <row r="1380" ht="15.75" hidden="1"/>
    <row r="1381" ht="15.75" hidden="1"/>
    <row r="1382" ht="15.75" hidden="1"/>
    <row r="1383" ht="15.75" hidden="1"/>
    <row r="1384" ht="15.75" hidden="1"/>
    <row r="1385" ht="15.75" hidden="1"/>
    <row r="1386" ht="15.75" hidden="1"/>
    <row r="1387" ht="15.75" hidden="1"/>
    <row r="1388" ht="15.75" hidden="1"/>
    <row r="1389" ht="15.75" hidden="1"/>
    <row r="1390" ht="15.75" hidden="1"/>
    <row r="1391" ht="15.75" hidden="1"/>
    <row r="1392" ht="15.75" hidden="1"/>
    <row r="1393" ht="15.75" hidden="1"/>
    <row r="1394" ht="15.75" hidden="1"/>
    <row r="1395" ht="15.75" hidden="1"/>
    <row r="1396" ht="15.75" hidden="1"/>
    <row r="1397" ht="15.75" hidden="1"/>
    <row r="1398" ht="15.75" hidden="1"/>
    <row r="1399" ht="15.75" hidden="1"/>
    <row r="1400" ht="15.75" hidden="1"/>
    <row r="1401" ht="15.75" hidden="1"/>
    <row r="1402" ht="15.75" hidden="1"/>
    <row r="1403" ht="15.75" hidden="1"/>
    <row r="1404" ht="15.75" hidden="1"/>
    <row r="1405" ht="15.75" hidden="1"/>
    <row r="1406" ht="15.75" hidden="1"/>
    <row r="1407" ht="15.75" hidden="1"/>
    <row r="1408" ht="15.75" hidden="1"/>
    <row r="1409" ht="15.75" hidden="1"/>
    <row r="1410" ht="15.75" hidden="1"/>
    <row r="1411" ht="15.75" hidden="1"/>
    <row r="1412" ht="15.75" hidden="1"/>
    <row r="1413" ht="15.75" hidden="1"/>
    <row r="1414" ht="15.75" hidden="1"/>
    <row r="1415" ht="15.75" hidden="1"/>
    <row r="1416" ht="15.75" hidden="1"/>
    <row r="1417" ht="15.75" hidden="1"/>
    <row r="1418" ht="15.75" hidden="1"/>
    <row r="1419" ht="15.75" hidden="1"/>
    <row r="1420" ht="15.75" hidden="1"/>
    <row r="1421" ht="15.75" hidden="1"/>
    <row r="1422" ht="15.75" hidden="1"/>
    <row r="1423" ht="15.75" hidden="1"/>
    <row r="1424" ht="15.75" hidden="1"/>
    <row r="1425" ht="15.75" hidden="1"/>
    <row r="1426" ht="15.75" hidden="1"/>
    <row r="1427" ht="15.75" hidden="1"/>
    <row r="1428" ht="15.75" hidden="1"/>
    <row r="1429" ht="15.75" hidden="1"/>
    <row r="1430" ht="15.75" hidden="1"/>
    <row r="1431" ht="15.75" hidden="1"/>
    <row r="1432" ht="15.75" hidden="1"/>
    <row r="1433" ht="15.75" hidden="1"/>
    <row r="1434" ht="15.75" hidden="1"/>
    <row r="1435" ht="15.75" hidden="1"/>
    <row r="1436" ht="15.75" hidden="1"/>
    <row r="1437" ht="15.75" hidden="1"/>
    <row r="1438" ht="15.75" hidden="1"/>
    <row r="1439" ht="15.75" hidden="1"/>
    <row r="1440" ht="15.75" hidden="1"/>
    <row r="1441" ht="15.75" hidden="1"/>
    <row r="1442" ht="15.75" hidden="1"/>
    <row r="1443" ht="15.75" hidden="1"/>
    <row r="1444" ht="15.75" hidden="1"/>
    <row r="1445" ht="15.75" hidden="1"/>
    <row r="1446" ht="15.75" hidden="1"/>
    <row r="1447" ht="15.75" hidden="1"/>
    <row r="1448" ht="15.75" hidden="1"/>
    <row r="1449" ht="15.75" hidden="1"/>
    <row r="1450" ht="15.75" hidden="1"/>
    <row r="1451" ht="15.75" hidden="1"/>
    <row r="1452" ht="15.75" hidden="1"/>
    <row r="1453" ht="15.75" hidden="1"/>
    <row r="1454" ht="15.75" hidden="1"/>
    <row r="1455" ht="15.75" hidden="1"/>
    <row r="1456" ht="15.75" hidden="1"/>
    <row r="1457" ht="15.75" hidden="1"/>
    <row r="1458" ht="15.75" hidden="1"/>
    <row r="1459" ht="15.75" hidden="1"/>
    <row r="1460" ht="15.75" hidden="1"/>
    <row r="1461" ht="15.75" hidden="1"/>
    <row r="1462" ht="15.75" hidden="1"/>
    <row r="1463" ht="15.75" hidden="1"/>
    <row r="1464" ht="15.75" hidden="1"/>
    <row r="1465" ht="15.75" hidden="1"/>
    <row r="1466" ht="15.75" hidden="1"/>
    <row r="1467" ht="15.75" hidden="1"/>
    <row r="1468" ht="15.75" hidden="1"/>
    <row r="1469" ht="15.75" hidden="1"/>
    <row r="1470" ht="15.75" hidden="1"/>
    <row r="1471" ht="15.75" hidden="1"/>
    <row r="1472" ht="15.75" hidden="1"/>
    <row r="1473" ht="15.75" hidden="1"/>
    <row r="1474" ht="15.75" hidden="1"/>
    <row r="1475" ht="15.75" hidden="1"/>
    <row r="1476" ht="15.75" hidden="1"/>
    <row r="1477" ht="15.75" hidden="1"/>
    <row r="1478" ht="15.75" hidden="1"/>
    <row r="1479" ht="15.75" hidden="1"/>
    <row r="1480" ht="15.75" hidden="1"/>
    <row r="1481" ht="15.75" hidden="1"/>
    <row r="1482" ht="15.75" hidden="1"/>
    <row r="1483" ht="15.75" hidden="1"/>
    <row r="1484" ht="15.75" hidden="1"/>
    <row r="1485" ht="15.75" hidden="1"/>
    <row r="1486" ht="15.75" hidden="1"/>
    <row r="1487" ht="15.75" hidden="1"/>
    <row r="1488" ht="15.75" hidden="1"/>
    <row r="1489" ht="15.75" hidden="1"/>
    <row r="1490" ht="15.75" hidden="1"/>
    <row r="1491" ht="15.75" hidden="1"/>
    <row r="1492" ht="15.75" hidden="1"/>
    <row r="1493" ht="15.75" hidden="1"/>
    <row r="1494" ht="15.75" hidden="1"/>
    <row r="1495" ht="15.75" hidden="1"/>
    <row r="1496" ht="15.75" hidden="1"/>
    <row r="1497" ht="15.75" hidden="1"/>
    <row r="1498" ht="15.75" hidden="1"/>
    <row r="1499" ht="15.75" hidden="1"/>
    <row r="1500" ht="15.75" hidden="1"/>
    <row r="1501" ht="15.75" hidden="1"/>
    <row r="1502" ht="15.75" hidden="1"/>
    <row r="1503" ht="15.75" hidden="1"/>
    <row r="1504" ht="15.75" hidden="1"/>
    <row r="1505" ht="15.75" hidden="1"/>
    <row r="1506" ht="15.75" hidden="1"/>
    <row r="1507" ht="15.75" hidden="1"/>
    <row r="1508" ht="15.75" hidden="1"/>
    <row r="1509" ht="15.75" hidden="1"/>
    <row r="1510" ht="15.75" hidden="1"/>
    <row r="1511" ht="15.75" hidden="1"/>
    <row r="1512" ht="15.75" hidden="1"/>
    <row r="1513" ht="15.75" hidden="1"/>
    <row r="1514" ht="15.75" hidden="1"/>
    <row r="1515" ht="15.75" hidden="1"/>
    <row r="1516" ht="15.75" hidden="1"/>
    <row r="1517" ht="15.75" hidden="1"/>
    <row r="1518" ht="15.75" hidden="1"/>
    <row r="1519" ht="15.75" hidden="1"/>
    <row r="1520" ht="15.75" hidden="1"/>
    <row r="1521" ht="15.75" hidden="1"/>
    <row r="1522" ht="15.75" hidden="1"/>
    <row r="1523" ht="15.75" hidden="1"/>
    <row r="1524" ht="15.75" hidden="1"/>
    <row r="1525" ht="15.75" hidden="1"/>
    <row r="1526" ht="15.75" hidden="1"/>
    <row r="1527" ht="15.75" hidden="1"/>
    <row r="1528" ht="15.75" hidden="1"/>
    <row r="1529" ht="15.75" hidden="1"/>
    <row r="1530" ht="15.75" hidden="1"/>
    <row r="1531" ht="15.75" hidden="1"/>
    <row r="1532" ht="15.75" hidden="1"/>
    <row r="1533" ht="15.75" hidden="1"/>
    <row r="1534" ht="15.75" hidden="1"/>
    <row r="1535" ht="15.75" hidden="1"/>
    <row r="1536" ht="15.75" hidden="1"/>
    <row r="1537" ht="15.75" hidden="1"/>
    <row r="1538" ht="15.75" hidden="1"/>
    <row r="1539" ht="15.75" hidden="1"/>
    <row r="1540" ht="15.75" hidden="1"/>
    <row r="1541" ht="15.75" hidden="1"/>
    <row r="1542" ht="15.75" hidden="1"/>
    <row r="1543" ht="15.75" hidden="1"/>
    <row r="1544" ht="15.75" hidden="1"/>
    <row r="1545" ht="15.75" hidden="1"/>
    <row r="1546" ht="15.75" hidden="1"/>
    <row r="1547" ht="15.75" hidden="1"/>
    <row r="1548" ht="15.75" hidden="1"/>
    <row r="1549" ht="15.75" hidden="1"/>
    <row r="1550" ht="15.75" hidden="1"/>
    <row r="1551" ht="15.75" hidden="1"/>
    <row r="1552" ht="15.75" hidden="1"/>
    <row r="1553" ht="15.75" hidden="1"/>
    <row r="1554" ht="15.75" hidden="1"/>
    <row r="1555" ht="15.75" hidden="1"/>
    <row r="1556" ht="15.75" hidden="1"/>
    <row r="1557" ht="15.75" hidden="1"/>
    <row r="1558" ht="15.75" hidden="1"/>
    <row r="1559" ht="15.75" hidden="1"/>
    <row r="1560" ht="15.75" hidden="1"/>
    <row r="1561" ht="15.75" hidden="1"/>
    <row r="1562" ht="15.75" hidden="1"/>
    <row r="1563" ht="15.75" hidden="1"/>
    <row r="1564" ht="15.75" hidden="1"/>
    <row r="1565" ht="15.75" hidden="1"/>
    <row r="1566" ht="15.75" hidden="1"/>
    <row r="1567" ht="15.75" hidden="1"/>
    <row r="1568" ht="15.75" hidden="1"/>
    <row r="1569" ht="15.75" hidden="1"/>
    <row r="1570" ht="15.75" hidden="1"/>
    <row r="1571" ht="15.75" hidden="1"/>
    <row r="1572" ht="15.75" hidden="1"/>
    <row r="1573" ht="15.75" hidden="1"/>
    <row r="1574" ht="15.75" hidden="1"/>
    <row r="1575" ht="15.75" hidden="1"/>
    <row r="1576" ht="15.75" hidden="1"/>
    <row r="1577" ht="15.75" hidden="1"/>
    <row r="1578" ht="15.75" hidden="1"/>
    <row r="1579" ht="15.75" hidden="1"/>
    <row r="1580" ht="15.75" hidden="1"/>
    <row r="1581" ht="15.75" hidden="1"/>
    <row r="1582" ht="15.75" hidden="1"/>
    <row r="1583" ht="15.75" hidden="1"/>
    <row r="1584" ht="15.75" hidden="1"/>
    <row r="1585" ht="15.75" hidden="1"/>
    <row r="1586" ht="15.75" hidden="1" customHeight="1"/>
    <row r="1587" ht="15.75" hidden="1" customHeight="1"/>
    <row r="1588" ht="15.75" hidden="1" customHeight="1"/>
    <row r="1589" ht="15.75" hidden="1" customHeight="1"/>
    <row r="1590" ht="15.75" hidden="1" customHeight="1"/>
    <row r="1591" ht="15.75" hidden="1" customHeight="1"/>
    <row r="1592" ht="15.75" hidden="1" customHeight="1"/>
    <row r="1593" ht="15.75" hidden="1" customHeight="1"/>
    <row r="1594" ht="15.75" hidden="1" customHeight="1"/>
    <row r="1595" ht="15.75" hidden="1" customHeight="1"/>
  </sheetData>
  <mergeCells count="8">
    <mergeCell ref="C22:E22"/>
    <mergeCell ref="F22:H22"/>
    <mergeCell ref="I22:K22"/>
    <mergeCell ref="L22:L23"/>
    <mergeCell ref="C5:E5"/>
    <mergeCell ref="F5:H5"/>
    <mergeCell ref="I5:K5"/>
    <mergeCell ref="L5:L6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3422ABAE-4205-46F3-A4E7-487F49E04246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M37</xm:sqref>
        </x14:conditionalFormatting>
        <x14:conditionalFormatting xmlns:xm="http://schemas.microsoft.com/office/excel/2006/main">
          <x14:cfRule type="iconSet" priority="44" id="{A39F6123-8846-442C-8D02-E0EA519538A9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M10:M20</xm:sqref>
        </x14:conditionalFormatting>
        <x14:conditionalFormatting xmlns:xm="http://schemas.microsoft.com/office/excel/2006/main">
          <x14:cfRule type="iconSet" priority="45" id="{4EBCE2BF-7FAC-4DDB-B32C-E0BB1D15F739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M27:M36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16"/>
  <dimension ref="A1:T1558"/>
  <sheetViews>
    <sheetView showGridLines="0" showRowColHeaders="0" zoomScaleNormal="100" workbookViewId="0">
      <selection activeCell="G16" sqref="G16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4" width="10.7109375" style="29" customWidth="1"/>
    <col min="5" max="5" width="12.140625" style="29" bestFit="1" customWidth="1"/>
    <col min="6" max="7" width="10.7109375" style="29" customWidth="1"/>
    <col min="8" max="8" width="9.4257812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6384" width="9.140625" hidden="1"/>
  </cols>
  <sheetData>
    <row r="1" spans="1:20" ht="29.25" customHeight="1">
      <c r="B1" s="24" t="s">
        <v>238</v>
      </c>
      <c r="H1" s="30"/>
    </row>
    <row r="2" spans="1:20" ht="8.25" customHeight="1">
      <c r="B2" s="2"/>
      <c r="H2" s="30"/>
    </row>
    <row r="3" spans="1:20" ht="15.75">
      <c r="B3" s="81" t="s">
        <v>559</v>
      </c>
      <c r="C3" s="1"/>
      <c r="D3" s="1"/>
      <c r="E3" s="1"/>
      <c r="F3" s="1"/>
      <c r="G3" s="1"/>
      <c r="H3" s="64"/>
    </row>
    <row r="4" spans="1:20" ht="16.5">
      <c r="B4" s="82"/>
      <c r="C4" s="1"/>
      <c r="D4" s="1"/>
      <c r="E4" s="1"/>
      <c r="F4" s="1"/>
      <c r="G4" s="1"/>
      <c r="H4" s="64"/>
    </row>
    <row r="5" spans="1:20" ht="15.75" hidden="1"/>
    <row r="6" spans="1:20" s="1" customFormat="1" ht="14.1" customHeight="1">
      <c r="B6" s="81" t="s">
        <v>560</v>
      </c>
      <c r="C6" s="29"/>
      <c r="D6" s="29"/>
      <c r="E6" s="29"/>
      <c r="F6" s="29"/>
      <c r="G6" s="29"/>
      <c r="H6" s="29"/>
      <c r="I6" s="28"/>
      <c r="J6" s="29"/>
      <c r="K6" s="29"/>
      <c r="L6" s="46"/>
      <c r="M6" s="3"/>
      <c r="N6" s="4"/>
      <c r="O6" s="5"/>
      <c r="P6" s="6"/>
      <c r="Q6" s="7"/>
    </row>
    <row r="7" spans="1:20" s="1" customFormat="1" ht="3" customHeight="1">
      <c r="C7" s="29"/>
      <c r="D7" s="29"/>
      <c r="E7" s="29"/>
      <c r="F7" s="29"/>
      <c r="G7" s="29"/>
      <c r="H7" s="29"/>
      <c r="I7" s="28"/>
      <c r="J7" s="29"/>
      <c r="K7" s="29"/>
      <c r="L7" s="46"/>
      <c r="M7" s="3"/>
      <c r="N7" s="4"/>
      <c r="O7" s="5"/>
      <c r="P7" s="6"/>
      <c r="Q7" s="7"/>
    </row>
    <row r="8" spans="1:20" s="1" customFormat="1" ht="13.5" customHeight="1">
      <c r="F8" s="29"/>
      <c r="G8" s="29"/>
      <c r="H8" s="29"/>
      <c r="I8" s="28"/>
      <c r="J8" s="29"/>
      <c r="K8" s="29"/>
      <c r="L8" s="46"/>
      <c r="M8" s="3"/>
      <c r="N8" s="4"/>
      <c r="O8" s="5"/>
      <c r="P8" s="6"/>
      <c r="Q8" s="7"/>
    </row>
    <row r="9" spans="1:20" s="1" customFormat="1" ht="14.1" customHeight="1" thickBot="1">
      <c r="B9" s="575" t="s">
        <v>141</v>
      </c>
      <c r="C9" s="1139" t="s">
        <v>562</v>
      </c>
      <c r="D9" s="1140"/>
      <c r="E9" s="1210"/>
      <c r="F9" s="29"/>
      <c r="G9" s="29"/>
      <c r="H9" s="29"/>
      <c r="I9" s="28"/>
      <c r="J9" s="29"/>
      <c r="K9" s="29"/>
      <c r="L9" s="46"/>
      <c r="M9" s="3"/>
      <c r="N9" s="4"/>
      <c r="O9" s="5"/>
      <c r="P9" s="6"/>
      <c r="Q9" s="7"/>
    </row>
    <row r="10" spans="1:20" s="16" customFormat="1" ht="14.1" customHeight="1" thickTop="1">
      <c r="A10" s="1"/>
      <c r="B10" s="575" t="s">
        <v>561</v>
      </c>
      <c r="C10" s="582" t="s">
        <v>835</v>
      </c>
      <c r="D10" s="581" t="s">
        <v>836</v>
      </c>
      <c r="E10" s="581" t="s">
        <v>563</v>
      </c>
      <c r="F10" s="29"/>
      <c r="G10" s="29"/>
      <c r="H10" s="29"/>
      <c r="I10" s="28"/>
      <c r="J10" s="29"/>
      <c r="K10" s="29"/>
      <c r="L10" s="46"/>
      <c r="M10" s="3"/>
      <c r="N10" s="4"/>
      <c r="O10" s="5"/>
      <c r="P10" s="6"/>
      <c r="Q10" s="7"/>
      <c r="R10" s="31"/>
      <c r="S10" s="1"/>
      <c r="T10" s="1"/>
    </row>
    <row r="11" spans="1:20" s="16" customFormat="1" ht="2.1" customHeight="1">
      <c r="A11" s="1"/>
      <c r="B11" s="145"/>
      <c r="C11" s="391"/>
      <c r="D11" s="391"/>
      <c r="E11" s="391"/>
      <c r="F11" s="29"/>
      <c r="G11" s="29"/>
      <c r="H11" s="29"/>
      <c r="I11" s="28"/>
      <c r="J11" s="29"/>
      <c r="K11" s="29"/>
      <c r="L11" s="46"/>
      <c r="M11" s="3"/>
      <c r="N11" s="4"/>
      <c r="O11" s="5"/>
      <c r="P11" s="6"/>
      <c r="Q11" s="7"/>
      <c r="R11" s="31"/>
      <c r="S11" s="1"/>
      <c r="T11" s="1"/>
    </row>
    <row r="12" spans="1:20" s="16" customFormat="1" ht="2.1" customHeight="1">
      <c r="A12" s="1"/>
      <c r="B12" s="458"/>
      <c r="C12" s="468"/>
      <c r="D12" s="468"/>
      <c r="E12" s="468"/>
      <c r="F12" s="29"/>
      <c r="G12" s="29"/>
      <c r="H12" s="29"/>
      <c r="I12" s="28"/>
      <c r="J12" s="29"/>
      <c r="K12" s="29"/>
      <c r="L12" s="46"/>
      <c r="M12" s="3"/>
      <c r="N12" s="4"/>
      <c r="O12" s="5"/>
      <c r="P12" s="6"/>
      <c r="Q12" s="7"/>
      <c r="R12" s="31"/>
      <c r="S12" s="1"/>
      <c r="T12" s="1"/>
    </row>
    <row r="13" spans="1:20" s="16" customFormat="1" ht="2.1" customHeight="1">
      <c r="A13" s="1"/>
      <c r="B13" s="145"/>
      <c r="C13" s="212"/>
      <c r="D13" s="212"/>
      <c r="E13" s="212"/>
      <c r="F13" s="29"/>
      <c r="G13" s="29"/>
      <c r="H13" s="29"/>
      <c r="I13" s="28"/>
      <c r="J13" s="29"/>
      <c r="K13" s="29"/>
      <c r="L13" s="46"/>
      <c r="M13" s="3"/>
      <c r="N13" s="4"/>
      <c r="O13" s="5"/>
      <c r="P13" s="6"/>
      <c r="Q13" s="7"/>
      <c r="R13" s="31"/>
      <c r="S13" s="1"/>
      <c r="T13" s="1"/>
    </row>
    <row r="14" spans="1:20" s="16" customFormat="1" ht="15" customHeight="1">
      <c r="A14" s="1"/>
      <c r="B14" s="867" t="s">
        <v>844</v>
      </c>
      <c r="C14" s="235">
        <v>-1.1599999999999999</v>
      </c>
      <c r="D14" s="169">
        <v>0.28000000000000003</v>
      </c>
      <c r="E14" s="169" t="s">
        <v>36</v>
      </c>
      <c r="F14" s="29"/>
      <c r="G14" s="29"/>
      <c r="H14" s="29"/>
      <c r="I14" s="28"/>
      <c r="J14" s="29"/>
      <c r="K14" s="29"/>
      <c r="L14" s="46"/>
      <c r="M14" s="3"/>
      <c r="N14" s="4"/>
      <c r="O14" s="5"/>
      <c r="P14" s="6"/>
      <c r="Q14" s="7"/>
      <c r="R14" s="31"/>
      <c r="S14" s="1"/>
      <c r="T14" s="1"/>
    </row>
    <row r="15" spans="1:20" s="16" customFormat="1" ht="15" customHeight="1">
      <c r="A15" s="1"/>
      <c r="B15" s="867" t="s">
        <v>143</v>
      </c>
      <c r="C15" s="235">
        <v>0.82</v>
      </c>
      <c r="D15" s="169">
        <v>0.7</v>
      </c>
      <c r="E15" s="169">
        <v>0.12</v>
      </c>
      <c r="F15" s="29"/>
      <c r="G15" s="29"/>
      <c r="H15" s="29"/>
      <c r="I15" s="28"/>
      <c r="J15" s="29"/>
      <c r="K15" s="29"/>
      <c r="L15" s="46"/>
      <c r="M15" s="3"/>
      <c r="N15" s="4"/>
      <c r="O15" s="5"/>
      <c r="P15" s="6"/>
      <c r="Q15" s="7"/>
      <c r="R15" s="31"/>
      <c r="S15" s="1"/>
      <c r="T15" s="1"/>
    </row>
    <row r="16" spans="1:20" s="16" customFormat="1" ht="15" customHeight="1">
      <c r="A16" s="1"/>
      <c r="B16" s="867" t="s">
        <v>7</v>
      </c>
      <c r="C16" s="235">
        <v>0.13</v>
      </c>
      <c r="D16" s="169">
        <v>0.3</v>
      </c>
      <c r="E16" s="169">
        <v>-0.17</v>
      </c>
      <c r="F16" s="29"/>
      <c r="G16" s="29"/>
      <c r="H16" s="29"/>
      <c r="I16" s="28"/>
      <c r="J16" s="29"/>
      <c r="K16" s="29"/>
      <c r="L16" s="46"/>
      <c r="M16" s="3"/>
      <c r="N16" s="4"/>
      <c r="O16" s="5"/>
      <c r="P16" s="6"/>
      <c r="Q16" s="7"/>
      <c r="R16" s="31"/>
      <c r="S16" s="1"/>
      <c r="T16" s="1"/>
    </row>
    <row r="17" spans="1:20" s="16" customFormat="1" ht="15" customHeight="1">
      <c r="A17" s="1"/>
      <c r="B17" s="867" t="s">
        <v>8</v>
      </c>
      <c r="C17" s="235">
        <v>1.22</v>
      </c>
      <c r="D17" s="169">
        <v>0.97</v>
      </c>
      <c r="E17" s="169">
        <v>0.25</v>
      </c>
      <c r="F17" s="29"/>
      <c r="G17" s="29"/>
      <c r="H17" s="29"/>
      <c r="I17" s="28"/>
      <c r="J17" s="29"/>
      <c r="K17" s="29"/>
      <c r="L17" s="46"/>
      <c r="M17" s="3"/>
      <c r="N17" s="4"/>
      <c r="O17" s="5"/>
      <c r="P17" s="6"/>
      <c r="Q17" s="7"/>
      <c r="R17" s="31"/>
      <c r="S17" s="1"/>
      <c r="T17" s="1"/>
    </row>
    <row r="18" spans="1:20" s="16" customFormat="1" ht="15" customHeight="1">
      <c r="A18" s="1"/>
      <c r="B18" s="867" t="s">
        <v>9</v>
      </c>
      <c r="C18" s="235">
        <v>1.93</v>
      </c>
      <c r="D18" s="169">
        <v>0.99</v>
      </c>
      <c r="E18" s="169">
        <v>0.95</v>
      </c>
      <c r="F18" s="29"/>
      <c r="G18" s="29"/>
      <c r="H18" s="29"/>
      <c r="I18" s="26"/>
      <c r="J18" s="29"/>
      <c r="K18" s="29"/>
      <c r="L18" s="46"/>
      <c r="M18" s="3"/>
      <c r="N18" s="4"/>
      <c r="O18" s="5"/>
      <c r="P18" s="6"/>
      <c r="Q18" s="7"/>
      <c r="R18" s="1"/>
      <c r="S18" s="1"/>
    </row>
    <row r="19" spans="1:20" s="16" customFormat="1" ht="15" customHeight="1">
      <c r="A19" s="1"/>
      <c r="B19" s="867" t="s">
        <v>37</v>
      </c>
      <c r="C19" s="235">
        <v>1.5</v>
      </c>
      <c r="D19" s="169">
        <v>1.17</v>
      </c>
      <c r="E19" s="169">
        <v>0.33</v>
      </c>
      <c r="F19" s="29"/>
      <c r="G19" s="29"/>
      <c r="H19" s="29"/>
      <c r="I19" s="26"/>
      <c r="J19" s="29"/>
      <c r="K19" s="29"/>
      <c r="L19" s="46"/>
      <c r="M19" s="3"/>
      <c r="N19" s="4"/>
      <c r="O19" s="5"/>
      <c r="P19" s="6"/>
      <c r="Q19" s="7"/>
      <c r="R19" s="1"/>
      <c r="S19" s="1"/>
    </row>
    <row r="20" spans="1:20" s="16" customFormat="1" ht="15" customHeight="1">
      <c r="A20" s="1"/>
      <c r="B20" s="867" t="s">
        <v>11</v>
      </c>
      <c r="C20" s="235">
        <v>0.44</v>
      </c>
      <c r="D20" s="169">
        <v>0.33</v>
      </c>
      <c r="E20" s="169">
        <v>0.11</v>
      </c>
      <c r="F20" s="29"/>
      <c r="G20" s="29"/>
      <c r="H20" s="29"/>
      <c r="I20" s="26"/>
      <c r="J20" s="29"/>
      <c r="K20" s="29"/>
      <c r="L20" s="46"/>
      <c r="M20" s="3"/>
      <c r="N20" s="4"/>
      <c r="O20" s="5"/>
      <c r="P20" s="6"/>
      <c r="Q20" s="7"/>
      <c r="R20" s="1"/>
      <c r="S20" s="1"/>
    </row>
    <row r="21" spans="1:20" s="16" customFormat="1" ht="15" customHeight="1">
      <c r="A21" s="1"/>
      <c r="B21" s="867" t="s">
        <v>12</v>
      </c>
      <c r="C21" s="235">
        <v>0.21</v>
      </c>
      <c r="D21" s="169">
        <v>-0.01</v>
      </c>
      <c r="E21" s="169" t="s">
        <v>36</v>
      </c>
      <c r="F21" s="29"/>
      <c r="G21" s="29"/>
      <c r="H21" s="29"/>
      <c r="I21" s="26"/>
      <c r="J21" s="29"/>
      <c r="K21" s="29"/>
      <c r="L21" s="46"/>
      <c r="M21" s="3"/>
      <c r="N21" s="4"/>
      <c r="O21" s="5"/>
      <c r="P21" s="6"/>
      <c r="Q21" s="7"/>
      <c r="R21" s="1"/>
      <c r="S21" s="1"/>
    </row>
    <row r="22" spans="1:20" s="16" customFormat="1" ht="15" customHeight="1">
      <c r="A22" s="1"/>
      <c r="B22" s="867" t="s">
        <v>75</v>
      </c>
      <c r="C22" s="235">
        <v>3.69</v>
      </c>
      <c r="D22" s="169">
        <v>1.99</v>
      </c>
      <c r="E22" s="169">
        <v>1.7</v>
      </c>
      <c r="F22" s="29"/>
      <c r="G22" s="29"/>
      <c r="H22" s="29"/>
      <c r="I22" s="26"/>
      <c r="J22" s="29"/>
      <c r="K22" s="29"/>
      <c r="L22" s="46"/>
      <c r="M22" s="3"/>
      <c r="N22" s="4"/>
      <c r="O22" s="5"/>
      <c r="P22" s="6"/>
      <c r="Q22" s="7"/>
      <c r="R22" s="1"/>
      <c r="S22" s="1"/>
    </row>
    <row r="23" spans="1:20" s="16" customFormat="1" ht="15" customHeight="1" thickBot="1">
      <c r="A23" s="1"/>
      <c r="B23" s="867" t="s">
        <v>76</v>
      </c>
      <c r="C23" s="235">
        <v>1.7</v>
      </c>
      <c r="D23" s="169">
        <v>1.95</v>
      </c>
      <c r="E23" s="169">
        <v>-0.25</v>
      </c>
      <c r="F23" s="29"/>
      <c r="G23" s="29"/>
      <c r="H23" s="29"/>
      <c r="I23" s="26"/>
      <c r="J23" s="29"/>
      <c r="K23" s="29"/>
      <c r="L23" s="46"/>
      <c r="M23" s="3"/>
      <c r="N23" s="4"/>
      <c r="O23" s="5"/>
      <c r="P23" s="6"/>
      <c r="Q23" s="7"/>
      <c r="R23" s="1"/>
      <c r="S23" s="1"/>
    </row>
    <row r="24" spans="1:20" s="16" customFormat="1" ht="15" customHeight="1" thickTop="1" thickBot="1">
      <c r="A24" s="1"/>
      <c r="B24" s="868" t="s">
        <v>821</v>
      </c>
      <c r="C24" s="251">
        <v>1.37</v>
      </c>
      <c r="D24" s="251">
        <v>0.91</v>
      </c>
      <c r="E24" s="251">
        <v>0.46</v>
      </c>
      <c r="F24" s="29"/>
      <c r="G24" s="29"/>
      <c r="H24" s="29"/>
      <c r="I24" s="26"/>
      <c r="J24" s="29"/>
      <c r="K24" s="29"/>
      <c r="L24" s="46"/>
      <c r="M24" s="3"/>
      <c r="N24" s="4"/>
      <c r="O24" s="5"/>
      <c r="P24" s="6"/>
      <c r="Q24" s="7"/>
      <c r="R24" s="1"/>
      <c r="S24" s="1"/>
    </row>
    <row r="25" spans="1:20" s="16" customFormat="1" ht="15" customHeight="1" thickTop="1">
      <c r="A25" s="1"/>
      <c r="B25" s="1"/>
      <c r="C25" s="29"/>
      <c r="D25" s="29"/>
      <c r="E25" s="29"/>
      <c r="F25" s="29"/>
      <c r="G25" s="29"/>
      <c r="H25" s="29"/>
      <c r="I25" s="26"/>
      <c r="J25" s="29"/>
      <c r="K25" s="29"/>
      <c r="L25" s="46"/>
      <c r="M25" s="3"/>
      <c r="N25" s="4"/>
      <c r="O25" s="5"/>
      <c r="P25" s="6"/>
      <c r="Q25" s="7"/>
      <c r="R25" s="1"/>
      <c r="S25" s="1"/>
    </row>
    <row r="26" spans="1:20" s="16" customFormat="1" ht="15" customHeight="1">
      <c r="A26" s="1"/>
      <c r="B26" s="81" t="s">
        <v>564</v>
      </c>
      <c r="C26" s="29"/>
      <c r="D26" s="29"/>
      <c r="E26" s="29"/>
      <c r="F26" s="29"/>
      <c r="G26" s="29"/>
      <c r="H26" s="29"/>
      <c r="I26" s="26"/>
      <c r="J26" s="29"/>
      <c r="K26" s="29"/>
      <c r="L26" s="46"/>
      <c r="M26" s="3"/>
      <c r="N26" s="4"/>
      <c r="O26" s="5"/>
      <c r="P26" s="6"/>
      <c r="Q26" s="7"/>
      <c r="R26" s="1"/>
      <c r="S26" s="1"/>
    </row>
    <row r="27" spans="1:20" s="16" customFormat="1" ht="15" customHeight="1">
      <c r="A27" s="1"/>
      <c r="B27" s="1"/>
      <c r="C27" s="29"/>
      <c r="D27" s="29"/>
      <c r="E27" s="29"/>
      <c r="F27" s="29"/>
      <c r="G27" s="29"/>
      <c r="H27" s="29"/>
      <c r="I27" s="26"/>
      <c r="J27" s="29"/>
      <c r="K27" s="29"/>
      <c r="L27" s="46"/>
      <c r="M27" s="3"/>
      <c r="N27" s="4"/>
      <c r="O27" s="5"/>
      <c r="P27" s="6"/>
      <c r="Q27" s="7"/>
      <c r="R27" s="1"/>
      <c r="S27" s="1"/>
    </row>
    <row r="28" spans="1:20" s="16" customFormat="1" ht="15" customHeight="1" thickBot="1">
      <c r="A28" s="1"/>
      <c r="B28" s="1138" t="s">
        <v>565</v>
      </c>
      <c r="C28" s="1139" t="s">
        <v>562</v>
      </c>
      <c r="D28" s="1140"/>
      <c r="E28" s="1210"/>
      <c r="F28" s="29"/>
      <c r="G28" s="29"/>
      <c r="H28" s="29"/>
      <c r="I28" s="26"/>
      <c r="J28" s="29"/>
      <c r="K28" s="29"/>
      <c r="L28" s="46"/>
      <c r="M28" s="3"/>
      <c r="N28" s="4"/>
      <c r="O28" s="5"/>
      <c r="P28" s="6"/>
      <c r="Q28" s="7"/>
      <c r="R28" s="1"/>
      <c r="S28" s="1"/>
    </row>
    <row r="29" spans="1:20" s="16" customFormat="1" ht="15" customHeight="1" thickTop="1">
      <c r="A29" s="1"/>
      <c r="B29" s="1138"/>
      <c r="C29" s="581" t="s">
        <v>1004</v>
      </c>
      <c r="D29" s="581" t="s">
        <v>677</v>
      </c>
      <c r="E29" s="580" t="s">
        <v>563</v>
      </c>
      <c r="F29" s="29"/>
      <c r="G29" s="29"/>
      <c r="H29" s="29"/>
      <c r="I29" s="26"/>
      <c r="J29" s="29"/>
      <c r="K29" s="29"/>
      <c r="L29" s="46"/>
      <c r="M29" s="3"/>
      <c r="N29" s="4"/>
      <c r="O29" s="5"/>
      <c r="P29" s="6"/>
      <c r="Q29" s="7"/>
      <c r="R29" s="1"/>
      <c r="S29" s="1"/>
    </row>
    <row r="30" spans="1:20" s="16" customFormat="1" ht="2.1" customHeight="1">
      <c r="A30" s="1"/>
      <c r="B30" s="158"/>
      <c r="C30" s="212"/>
      <c r="D30" s="212"/>
      <c r="E30" s="591"/>
      <c r="F30" s="29"/>
      <c r="G30" s="29"/>
      <c r="H30" s="29"/>
      <c r="I30" s="26"/>
      <c r="J30" s="29"/>
      <c r="K30" s="29"/>
      <c r="L30" s="46"/>
      <c r="M30" s="3"/>
      <c r="N30" s="4"/>
      <c r="O30" s="5"/>
      <c r="P30" s="6"/>
      <c r="Q30" s="7"/>
      <c r="R30" s="1"/>
      <c r="S30" s="1"/>
    </row>
    <row r="31" spans="1:20" s="16" customFormat="1" ht="2.1" customHeight="1">
      <c r="A31" s="1"/>
      <c r="B31" s="467"/>
      <c r="C31" s="468"/>
      <c r="D31" s="468"/>
      <c r="E31" s="477"/>
      <c r="F31" s="29"/>
      <c r="G31" s="29"/>
      <c r="H31" s="29"/>
      <c r="I31" s="26"/>
      <c r="J31" s="29"/>
      <c r="K31" s="29"/>
      <c r="L31" s="46"/>
      <c r="M31" s="3"/>
      <c r="N31" s="4"/>
      <c r="O31" s="5"/>
      <c r="P31" s="6"/>
      <c r="Q31" s="7"/>
      <c r="R31" s="1"/>
      <c r="S31" s="1"/>
    </row>
    <row r="32" spans="1:20" s="16" customFormat="1" ht="2.1" customHeight="1">
      <c r="A32" s="1"/>
      <c r="B32" s="158"/>
      <c r="C32" s="212"/>
      <c r="D32" s="212"/>
      <c r="E32" s="332"/>
      <c r="F32" s="29"/>
      <c r="G32" s="29"/>
      <c r="H32" s="29"/>
      <c r="I32" s="26"/>
      <c r="J32" s="29"/>
      <c r="K32" s="29"/>
      <c r="L32" s="46"/>
      <c r="M32" s="3"/>
      <c r="N32" s="4"/>
      <c r="O32" s="5"/>
      <c r="P32" s="6"/>
      <c r="Q32" s="7"/>
      <c r="R32" s="1"/>
      <c r="S32" s="1"/>
    </row>
    <row r="33" spans="1:19" s="98" customFormat="1" ht="15" customHeight="1">
      <c r="A33" s="4"/>
      <c r="B33" s="158" t="s">
        <v>844</v>
      </c>
      <c r="C33" s="303">
        <v>98.6</v>
      </c>
      <c r="D33" s="316">
        <v>98.3</v>
      </c>
      <c r="E33" s="317">
        <v>0.31</v>
      </c>
      <c r="F33" s="29"/>
      <c r="G33" s="29"/>
      <c r="H33" s="29"/>
      <c r="I33" s="157"/>
      <c r="J33" s="85"/>
      <c r="K33" s="85"/>
      <c r="L33" s="46"/>
      <c r="M33" s="3"/>
      <c r="N33" s="4"/>
      <c r="O33" s="5"/>
      <c r="P33" s="6"/>
      <c r="Q33" s="7"/>
      <c r="R33" s="4"/>
      <c r="S33" s="4"/>
    </row>
    <row r="34" spans="1:19" s="16" customFormat="1" ht="15" customHeight="1">
      <c r="A34" s="1"/>
      <c r="B34" s="158" t="s">
        <v>6</v>
      </c>
      <c r="C34" s="303">
        <v>98.05</v>
      </c>
      <c r="D34" s="316">
        <v>98.25</v>
      </c>
      <c r="E34" s="317">
        <v>-0.2</v>
      </c>
      <c r="F34" s="29"/>
      <c r="G34" s="29"/>
      <c r="H34" s="29"/>
      <c r="I34" s="26"/>
      <c r="J34" s="29"/>
      <c r="K34" s="29"/>
      <c r="L34" s="46"/>
      <c r="M34" s="3"/>
      <c r="N34" s="4"/>
      <c r="O34" s="5"/>
      <c r="P34" s="6"/>
      <c r="Q34" s="7"/>
      <c r="R34" s="1"/>
      <c r="S34" s="1"/>
    </row>
    <row r="35" spans="1:19" s="17" customFormat="1" ht="15" customHeight="1">
      <c r="A35" s="72"/>
      <c r="B35" s="158" t="s">
        <v>7</v>
      </c>
      <c r="C35" s="303">
        <v>98.88</v>
      </c>
      <c r="D35" s="316">
        <v>98.71</v>
      </c>
      <c r="E35" s="317">
        <v>0.18</v>
      </c>
      <c r="F35" s="29"/>
      <c r="G35" s="29"/>
      <c r="H35" s="29"/>
      <c r="I35" s="183"/>
      <c r="J35" s="43"/>
      <c r="K35" s="43"/>
      <c r="L35" s="184"/>
      <c r="M35" s="185"/>
      <c r="N35" s="76"/>
      <c r="O35" s="186"/>
      <c r="P35" s="187"/>
      <c r="Q35" s="188"/>
      <c r="R35" s="72"/>
      <c r="S35" s="72"/>
    </row>
    <row r="36" spans="1:19" s="17" customFormat="1" ht="15" customHeight="1">
      <c r="A36" s="72"/>
      <c r="B36" s="158" t="s">
        <v>8</v>
      </c>
      <c r="C36" s="303">
        <v>97.76</v>
      </c>
      <c r="D36" s="316">
        <v>97</v>
      </c>
      <c r="E36" s="317">
        <v>0.79</v>
      </c>
      <c r="F36" s="29"/>
      <c r="G36" s="29"/>
      <c r="H36" s="29"/>
      <c r="I36" s="183"/>
      <c r="J36" s="43"/>
      <c r="K36" s="43"/>
      <c r="L36" s="184"/>
      <c r="M36" s="185"/>
      <c r="N36" s="76"/>
      <c r="O36" s="186"/>
      <c r="P36" s="187"/>
      <c r="Q36" s="188"/>
      <c r="R36" s="72"/>
      <c r="S36" s="72"/>
    </row>
    <row r="37" spans="1:19" s="17" customFormat="1" ht="15" customHeight="1">
      <c r="A37" s="72"/>
      <c r="B37" s="158" t="s">
        <v>9</v>
      </c>
      <c r="C37" s="303">
        <v>95.74</v>
      </c>
      <c r="D37" s="316">
        <v>95.56</v>
      </c>
      <c r="E37" s="317">
        <v>0.18</v>
      </c>
      <c r="F37" s="29"/>
      <c r="G37" s="29"/>
      <c r="H37" s="29"/>
      <c r="I37" s="183"/>
      <c r="J37" s="43"/>
      <c r="K37" s="43"/>
      <c r="L37" s="184"/>
      <c r="M37" s="185"/>
      <c r="N37" s="76"/>
      <c r="O37" s="186"/>
      <c r="P37" s="187"/>
      <c r="Q37" s="188"/>
      <c r="R37" s="72"/>
      <c r="S37" s="72"/>
    </row>
    <row r="38" spans="1:19" s="17" customFormat="1" ht="15" customHeight="1">
      <c r="A38" s="72"/>
      <c r="B38" s="158" t="s">
        <v>10</v>
      </c>
      <c r="C38" s="303">
        <v>97.47</v>
      </c>
      <c r="D38" s="316">
        <v>96.99</v>
      </c>
      <c r="E38" s="317">
        <v>0.49</v>
      </c>
      <c r="F38" s="29"/>
      <c r="G38" s="29"/>
      <c r="H38" s="29"/>
      <c r="I38" s="183"/>
      <c r="J38" s="43"/>
      <c r="K38" s="43"/>
      <c r="L38" s="184"/>
      <c r="M38" s="185"/>
      <c r="N38" s="76"/>
      <c r="O38" s="186"/>
      <c r="P38" s="187"/>
      <c r="Q38" s="188"/>
      <c r="R38" s="72"/>
      <c r="S38" s="72"/>
    </row>
    <row r="39" spans="1:19" s="17" customFormat="1" ht="15" customHeight="1">
      <c r="A39" s="72"/>
      <c r="B39" s="158" t="s">
        <v>11</v>
      </c>
      <c r="C39" s="303">
        <v>97.7</v>
      </c>
      <c r="D39" s="316">
        <v>97.65</v>
      </c>
      <c r="E39" s="317">
        <v>0.05</v>
      </c>
      <c r="F39" s="29"/>
      <c r="G39" s="29"/>
      <c r="H39" s="29"/>
      <c r="I39" s="183"/>
      <c r="J39" s="43"/>
      <c r="K39" s="43"/>
      <c r="L39" s="184"/>
      <c r="M39" s="185"/>
      <c r="N39" s="76"/>
      <c r="O39" s="186"/>
      <c r="P39" s="187"/>
      <c r="Q39" s="188"/>
      <c r="R39" s="72"/>
      <c r="S39" s="72"/>
    </row>
    <row r="40" spans="1:19" s="17" customFormat="1" ht="15" customHeight="1">
      <c r="A40" s="72"/>
      <c r="B40" s="158" t="s">
        <v>12</v>
      </c>
      <c r="C40" s="303">
        <v>99.08</v>
      </c>
      <c r="D40" s="316">
        <v>98.86</v>
      </c>
      <c r="E40" s="317">
        <v>0.22</v>
      </c>
      <c r="F40" s="29"/>
      <c r="G40" s="29"/>
      <c r="H40" s="29"/>
      <c r="I40" s="183"/>
      <c r="J40" s="43"/>
      <c r="K40" s="43"/>
      <c r="L40" s="184"/>
      <c r="M40" s="185"/>
      <c r="N40" s="76"/>
      <c r="O40" s="186"/>
      <c r="P40" s="187"/>
      <c r="Q40" s="188"/>
      <c r="R40" s="72"/>
      <c r="S40" s="72"/>
    </row>
    <row r="41" spans="1:19" s="17" customFormat="1" ht="15" customHeight="1">
      <c r="A41" s="72"/>
      <c r="B41" s="158" t="s">
        <v>75</v>
      </c>
      <c r="C41" s="303">
        <v>93.91</v>
      </c>
      <c r="D41" s="316">
        <v>92.58</v>
      </c>
      <c r="E41" s="317">
        <v>1.44</v>
      </c>
      <c r="F41" s="29"/>
      <c r="G41" s="29"/>
      <c r="H41" s="29"/>
      <c r="I41" s="183"/>
      <c r="J41" s="43"/>
      <c r="K41" s="43"/>
      <c r="L41" s="184"/>
      <c r="M41" s="185"/>
      <c r="N41" s="76"/>
      <c r="O41" s="186"/>
      <c r="P41" s="187"/>
      <c r="Q41" s="188"/>
      <c r="R41" s="72"/>
      <c r="S41" s="72"/>
    </row>
    <row r="42" spans="1:19" s="17" customFormat="1" ht="15" customHeight="1" thickBot="1">
      <c r="A42" s="72"/>
      <c r="B42" s="158" t="s">
        <v>76</v>
      </c>
      <c r="C42" s="303">
        <v>95.02</v>
      </c>
      <c r="D42" s="316">
        <v>93.5</v>
      </c>
      <c r="E42" s="317">
        <v>1.63</v>
      </c>
      <c r="F42" s="29"/>
      <c r="G42" s="29"/>
      <c r="H42" s="29"/>
      <c r="I42" s="183"/>
      <c r="J42" s="43"/>
      <c r="K42" s="43"/>
      <c r="L42" s="184"/>
      <c r="M42" s="185"/>
      <c r="N42" s="76"/>
      <c r="O42" s="186"/>
      <c r="P42" s="187"/>
      <c r="Q42" s="188"/>
      <c r="R42" s="72"/>
      <c r="S42" s="72"/>
    </row>
    <row r="43" spans="1:19" s="17" customFormat="1" ht="15" customHeight="1" thickTop="1" thickBot="1">
      <c r="A43" s="72"/>
      <c r="B43" s="869" t="s">
        <v>821</v>
      </c>
      <c r="C43" s="244">
        <v>96.92</v>
      </c>
      <c r="D43" s="244">
        <v>96.52</v>
      </c>
      <c r="E43" s="244">
        <v>0.41</v>
      </c>
      <c r="F43" s="29"/>
      <c r="G43" s="29"/>
      <c r="H43" s="29"/>
      <c r="I43" s="183"/>
      <c r="J43" s="43"/>
      <c r="K43" s="43"/>
      <c r="L43" s="184"/>
      <c r="M43" s="185"/>
      <c r="N43" s="76"/>
      <c r="O43" s="186"/>
      <c r="P43" s="187"/>
      <c r="Q43" s="188"/>
      <c r="R43" s="72"/>
      <c r="S43" s="72"/>
    </row>
    <row r="44" spans="1:19" s="17" customFormat="1" ht="15" customHeight="1" thickTop="1">
      <c r="A44" s="72"/>
      <c r="B44" s="1"/>
      <c r="C44" s="29"/>
      <c r="D44" s="29"/>
      <c r="E44" s="29"/>
      <c r="F44" s="29"/>
      <c r="G44" s="29"/>
      <c r="H44" s="29"/>
      <c r="I44" s="183"/>
      <c r="J44" s="43"/>
      <c r="K44" s="43"/>
      <c r="L44" s="184"/>
      <c r="M44" s="185"/>
      <c r="N44" s="76"/>
      <c r="O44" s="186"/>
      <c r="P44" s="187"/>
      <c r="Q44" s="188"/>
      <c r="R44" s="72"/>
      <c r="S44" s="72"/>
    </row>
    <row r="45" spans="1:19" s="16" customFormat="1" ht="13.5">
      <c r="A45" s="1"/>
      <c r="B45" s="1"/>
      <c r="C45" s="29"/>
      <c r="D45" s="29"/>
      <c r="E45" s="29"/>
      <c r="F45" s="29"/>
      <c r="G45" s="29"/>
      <c r="H45" s="29"/>
      <c r="I45" s="26"/>
      <c r="J45" s="29"/>
      <c r="K45" s="29"/>
      <c r="L45" s="46"/>
      <c r="M45" s="3"/>
      <c r="N45" s="4"/>
      <c r="O45" s="5"/>
      <c r="P45" s="6"/>
      <c r="Q45" s="7"/>
      <c r="R45" s="1"/>
      <c r="S45" s="1"/>
    </row>
    <row r="46" spans="1:19" s="16" customFormat="1" ht="13.5">
      <c r="A46" s="1"/>
      <c r="B46" s="1"/>
      <c r="C46" s="29"/>
      <c r="D46" s="29"/>
      <c r="E46" s="29"/>
      <c r="F46" s="29"/>
      <c r="G46" s="29"/>
      <c r="H46" s="29"/>
      <c r="I46" s="26"/>
      <c r="J46" s="29"/>
      <c r="K46" s="29"/>
      <c r="L46" s="46"/>
      <c r="M46" s="3"/>
      <c r="N46" s="4"/>
      <c r="O46" s="5"/>
      <c r="P46" s="6"/>
      <c r="Q46" s="7"/>
      <c r="R46" s="1"/>
      <c r="S46" s="1"/>
    </row>
    <row r="47" spans="1:19" s="16" customFormat="1" ht="12" customHeight="1">
      <c r="A47" s="25"/>
      <c r="B47" s="1"/>
      <c r="C47" s="29"/>
      <c r="D47" s="29"/>
      <c r="E47" s="29"/>
      <c r="F47" s="29"/>
      <c r="G47" s="29"/>
      <c r="H47" s="29"/>
      <c r="I47" s="26"/>
      <c r="J47" s="29"/>
      <c r="K47" s="29"/>
      <c r="L47" s="46"/>
      <c r="M47" s="3"/>
      <c r="N47" s="4"/>
      <c r="O47" s="5"/>
      <c r="P47" s="6"/>
      <c r="Q47" s="7"/>
      <c r="R47" s="1"/>
      <c r="S47" s="1"/>
    </row>
    <row r="48" spans="1:19" s="16" customFormat="1" ht="12" customHeight="1">
      <c r="A48" s="25"/>
      <c r="B48" s="1"/>
      <c r="C48" s="29"/>
      <c r="D48" s="29"/>
      <c r="E48" s="29"/>
      <c r="F48" s="29"/>
      <c r="G48" s="29"/>
      <c r="H48" s="29"/>
      <c r="I48" s="26"/>
      <c r="J48" s="29"/>
      <c r="K48" s="29"/>
      <c r="L48" s="46"/>
      <c r="M48" s="3"/>
      <c r="N48" s="4"/>
      <c r="O48" s="5"/>
      <c r="P48" s="6"/>
      <c r="Q48" s="7"/>
      <c r="R48" s="1"/>
      <c r="S48" s="1"/>
    </row>
    <row r="49" spans="1:19" s="16" customFormat="1" ht="12" hidden="1" customHeight="1">
      <c r="A49" s="25"/>
      <c r="B49" s="1"/>
      <c r="C49" s="29"/>
      <c r="D49" s="29"/>
      <c r="E49" s="29"/>
      <c r="F49" s="29"/>
      <c r="G49" s="29"/>
      <c r="H49" s="29"/>
      <c r="I49" s="26"/>
      <c r="J49" s="29"/>
      <c r="K49" s="29"/>
      <c r="L49" s="46"/>
      <c r="M49" s="3"/>
      <c r="N49" s="4"/>
      <c r="O49" s="5"/>
      <c r="P49" s="6"/>
      <c r="Q49" s="7"/>
      <c r="R49" s="1"/>
      <c r="S49" s="1"/>
    </row>
    <row r="50" spans="1:19" s="16" customFormat="1" ht="12" hidden="1" customHeight="1">
      <c r="A50" s="25"/>
      <c r="B50" s="1"/>
      <c r="C50" s="29"/>
      <c r="D50" s="29"/>
      <c r="E50" s="29"/>
      <c r="F50" s="29"/>
      <c r="G50" s="29"/>
      <c r="H50" s="29"/>
      <c r="I50" s="26"/>
      <c r="J50" s="29"/>
      <c r="K50" s="29"/>
      <c r="L50" s="46"/>
      <c r="M50" s="3"/>
      <c r="N50" s="4"/>
      <c r="O50" s="5"/>
      <c r="P50" s="6"/>
      <c r="Q50" s="7"/>
      <c r="R50" s="1"/>
      <c r="S50" s="1"/>
    </row>
    <row r="51" spans="1:19" s="16" customFormat="1" ht="12" hidden="1" customHeight="1">
      <c r="A51" s="25"/>
      <c r="B51" s="1"/>
      <c r="C51" s="29"/>
      <c r="D51" s="29"/>
      <c r="E51" s="29"/>
      <c r="F51" s="29"/>
      <c r="G51" s="29"/>
      <c r="H51" s="29"/>
      <c r="I51" s="26"/>
      <c r="J51" s="29"/>
      <c r="K51" s="29"/>
      <c r="L51" s="46"/>
      <c r="M51" s="3"/>
      <c r="N51" s="4"/>
      <c r="O51" s="5"/>
      <c r="P51" s="6"/>
      <c r="Q51" s="7"/>
      <c r="R51" s="1"/>
      <c r="S51" s="1"/>
    </row>
    <row r="52" spans="1:19" s="16" customFormat="1" ht="12" hidden="1" customHeight="1">
      <c r="A52" s="25"/>
      <c r="B52" s="1"/>
      <c r="C52" s="29"/>
      <c r="D52" s="29"/>
      <c r="E52" s="29"/>
      <c r="F52" s="29"/>
      <c r="G52" s="29"/>
      <c r="H52" s="29"/>
      <c r="I52" s="26"/>
      <c r="J52" s="29"/>
      <c r="K52" s="29"/>
      <c r="L52" s="46"/>
      <c r="M52" s="3"/>
      <c r="N52" s="4"/>
      <c r="O52" s="5"/>
      <c r="P52" s="6"/>
      <c r="Q52" s="7"/>
      <c r="R52" s="1"/>
      <c r="S52" s="1"/>
    </row>
    <row r="53" spans="1:19" s="16" customFormat="1" ht="12" hidden="1" customHeight="1">
      <c r="A53" s="25"/>
      <c r="B53" s="1"/>
      <c r="C53" s="29"/>
      <c r="D53" s="29"/>
      <c r="E53" s="29"/>
      <c r="F53" s="29"/>
      <c r="G53" s="29"/>
      <c r="H53" s="29"/>
      <c r="I53" s="26"/>
      <c r="J53" s="29"/>
      <c r="K53" s="29"/>
      <c r="L53" s="46"/>
      <c r="M53" s="3"/>
      <c r="N53" s="4"/>
      <c r="O53" s="5"/>
      <c r="P53" s="6"/>
      <c r="Q53" s="7"/>
      <c r="R53" s="1"/>
      <c r="S53" s="1"/>
    </row>
    <row r="54" spans="1:19" s="16" customFormat="1" ht="12" hidden="1" customHeight="1">
      <c r="A54" s="25"/>
      <c r="B54" s="1"/>
      <c r="C54" s="29"/>
      <c r="D54" s="29"/>
      <c r="E54" s="29"/>
      <c r="F54" s="29"/>
      <c r="G54" s="29"/>
      <c r="H54" s="29"/>
      <c r="I54" s="26"/>
      <c r="J54" s="29"/>
      <c r="K54" s="29"/>
      <c r="L54" s="46"/>
      <c r="M54" s="3"/>
      <c r="N54" s="4"/>
      <c r="O54" s="5"/>
      <c r="P54" s="6"/>
      <c r="Q54" s="7"/>
      <c r="R54" s="1"/>
      <c r="S54" s="1"/>
    </row>
    <row r="55" spans="1:19" s="16" customFormat="1" ht="12" hidden="1" customHeight="1">
      <c r="A55" s="25"/>
      <c r="B55" s="1"/>
      <c r="C55" s="29"/>
      <c r="D55" s="29"/>
      <c r="E55" s="29"/>
      <c r="F55" s="29"/>
      <c r="G55" s="29"/>
      <c r="H55" s="29"/>
      <c r="I55" s="26"/>
      <c r="J55" s="29"/>
      <c r="K55" s="29"/>
      <c r="L55" s="46"/>
      <c r="M55" s="3"/>
      <c r="N55" s="4"/>
      <c r="O55" s="5"/>
      <c r="P55" s="6"/>
      <c r="Q55" s="7"/>
      <c r="R55" s="1"/>
      <c r="S55" s="1"/>
    </row>
    <row r="56" spans="1:19" s="16" customFormat="1" ht="12" hidden="1" customHeight="1">
      <c r="A56" s="25"/>
      <c r="B56" s="1"/>
      <c r="C56" s="29"/>
      <c r="D56" s="29"/>
      <c r="E56" s="29"/>
      <c r="F56" s="29"/>
      <c r="G56" s="29"/>
      <c r="H56" s="29"/>
      <c r="I56" s="26"/>
      <c r="J56" s="29"/>
      <c r="K56" s="29"/>
      <c r="L56" s="46"/>
      <c r="M56" s="3"/>
      <c r="N56" s="4"/>
      <c r="O56" s="5"/>
      <c r="P56" s="6"/>
      <c r="Q56" s="7"/>
      <c r="R56" s="1"/>
      <c r="S56" s="1"/>
    </row>
    <row r="57" spans="1:19" s="16" customFormat="1" ht="12" hidden="1" customHeight="1">
      <c r="A57" s="25"/>
      <c r="B57" s="1"/>
      <c r="C57" s="29"/>
      <c r="D57" s="29"/>
      <c r="E57" s="29"/>
      <c r="F57" s="29"/>
      <c r="G57" s="29"/>
      <c r="H57" s="29"/>
      <c r="I57" s="26"/>
      <c r="J57" s="29"/>
      <c r="K57" s="29"/>
      <c r="L57" s="46"/>
      <c r="M57" s="3"/>
      <c r="N57" s="4"/>
      <c r="O57" s="5"/>
      <c r="P57" s="6"/>
      <c r="Q57" s="7"/>
      <c r="R57" s="1"/>
      <c r="S57" s="1"/>
    </row>
    <row r="58" spans="1:19" s="16" customFormat="1" ht="12" hidden="1" customHeight="1">
      <c r="A58" s="25"/>
      <c r="B58" s="1"/>
      <c r="C58" s="29"/>
      <c r="D58" s="29"/>
      <c r="E58" s="29"/>
      <c r="F58" s="29"/>
      <c r="G58" s="29"/>
      <c r="H58" s="29"/>
      <c r="I58" s="26"/>
      <c r="J58" s="29"/>
      <c r="K58" s="29"/>
      <c r="L58" s="46"/>
      <c r="M58" s="3"/>
      <c r="N58" s="4"/>
      <c r="O58" s="5"/>
      <c r="P58" s="6"/>
      <c r="Q58" s="7"/>
      <c r="R58" s="1"/>
      <c r="S58" s="1"/>
    </row>
    <row r="59" spans="1:19" s="16" customFormat="1" ht="12" hidden="1" customHeight="1">
      <c r="A59" s="25"/>
      <c r="B59" s="1"/>
      <c r="C59" s="29"/>
      <c r="D59" s="29"/>
      <c r="E59" s="29"/>
      <c r="F59" s="29"/>
      <c r="G59" s="29"/>
      <c r="H59" s="29"/>
      <c r="I59" s="26"/>
      <c r="J59" s="29"/>
      <c r="K59" s="29"/>
      <c r="L59" s="46"/>
      <c r="M59" s="3"/>
      <c r="N59" s="4"/>
      <c r="O59" s="5"/>
      <c r="P59" s="6"/>
      <c r="Q59" s="7"/>
      <c r="R59" s="1"/>
      <c r="S59" s="1"/>
    </row>
    <row r="60" spans="1:19" s="16" customFormat="1" ht="12" hidden="1" customHeight="1">
      <c r="A60" s="25"/>
      <c r="B60" s="1"/>
      <c r="C60" s="29"/>
      <c r="D60" s="29"/>
      <c r="E60" s="29"/>
      <c r="F60" s="29"/>
      <c r="G60" s="29"/>
      <c r="H60" s="29"/>
      <c r="I60" s="26"/>
      <c r="J60" s="29"/>
      <c r="K60" s="29"/>
      <c r="L60" s="46"/>
      <c r="M60" s="3"/>
      <c r="N60" s="4"/>
      <c r="O60" s="5"/>
      <c r="P60" s="6"/>
      <c r="Q60" s="7"/>
      <c r="R60" s="1"/>
      <c r="S60" s="1"/>
    </row>
    <row r="61" spans="1:19" s="16" customFormat="1" ht="12" hidden="1" customHeight="1">
      <c r="A61" s="25"/>
      <c r="B61" s="1"/>
      <c r="C61" s="29"/>
      <c r="D61" s="29"/>
      <c r="E61" s="29"/>
      <c r="F61" s="29"/>
      <c r="G61" s="29"/>
      <c r="H61" s="29"/>
      <c r="I61" s="26"/>
      <c r="J61" s="29"/>
      <c r="K61" s="29"/>
      <c r="L61" s="46"/>
      <c r="M61" s="3"/>
      <c r="N61" s="4"/>
      <c r="O61" s="5"/>
      <c r="P61" s="6"/>
      <c r="Q61" s="7"/>
      <c r="R61" s="1"/>
      <c r="S61" s="1"/>
    </row>
    <row r="62" spans="1:19" s="16" customFormat="1" ht="12" hidden="1" customHeight="1">
      <c r="A62" s="25"/>
      <c r="B62" s="1"/>
      <c r="C62" s="29"/>
      <c r="D62" s="29"/>
      <c r="E62" s="29"/>
      <c r="F62" s="29"/>
      <c r="G62" s="29"/>
      <c r="H62" s="29"/>
      <c r="I62" s="26"/>
      <c r="J62" s="29"/>
      <c r="K62" s="29"/>
      <c r="L62" s="46"/>
      <c r="M62" s="3"/>
      <c r="N62" s="4"/>
      <c r="O62" s="5"/>
      <c r="P62" s="6"/>
      <c r="Q62" s="7"/>
      <c r="R62" s="1"/>
      <c r="S62" s="1"/>
    </row>
    <row r="63" spans="1:19" s="16" customFormat="1" ht="12" hidden="1" customHeight="1">
      <c r="A63" s="25"/>
      <c r="B63" s="1"/>
      <c r="C63" s="29"/>
      <c r="D63" s="29"/>
      <c r="E63" s="29"/>
      <c r="F63" s="29"/>
      <c r="G63" s="29"/>
      <c r="H63" s="29"/>
      <c r="I63" s="26"/>
      <c r="J63" s="29"/>
      <c r="K63" s="29"/>
      <c r="L63" s="46"/>
      <c r="M63" s="3"/>
      <c r="N63" s="4"/>
      <c r="O63" s="5"/>
      <c r="P63" s="6"/>
      <c r="Q63" s="7"/>
      <c r="R63" s="1"/>
      <c r="S63" s="1"/>
    </row>
    <row r="64" spans="1:19" s="16" customFormat="1" ht="12" hidden="1" customHeight="1">
      <c r="A64" s="25"/>
      <c r="B64" s="1"/>
      <c r="C64" s="29"/>
      <c r="D64" s="29"/>
      <c r="E64" s="29"/>
      <c r="F64" s="29"/>
      <c r="G64" s="29"/>
      <c r="H64" s="29"/>
      <c r="I64" s="26"/>
      <c r="J64" s="29"/>
      <c r="K64" s="29"/>
      <c r="L64" s="46"/>
      <c r="M64" s="3"/>
      <c r="N64" s="4"/>
      <c r="O64" s="5"/>
      <c r="P64" s="6"/>
      <c r="Q64" s="7"/>
      <c r="R64" s="1"/>
      <c r="S64" s="1"/>
    </row>
    <row r="65" spans="1:19" s="16" customFormat="1" ht="12" hidden="1" customHeight="1">
      <c r="A65" s="25"/>
      <c r="B65" s="1"/>
      <c r="C65" s="29"/>
      <c r="D65" s="29"/>
      <c r="E65" s="29"/>
      <c r="F65" s="29"/>
      <c r="G65" s="29"/>
      <c r="H65" s="29"/>
      <c r="I65" s="26"/>
      <c r="J65" s="29"/>
      <c r="K65" s="29"/>
      <c r="L65" s="46"/>
      <c r="M65" s="3"/>
      <c r="N65" s="4"/>
      <c r="O65" s="5"/>
      <c r="P65" s="6"/>
      <c r="Q65" s="7"/>
      <c r="R65" s="1"/>
      <c r="S65" s="1"/>
    </row>
    <row r="66" spans="1:19" s="16" customFormat="1" ht="12" hidden="1" customHeight="1">
      <c r="A66" s="25"/>
      <c r="B66" s="1"/>
      <c r="C66" s="29"/>
      <c r="D66" s="29"/>
      <c r="E66" s="29"/>
      <c r="F66" s="29"/>
      <c r="G66" s="29"/>
      <c r="H66" s="29"/>
      <c r="I66" s="26"/>
      <c r="J66" s="29"/>
      <c r="K66" s="29"/>
      <c r="L66" s="46"/>
      <c r="M66" s="3"/>
      <c r="N66" s="4"/>
      <c r="O66" s="5"/>
      <c r="P66" s="6"/>
      <c r="Q66" s="7"/>
      <c r="R66" s="1"/>
      <c r="S66" s="1"/>
    </row>
    <row r="67" spans="1:19" s="16" customFormat="1" ht="12" hidden="1" customHeight="1">
      <c r="A67" s="25"/>
      <c r="B67" s="1"/>
      <c r="C67" s="29"/>
      <c r="D67" s="29"/>
      <c r="E67" s="29"/>
      <c r="F67" s="29"/>
      <c r="G67" s="29"/>
      <c r="H67" s="29"/>
      <c r="I67" s="26"/>
      <c r="J67" s="29"/>
      <c r="K67" s="29"/>
      <c r="L67" s="46"/>
      <c r="M67" s="3"/>
      <c r="N67" s="4"/>
      <c r="O67" s="5"/>
      <c r="P67" s="6"/>
      <c r="Q67" s="7"/>
      <c r="R67" s="1"/>
      <c r="S67" s="1"/>
    </row>
    <row r="68" spans="1:19" s="16" customFormat="1" ht="12" hidden="1" customHeight="1">
      <c r="A68" s="25"/>
      <c r="B68" s="1"/>
      <c r="C68" s="29"/>
      <c r="D68" s="29"/>
      <c r="E68" s="29"/>
      <c r="F68" s="29"/>
      <c r="G68" s="29"/>
      <c r="H68" s="29"/>
      <c r="I68" s="26"/>
      <c r="J68" s="29"/>
      <c r="K68" s="29"/>
      <c r="L68" s="46"/>
      <c r="M68" s="3"/>
      <c r="N68" s="4"/>
      <c r="O68" s="5"/>
      <c r="P68" s="6"/>
      <c r="Q68" s="7"/>
      <c r="R68" s="1"/>
      <c r="S68" s="1"/>
    </row>
    <row r="69" spans="1:19" s="16" customFormat="1" ht="12" hidden="1" customHeight="1">
      <c r="A69" s="25"/>
      <c r="B69" s="1"/>
      <c r="C69" s="29"/>
      <c r="D69" s="29"/>
      <c r="E69" s="29"/>
      <c r="F69" s="29"/>
      <c r="G69" s="29"/>
      <c r="H69" s="29"/>
      <c r="I69" s="26"/>
      <c r="J69" s="29"/>
      <c r="K69" s="29"/>
      <c r="L69" s="46"/>
      <c r="M69" s="3"/>
      <c r="N69" s="4"/>
      <c r="O69" s="5"/>
      <c r="P69" s="6"/>
      <c r="Q69" s="7"/>
      <c r="R69" s="1"/>
      <c r="S69" s="1"/>
    </row>
    <row r="70" spans="1:19" s="16" customFormat="1" ht="12" hidden="1" customHeight="1">
      <c r="A70" s="25"/>
      <c r="B70" s="1"/>
      <c r="C70" s="29"/>
      <c r="D70" s="29"/>
      <c r="E70" s="29"/>
      <c r="F70" s="29"/>
      <c r="G70" s="29"/>
      <c r="H70" s="29"/>
      <c r="I70" s="26"/>
      <c r="J70" s="29"/>
      <c r="K70" s="29"/>
      <c r="L70" s="46"/>
      <c r="M70" s="3"/>
      <c r="N70" s="4"/>
      <c r="O70" s="5"/>
      <c r="P70" s="6"/>
      <c r="Q70" s="7"/>
      <c r="R70" s="1"/>
      <c r="S70" s="1"/>
    </row>
    <row r="71" spans="1:19" s="16" customFormat="1" ht="12" hidden="1" customHeight="1">
      <c r="A71" s="25"/>
      <c r="B71" s="1"/>
      <c r="C71" s="29"/>
      <c r="D71" s="29"/>
      <c r="E71" s="29"/>
      <c r="F71" s="29"/>
      <c r="G71" s="29"/>
      <c r="H71" s="29"/>
      <c r="I71" s="26"/>
      <c r="J71" s="29"/>
      <c r="K71" s="29"/>
      <c r="L71" s="46"/>
      <c r="M71" s="3"/>
      <c r="N71" s="4"/>
      <c r="O71" s="5"/>
      <c r="P71" s="6"/>
      <c r="Q71" s="7"/>
      <c r="R71" s="1"/>
      <c r="S71" s="1"/>
    </row>
    <row r="72" spans="1:19" s="16" customFormat="1" ht="12" hidden="1" customHeight="1">
      <c r="A72" s="25"/>
      <c r="B72" s="1"/>
      <c r="C72" s="29"/>
      <c r="D72" s="29"/>
      <c r="E72" s="29"/>
      <c r="F72" s="29"/>
      <c r="G72" s="29"/>
      <c r="H72" s="29"/>
      <c r="I72" s="26"/>
      <c r="J72" s="29"/>
      <c r="K72" s="29"/>
      <c r="L72" s="46"/>
      <c r="M72" s="3"/>
      <c r="N72" s="4"/>
      <c r="O72" s="5"/>
      <c r="P72" s="6"/>
      <c r="Q72" s="7"/>
      <c r="R72" s="1"/>
      <c r="S72" s="1"/>
    </row>
    <row r="73" spans="1:19" s="16" customFormat="1" ht="12" hidden="1" customHeight="1">
      <c r="A73" s="25"/>
      <c r="B73" s="1"/>
      <c r="C73" s="29"/>
      <c r="D73" s="29"/>
      <c r="E73" s="29"/>
      <c r="F73" s="29"/>
      <c r="G73" s="29"/>
      <c r="H73" s="29"/>
      <c r="I73" s="26"/>
      <c r="J73" s="29"/>
      <c r="K73" s="29"/>
      <c r="L73" s="46"/>
      <c r="M73" s="3"/>
      <c r="N73" s="4"/>
      <c r="O73" s="5"/>
      <c r="P73" s="6"/>
      <c r="Q73" s="7"/>
      <c r="R73" s="1"/>
      <c r="S73" s="1"/>
    </row>
    <row r="74" spans="1:19" s="16" customFormat="1" ht="12" hidden="1" customHeight="1">
      <c r="A74" s="25"/>
      <c r="B74" s="1"/>
      <c r="C74" s="29"/>
      <c r="D74" s="29"/>
      <c r="E74" s="29"/>
      <c r="F74" s="29"/>
      <c r="G74" s="29"/>
      <c r="H74" s="29"/>
      <c r="I74" s="26"/>
      <c r="J74" s="29"/>
      <c r="K74" s="29"/>
      <c r="L74" s="46"/>
      <c r="M74" s="3"/>
      <c r="N74" s="4"/>
      <c r="O74" s="5"/>
      <c r="P74" s="6"/>
      <c r="Q74" s="7"/>
      <c r="R74" s="1"/>
      <c r="S74" s="1"/>
    </row>
    <row r="75" spans="1:19" s="16" customFormat="1" ht="12" hidden="1" customHeight="1">
      <c r="A75" s="25"/>
      <c r="B75" s="1"/>
      <c r="C75" s="29"/>
      <c r="D75" s="29"/>
      <c r="E75" s="29"/>
      <c r="F75" s="29"/>
      <c r="G75" s="29"/>
      <c r="H75" s="29"/>
      <c r="I75" s="26"/>
      <c r="J75" s="29"/>
      <c r="K75" s="29"/>
      <c r="L75" s="46"/>
      <c r="M75" s="3"/>
      <c r="N75" s="4"/>
      <c r="O75" s="5"/>
      <c r="P75" s="6"/>
      <c r="Q75" s="7"/>
      <c r="R75" s="1"/>
      <c r="S75" s="1"/>
    </row>
    <row r="76" spans="1:19" s="16" customFormat="1" ht="12" hidden="1" customHeight="1">
      <c r="A76" s="25"/>
      <c r="B76" s="1"/>
      <c r="C76" s="29"/>
      <c r="D76" s="29"/>
      <c r="E76" s="29"/>
      <c r="F76" s="29"/>
      <c r="G76" s="29"/>
      <c r="H76" s="29"/>
      <c r="I76" s="26"/>
      <c r="J76" s="29"/>
      <c r="K76" s="29"/>
      <c r="L76" s="46"/>
      <c r="M76" s="3"/>
      <c r="N76" s="4"/>
      <c r="O76" s="5"/>
      <c r="P76" s="6"/>
      <c r="Q76" s="7"/>
      <c r="R76" s="1"/>
      <c r="S76" s="1"/>
    </row>
    <row r="77" spans="1:19" s="16" customFormat="1" ht="12" hidden="1" customHeight="1">
      <c r="A77" s="25"/>
      <c r="B77" s="1"/>
      <c r="C77" s="29"/>
      <c r="D77" s="29"/>
      <c r="E77" s="29"/>
      <c r="F77" s="29"/>
      <c r="G77" s="29"/>
      <c r="H77" s="29"/>
      <c r="I77" s="26"/>
      <c r="J77" s="29"/>
      <c r="K77" s="29"/>
      <c r="L77" s="46"/>
      <c r="M77" s="3"/>
      <c r="N77" s="4"/>
      <c r="O77" s="5"/>
      <c r="P77" s="6"/>
      <c r="Q77" s="7"/>
      <c r="R77" s="1"/>
      <c r="S77" s="1"/>
    </row>
    <row r="78" spans="1:19" s="16" customFormat="1" ht="12" hidden="1" customHeight="1">
      <c r="A78" s="25"/>
      <c r="B78" s="1"/>
      <c r="C78" s="29"/>
      <c r="D78" s="29"/>
      <c r="E78" s="29"/>
      <c r="F78" s="29"/>
      <c r="G78" s="29"/>
      <c r="H78" s="29"/>
      <c r="I78" s="26"/>
      <c r="J78" s="29"/>
      <c r="K78" s="29"/>
      <c r="L78" s="46"/>
      <c r="M78" s="3"/>
      <c r="N78" s="4"/>
      <c r="O78" s="5"/>
      <c r="P78" s="6"/>
      <c r="Q78" s="7"/>
      <c r="R78" s="1"/>
      <c r="S78" s="1"/>
    </row>
    <row r="79" spans="1:19" s="16" customFormat="1" ht="12" hidden="1" customHeight="1">
      <c r="A79" s="25"/>
      <c r="B79" s="1"/>
      <c r="C79" s="29"/>
      <c r="D79" s="29"/>
      <c r="E79" s="29"/>
      <c r="F79" s="29"/>
      <c r="G79" s="29"/>
      <c r="H79" s="29"/>
      <c r="I79" s="26"/>
      <c r="J79" s="29"/>
      <c r="K79" s="29"/>
      <c r="L79" s="46"/>
      <c r="M79" s="3"/>
      <c r="N79" s="4"/>
      <c r="O79" s="5"/>
      <c r="P79" s="6"/>
      <c r="Q79" s="7"/>
      <c r="R79" s="1"/>
      <c r="S79" s="1"/>
    </row>
    <row r="80" spans="1:19" s="16" customFormat="1" ht="12" hidden="1" customHeight="1">
      <c r="A80" s="25"/>
      <c r="B80" s="1"/>
      <c r="C80" s="29"/>
      <c r="D80" s="29"/>
      <c r="E80" s="29"/>
      <c r="F80" s="29"/>
      <c r="G80" s="29"/>
      <c r="H80" s="29"/>
      <c r="I80" s="26"/>
      <c r="J80" s="29"/>
      <c r="K80" s="29"/>
      <c r="L80" s="46"/>
      <c r="M80" s="3"/>
      <c r="N80" s="4"/>
      <c r="O80" s="5"/>
      <c r="P80" s="6"/>
      <c r="Q80" s="7"/>
      <c r="R80" s="1"/>
      <c r="S80" s="1"/>
    </row>
    <row r="81" spans="1:19" s="16" customFormat="1" ht="12" hidden="1" customHeight="1">
      <c r="A81" s="25"/>
      <c r="B81" s="1"/>
      <c r="C81" s="29"/>
      <c r="D81" s="29"/>
      <c r="E81" s="29"/>
      <c r="F81" s="29"/>
      <c r="G81" s="29"/>
      <c r="H81" s="29"/>
      <c r="I81" s="26"/>
      <c r="J81" s="29"/>
      <c r="K81" s="29"/>
      <c r="L81" s="46"/>
      <c r="M81" s="3"/>
      <c r="N81" s="4"/>
      <c r="O81" s="5"/>
      <c r="P81" s="6"/>
      <c r="Q81" s="7"/>
      <c r="R81" s="1"/>
      <c r="S81" s="1"/>
    </row>
    <row r="82" spans="1:19" s="16" customFormat="1" ht="12" hidden="1" customHeight="1">
      <c r="A82" s="25"/>
      <c r="B82" s="1"/>
      <c r="C82" s="29"/>
      <c r="D82" s="29"/>
      <c r="E82" s="29"/>
      <c r="F82" s="29"/>
      <c r="G82" s="29"/>
      <c r="H82" s="29"/>
      <c r="I82" s="26"/>
      <c r="J82" s="29"/>
      <c r="K82" s="29"/>
      <c r="L82" s="46"/>
      <c r="M82" s="3"/>
      <c r="N82" s="4"/>
      <c r="O82" s="5"/>
      <c r="P82" s="6"/>
      <c r="Q82" s="7"/>
      <c r="R82" s="1"/>
      <c r="S82" s="1"/>
    </row>
    <row r="83" spans="1:19" s="16" customFormat="1" ht="12" hidden="1" customHeight="1">
      <c r="A83" s="25"/>
      <c r="B83" s="1"/>
      <c r="C83" s="29"/>
      <c r="D83" s="29"/>
      <c r="E83" s="29"/>
      <c r="F83" s="29"/>
      <c r="G83" s="29"/>
      <c r="H83" s="29"/>
      <c r="I83" s="26"/>
      <c r="J83" s="29"/>
      <c r="K83" s="29"/>
      <c r="L83" s="46"/>
      <c r="M83" s="3"/>
      <c r="N83" s="4"/>
      <c r="O83" s="5"/>
      <c r="P83" s="6"/>
      <c r="Q83" s="7"/>
      <c r="R83" s="1"/>
      <c r="S83" s="1"/>
    </row>
    <row r="84" spans="1:19" s="16" customFormat="1" ht="12" hidden="1" customHeight="1">
      <c r="A84" s="25"/>
      <c r="B84" s="1"/>
      <c r="C84" s="29"/>
      <c r="D84" s="29"/>
      <c r="E84" s="29"/>
      <c r="F84" s="29"/>
      <c r="G84" s="29"/>
      <c r="H84" s="29"/>
      <c r="I84" s="26"/>
      <c r="J84" s="29"/>
      <c r="K84" s="29"/>
      <c r="L84" s="46"/>
      <c r="M84" s="3"/>
      <c r="N84" s="4"/>
      <c r="O84" s="5"/>
      <c r="P84" s="6"/>
      <c r="Q84" s="7"/>
      <c r="R84" s="1"/>
      <c r="S84" s="1"/>
    </row>
    <row r="85" spans="1:19" s="16" customFormat="1" ht="12" hidden="1" customHeight="1">
      <c r="A85" s="25"/>
      <c r="B85" s="1"/>
      <c r="C85" s="29"/>
      <c r="D85" s="29"/>
      <c r="E85" s="29"/>
      <c r="F85" s="29"/>
      <c r="G85" s="29"/>
      <c r="H85" s="29"/>
      <c r="I85" s="26"/>
      <c r="J85" s="29"/>
      <c r="K85" s="29"/>
      <c r="L85" s="46"/>
      <c r="M85" s="3"/>
      <c r="N85" s="4"/>
      <c r="O85" s="5"/>
      <c r="P85" s="6"/>
      <c r="Q85" s="7"/>
      <c r="R85" s="1"/>
      <c r="S85" s="1"/>
    </row>
    <row r="86" spans="1:19" s="16" customFormat="1" ht="12" hidden="1" customHeight="1">
      <c r="A86" s="25"/>
      <c r="B86" s="1"/>
      <c r="C86" s="29"/>
      <c r="D86" s="29"/>
      <c r="E86" s="29"/>
      <c r="F86" s="29"/>
      <c r="G86" s="29"/>
      <c r="H86" s="29"/>
      <c r="I86" s="26"/>
      <c r="J86" s="29"/>
      <c r="K86" s="29"/>
      <c r="L86" s="46"/>
      <c r="M86" s="3"/>
      <c r="N86" s="4"/>
      <c r="O86" s="5"/>
      <c r="P86" s="6"/>
      <c r="Q86" s="7"/>
      <c r="R86" s="1"/>
      <c r="S86" s="1"/>
    </row>
    <row r="87" spans="1:19" s="16" customFormat="1" ht="12" hidden="1" customHeight="1">
      <c r="A87" s="25"/>
      <c r="B87" s="1"/>
      <c r="C87" s="29"/>
      <c r="D87" s="29"/>
      <c r="E87" s="29"/>
      <c r="F87" s="29"/>
      <c r="G87" s="29"/>
      <c r="H87" s="29"/>
      <c r="I87" s="26"/>
      <c r="J87" s="29"/>
      <c r="K87" s="29"/>
      <c r="L87" s="46"/>
      <c r="M87" s="3"/>
      <c r="N87" s="4"/>
      <c r="O87" s="5"/>
      <c r="P87" s="6"/>
      <c r="Q87" s="7"/>
      <c r="R87" s="1"/>
      <c r="S87" s="1"/>
    </row>
    <row r="88" spans="1:19" s="16" customFormat="1" ht="12" hidden="1" customHeight="1">
      <c r="A88" s="25"/>
      <c r="B88" s="1"/>
      <c r="C88" s="29"/>
      <c r="D88" s="29"/>
      <c r="E88" s="29"/>
      <c r="F88" s="29"/>
      <c r="G88" s="29"/>
      <c r="H88" s="29"/>
      <c r="I88" s="26"/>
      <c r="J88" s="29"/>
      <c r="K88" s="29"/>
      <c r="L88" s="46"/>
      <c r="M88" s="3"/>
      <c r="N88" s="4"/>
      <c r="O88" s="5"/>
      <c r="P88" s="6"/>
      <c r="Q88" s="7"/>
      <c r="R88" s="1"/>
      <c r="S88" s="1"/>
    </row>
    <row r="89" spans="1:19" s="16" customFormat="1" ht="12" hidden="1" customHeight="1">
      <c r="A89" s="25"/>
      <c r="B89" s="1"/>
      <c r="C89" s="29"/>
      <c r="D89" s="29"/>
      <c r="E89" s="29"/>
      <c r="F89" s="29"/>
      <c r="G89" s="29"/>
      <c r="H89" s="29"/>
      <c r="I89" s="26"/>
      <c r="J89" s="29"/>
      <c r="K89" s="29"/>
      <c r="L89" s="46"/>
      <c r="M89" s="3"/>
      <c r="N89" s="4"/>
      <c r="O89" s="5"/>
      <c r="P89" s="6"/>
      <c r="Q89" s="7"/>
      <c r="R89" s="1"/>
      <c r="S89" s="1"/>
    </row>
    <row r="90" spans="1:19" s="16" customFormat="1" ht="12" hidden="1" customHeight="1">
      <c r="A90" s="25"/>
      <c r="B90" s="1"/>
      <c r="C90" s="29"/>
      <c r="D90" s="29"/>
      <c r="E90" s="29"/>
      <c r="F90" s="29"/>
      <c r="G90" s="29"/>
      <c r="H90" s="29"/>
      <c r="I90" s="26"/>
      <c r="J90" s="29"/>
      <c r="K90" s="29"/>
      <c r="L90" s="46"/>
      <c r="M90" s="3"/>
      <c r="N90" s="4"/>
      <c r="O90" s="5"/>
      <c r="P90" s="6"/>
      <c r="Q90" s="7"/>
      <c r="R90" s="1"/>
      <c r="S90" s="1"/>
    </row>
    <row r="91" spans="1:19" s="16" customFormat="1" ht="12" hidden="1" customHeight="1">
      <c r="A91" s="25"/>
      <c r="B91" s="1"/>
      <c r="C91" s="29"/>
      <c r="D91" s="29"/>
      <c r="E91" s="29"/>
      <c r="F91" s="29"/>
      <c r="G91" s="29"/>
      <c r="H91" s="29"/>
      <c r="I91" s="26"/>
      <c r="J91" s="29"/>
      <c r="K91" s="29"/>
      <c r="L91" s="46"/>
      <c r="M91" s="3"/>
      <c r="N91" s="4"/>
      <c r="O91" s="5"/>
      <c r="P91" s="6"/>
      <c r="Q91" s="7"/>
      <c r="R91" s="1"/>
      <c r="S91" s="1"/>
    </row>
    <row r="92" spans="1:19" s="16" customFormat="1" ht="12" hidden="1" customHeight="1">
      <c r="A92" s="25"/>
      <c r="B92" s="1"/>
      <c r="C92" s="29"/>
      <c r="D92" s="29"/>
      <c r="E92" s="29"/>
      <c r="F92" s="29"/>
      <c r="G92" s="29"/>
      <c r="H92" s="29"/>
      <c r="I92" s="26"/>
      <c r="J92" s="29"/>
      <c r="K92" s="29"/>
      <c r="L92" s="46"/>
      <c r="M92" s="3"/>
      <c r="N92" s="4"/>
      <c r="O92" s="5"/>
      <c r="P92" s="6"/>
      <c r="Q92" s="7"/>
      <c r="R92" s="1"/>
      <c r="S92" s="1"/>
    </row>
    <row r="93" spans="1:19" s="16" customFormat="1" ht="12" hidden="1" customHeight="1">
      <c r="A93" s="25"/>
      <c r="B93" s="1"/>
      <c r="C93" s="29"/>
      <c r="D93" s="29"/>
      <c r="E93" s="29"/>
      <c r="F93" s="29"/>
      <c r="G93" s="29"/>
      <c r="H93" s="29"/>
      <c r="I93" s="26"/>
      <c r="J93" s="29"/>
      <c r="K93" s="29"/>
      <c r="L93" s="46"/>
      <c r="M93" s="3"/>
      <c r="N93" s="4"/>
      <c r="O93" s="5"/>
      <c r="P93" s="6"/>
      <c r="Q93" s="7"/>
      <c r="R93" s="1"/>
      <c r="S93" s="1"/>
    </row>
    <row r="94" spans="1:19" s="16" customFormat="1" ht="12" hidden="1" customHeight="1">
      <c r="A94" s="25"/>
      <c r="B94" s="1"/>
      <c r="C94" s="29"/>
      <c r="D94" s="29"/>
      <c r="E94" s="29"/>
      <c r="F94" s="29"/>
      <c r="G94" s="29"/>
      <c r="H94" s="29"/>
      <c r="I94" s="26"/>
      <c r="J94" s="29"/>
      <c r="K94" s="29"/>
      <c r="L94" s="46"/>
      <c r="M94" s="3"/>
      <c r="N94" s="4"/>
      <c r="O94" s="5"/>
      <c r="P94" s="6"/>
      <c r="Q94" s="7"/>
      <c r="R94" s="1"/>
      <c r="S94" s="1"/>
    </row>
    <row r="95" spans="1:19" s="16" customFormat="1" ht="12" hidden="1" customHeight="1">
      <c r="A95" s="25"/>
      <c r="B95" s="1"/>
      <c r="C95" s="29"/>
      <c r="D95" s="29"/>
      <c r="E95" s="29"/>
      <c r="F95" s="29"/>
      <c r="G95" s="29"/>
      <c r="H95" s="29"/>
      <c r="I95" s="26"/>
      <c r="J95" s="29"/>
      <c r="K95" s="29"/>
      <c r="L95" s="46"/>
      <c r="M95" s="3"/>
      <c r="N95" s="4"/>
      <c r="O95" s="5"/>
      <c r="P95" s="6"/>
      <c r="Q95" s="7"/>
      <c r="R95" s="1"/>
      <c r="S95" s="1"/>
    </row>
    <row r="96" spans="1:19" s="16" customFormat="1" ht="12" hidden="1" customHeight="1">
      <c r="A96" s="25"/>
      <c r="B96" s="1"/>
      <c r="C96" s="29"/>
      <c r="D96" s="29"/>
      <c r="E96" s="29"/>
      <c r="F96" s="29"/>
      <c r="G96" s="29"/>
      <c r="H96" s="29"/>
      <c r="I96" s="26"/>
      <c r="J96" s="29"/>
      <c r="K96" s="29"/>
      <c r="L96" s="46"/>
      <c r="M96" s="3"/>
      <c r="N96" s="4"/>
      <c r="O96" s="5"/>
      <c r="P96" s="6"/>
      <c r="Q96" s="7"/>
      <c r="R96" s="1"/>
      <c r="S96" s="1"/>
    </row>
    <row r="97" spans="1:19" s="16" customFormat="1" ht="12" hidden="1" customHeight="1">
      <c r="A97" s="25"/>
      <c r="B97" s="1"/>
      <c r="C97" s="29"/>
      <c r="D97" s="29"/>
      <c r="E97" s="29"/>
      <c r="F97" s="29"/>
      <c r="G97" s="29"/>
      <c r="H97" s="29"/>
      <c r="I97" s="26"/>
      <c r="J97" s="29"/>
      <c r="K97" s="29"/>
      <c r="L97" s="46"/>
      <c r="M97" s="3"/>
      <c r="N97" s="4"/>
      <c r="O97" s="5"/>
      <c r="P97" s="6"/>
      <c r="Q97" s="7"/>
      <c r="R97" s="1"/>
      <c r="S97" s="1"/>
    </row>
    <row r="98" spans="1:19" s="16" customFormat="1" ht="12" hidden="1" customHeight="1">
      <c r="A98" s="25"/>
      <c r="B98" s="1"/>
      <c r="C98" s="29"/>
      <c r="D98" s="29"/>
      <c r="E98" s="29"/>
      <c r="F98" s="29"/>
      <c r="G98" s="29"/>
      <c r="H98" s="29"/>
      <c r="I98" s="26"/>
      <c r="J98" s="29"/>
      <c r="K98" s="29"/>
      <c r="L98" s="46"/>
      <c r="M98" s="3"/>
      <c r="N98" s="4"/>
      <c r="O98" s="5"/>
      <c r="P98" s="6"/>
      <c r="Q98" s="7"/>
      <c r="R98" s="1"/>
      <c r="S98" s="1"/>
    </row>
    <row r="99" spans="1:19" s="16" customFormat="1" ht="12" hidden="1" customHeight="1">
      <c r="A99" s="25"/>
      <c r="B99" s="1"/>
      <c r="C99" s="29"/>
      <c r="D99" s="29"/>
      <c r="E99" s="29"/>
      <c r="F99" s="29"/>
      <c r="G99" s="29"/>
      <c r="H99" s="29"/>
      <c r="I99" s="26"/>
      <c r="J99" s="29"/>
      <c r="K99" s="29"/>
      <c r="L99" s="46"/>
      <c r="M99" s="3"/>
      <c r="N99" s="4"/>
      <c r="O99" s="5"/>
      <c r="P99" s="6"/>
      <c r="Q99" s="7"/>
      <c r="R99" s="1"/>
      <c r="S99" s="1"/>
    </row>
    <row r="100" spans="1:19" s="16" customFormat="1" ht="12" hidden="1" customHeight="1">
      <c r="A100" s="25"/>
      <c r="B100" s="1"/>
      <c r="C100" s="29"/>
      <c r="D100" s="29"/>
      <c r="E100" s="29"/>
      <c r="F100" s="29"/>
      <c r="G100" s="29"/>
      <c r="H100" s="29"/>
      <c r="I100" s="26"/>
      <c r="J100" s="29"/>
      <c r="K100" s="29"/>
      <c r="L100" s="46"/>
      <c r="M100" s="3"/>
      <c r="N100" s="4"/>
      <c r="O100" s="5"/>
      <c r="P100" s="6"/>
      <c r="Q100" s="7"/>
      <c r="R100" s="1"/>
      <c r="S100" s="1"/>
    </row>
    <row r="101" spans="1:19" s="16" customFormat="1" ht="12" hidden="1" customHeight="1">
      <c r="A101" s="25"/>
      <c r="B101" s="1"/>
      <c r="C101" s="29"/>
      <c r="D101" s="29"/>
      <c r="E101" s="29"/>
      <c r="F101" s="29"/>
      <c r="G101" s="29"/>
      <c r="H101" s="29"/>
      <c r="I101" s="26"/>
      <c r="J101" s="29"/>
      <c r="K101" s="29"/>
      <c r="L101" s="46"/>
      <c r="M101" s="3"/>
      <c r="N101" s="4"/>
      <c r="O101" s="5"/>
      <c r="P101" s="6"/>
      <c r="Q101" s="7"/>
      <c r="R101" s="1"/>
      <c r="S101" s="1"/>
    </row>
    <row r="102" spans="1:19" s="16" customFormat="1" ht="12" hidden="1" customHeight="1">
      <c r="A102" s="25"/>
      <c r="B102" s="1"/>
      <c r="C102" s="29"/>
      <c r="D102" s="29"/>
      <c r="E102" s="29"/>
      <c r="F102" s="29"/>
      <c r="G102" s="29"/>
      <c r="H102" s="29"/>
      <c r="I102" s="26"/>
      <c r="J102" s="29"/>
      <c r="K102" s="29"/>
      <c r="L102" s="46"/>
      <c r="M102" s="3"/>
      <c r="N102" s="4"/>
      <c r="O102" s="5"/>
      <c r="P102" s="6"/>
      <c r="Q102" s="7"/>
      <c r="R102" s="1"/>
      <c r="S102" s="1"/>
    </row>
    <row r="103" spans="1:19" s="16" customFormat="1" ht="12" hidden="1" customHeight="1">
      <c r="A103" s="25"/>
      <c r="B103" s="1"/>
      <c r="C103" s="29"/>
      <c r="D103" s="29"/>
      <c r="E103" s="29"/>
      <c r="F103" s="29"/>
      <c r="G103" s="29"/>
      <c r="H103" s="29"/>
      <c r="I103" s="26"/>
      <c r="J103" s="29"/>
      <c r="K103" s="29"/>
      <c r="L103" s="46"/>
      <c r="M103" s="3"/>
      <c r="N103" s="4"/>
      <c r="O103" s="5"/>
      <c r="P103" s="6"/>
      <c r="Q103" s="7"/>
      <c r="R103" s="1"/>
      <c r="S103" s="1"/>
    </row>
    <row r="104" spans="1:19" s="16" customFormat="1" ht="12" hidden="1" customHeight="1">
      <c r="A104" s="25"/>
      <c r="B104" s="1"/>
      <c r="C104" s="29"/>
      <c r="D104" s="29"/>
      <c r="E104" s="29"/>
      <c r="F104" s="29"/>
      <c r="G104" s="29"/>
      <c r="H104" s="29"/>
      <c r="I104" s="26"/>
      <c r="J104" s="29"/>
      <c r="K104" s="29"/>
      <c r="L104" s="46"/>
      <c r="M104" s="3"/>
      <c r="N104" s="4"/>
      <c r="O104" s="5"/>
      <c r="P104" s="6"/>
      <c r="Q104" s="7"/>
      <c r="R104" s="1"/>
      <c r="S104" s="1"/>
    </row>
    <row r="105" spans="1:19" s="16" customFormat="1" ht="12" hidden="1" customHeight="1">
      <c r="A105" s="25"/>
      <c r="B105" s="1"/>
      <c r="C105" s="29"/>
      <c r="D105" s="29"/>
      <c r="E105" s="29"/>
      <c r="F105" s="29"/>
      <c r="G105" s="29"/>
      <c r="H105" s="29"/>
      <c r="I105" s="26"/>
      <c r="J105" s="29"/>
      <c r="K105" s="29"/>
      <c r="L105" s="46"/>
      <c r="M105" s="3"/>
      <c r="N105" s="4"/>
      <c r="O105" s="5"/>
      <c r="P105" s="6"/>
      <c r="Q105" s="7"/>
      <c r="R105" s="1"/>
      <c r="S105" s="1"/>
    </row>
    <row r="106" spans="1:19" s="16" customFormat="1" ht="12" hidden="1" customHeight="1">
      <c r="A106" s="25"/>
      <c r="B106" s="1"/>
      <c r="C106" s="29"/>
      <c r="D106" s="29"/>
      <c r="E106" s="29"/>
      <c r="F106" s="29"/>
      <c r="G106" s="29"/>
      <c r="H106" s="29"/>
      <c r="I106" s="26"/>
      <c r="J106" s="29"/>
      <c r="K106" s="29"/>
      <c r="L106" s="46"/>
      <c r="M106" s="3"/>
      <c r="N106" s="4"/>
      <c r="O106" s="5"/>
      <c r="P106" s="6"/>
      <c r="Q106" s="7"/>
      <c r="R106" s="1"/>
      <c r="S106" s="1"/>
    </row>
    <row r="107" spans="1:19" s="16" customFormat="1" ht="12" hidden="1" customHeight="1">
      <c r="A107" s="25"/>
      <c r="B107" s="1"/>
      <c r="C107" s="29"/>
      <c r="D107" s="29"/>
      <c r="E107" s="29"/>
      <c r="F107" s="29"/>
      <c r="G107" s="29"/>
      <c r="H107" s="29"/>
      <c r="I107" s="26"/>
      <c r="J107" s="29"/>
      <c r="K107" s="29"/>
      <c r="L107" s="46"/>
      <c r="M107" s="3"/>
      <c r="N107" s="4"/>
      <c r="O107" s="5"/>
      <c r="P107" s="6"/>
      <c r="Q107" s="7"/>
      <c r="R107" s="1"/>
      <c r="S107" s="1"/>
    </row>
    <row r="108" spans="1:19" s="16" customFormat="1" ht="12" hidden="1" customHeight="1">
      <c r="A108" s="25"/>
      <c r="B108" s="1"/>
      <c r="C108" s="29"/>
      <c r="D108" s="29"/>
      <c r="E108" s="29"/>
      <c r="F108" s="29"/>
      <c r="G108" s="29"/>
      <c r="H108" s="29"/>
      <c r="I108" s="26"/>
      <c r="J108" s="29"/>
      <c r="K108" s="29"/>
      <c r="L108" s="46"/>
      <c r="M108" s="3"/>
      <c r="N108" s="4"/>
      <c r="O108" s="5"/>
      <c r="P108" s="6"/>
      <c r="Q108" s="7"/>
      <c r="R108" s="1"/>
      <c r="S108" s="1"/>
    </row>
    <row r="109" spans="1:19" s="16" customFormat="1" ht="12" hidden="1" customHeight="1">
      <c r="A109" s="25"/>
      <c r="B109" s="1"/>
      <c r="C109" s="29"/>
      <c r="D109" s="29"/>
      <c r="E109" s="29"/>
      <c r="F109" s="29"/>
      <c r="G109" s="29"/>
      <c r="H109" s="29"/>
      <c r="I109" s="26"/>
      <c r="J109" s="29"/>
      <c r="K109" s="29"/>
      <c r="L109" s="46"/>
      <c r="M109" s="3"/>
      <c r="N109" s="4"/>
      <c r="O109" s="5"/>
      <c r="P109" s="6"/>
      <c r="Q109" s="7"/>
      <c r="R109" s="1"/>
      <c r="S109" s="1"/>
    </row>
    <row r="110" spans="1:19" s="16" customFormat="1" ht="12" hidden="1" customHeight="1">
      <c r="A110" s="25"/>
      <c r="B110" s="1"/>
      <c r="C110" s="29"/>
      <c r="D110" s="29"/>
      <c r="E110" s="29"/>
      <c r="F110" s="29"/>
      <c r="G110" s="29"/>
      <c r="H110" s="29"/>
      <c r="I110" s="26"/>
      <c r="J110" s="29"/>
      <c r="K110" s="29"/>
      <c r="L110" s="46"/>
      <c r="M110" s="3"/>
      <c r="N110" s="4"/>
      <c r="O110" s="5"/>
      <c r="P110" s="6"/>
      <c r="Q110" s="7"/>
      <c r="R110" s="1"/>
      <c r="S110" s="1"/>
    </row>
    <row r="111" spans="1:19" s="16" customFormat="1" ht="12" hidden="1" customHeight="1">
      <c r="A111" s="25"/>
      <c r="B111" s="1"/>
      <c r="C111" s="29"/>
      <c r="D111" s="29"/>
      <c r="E111" s="29"/>
      <c r="F111" s="29"/>
      <c r="G111" s="29"/>
      <c r="H111" s="29"/>
      <c r="I111" s="26"/>
      <c r="J111" s="29"/>
      <c r="K111" s="29"/>
      <c r="L111" s="46"/>
      <c r="M111" s="3"/>
      <c r="N111" s="4"/>
      <c r="O111" s="5"/>
      <c r="P111" s="6"/>
      <c r="Q111" s="7"/>
      <c r="R111" s="1"/>
      <c r="S111" s="1"/>
    </row>
    <row r="112" spans="1:19" s="16" customFormat="1" ht="12" hidden="1" customHeight="1">
      <c r="A112" s="25"/>
      <c r="B112" s="1"/>
      <c r="C112" s="29"/>
      <c r="D112" s="29"/>
      <c r="E112" s="29"/>
      <c r="F112" s="29"/>
      <c r="G112" s="29"/>
      <c r="H112" s="29"/>
      <c r="I112" s="26"/>
      <c r="J112" s="29"/>
      <c r="K112" s="29"/>
      <c r="L112" s="46"/>
      <c r="M112" s="3"/>
      <c r="N112" s="4"/>
      <c r="O112" s="5"/>
      <c r="P112" s="6"/>
      <c r="Q112" s="7"/>
      <c r="R112" s="1"/>
      <c r="S112" s="1"/>
    </row>
    <row r="113" spans="1:19" s="16" customFormat="1" ht="12" hidden="1" customHeight="1">
      <c r="A113" s="25"/>
      <c r="B113" s="1"/>
      <c r="C113" s="29"/>
      <c r="D113" s="29"/>
      <c r="E113" s="29"/>
      <c r="F113" s="29"/>
      <c r="G113" s="29"/>
      <c r="H113" s="29"/>
      <c r="I113" s="26"/>
      <c r="J113" s="29"/>
      <c r="K113" s="29"/>
      <c r="L113" s="46"/>
      <c r="M113" s="3"/>
      <c r="N113" s="4"/>
      <c r="O113" s="5"/>
      <c r="P113" s="6"/>
      <c r="Q113" s="7"/>
      <c r="R113" s="1"/>
      <c r="S113" s="1"/>
    </row>
    <row r="114" spans="1:19" s="16" customFormat="1" ht="12" hidden="1" customHeight="1">
      <c r="A114" s="25"/>
      <c r="B114" s="1"/>
      <c r="C114" s="29"/>
      <c r="D114" s="29"/>
      <c r="E114" s="29"/>
      <c r="F114" s="29"/>
      <c r="G114" s="29"/>
      <c r="H114" s="29"/>
      <c r="I114" s="26"/>
      <c r="J114" s="29"/>
      <c r="K114" s="29"/>
      <c r="L114" s="46"/>
      <c r="M114" s="3"/>
      <c r="N114" s="4"/>
      <c r="O114" s="5"/>
      <c r="P114" s="6"/>
      <c r="Q114" s="7"/>
      <c r="R114" s="1"/>
      <c r="S114" s="1"/>
    </row>
    <row r="115" spans="1:19" s="16" customFormat="1" ht="12" hidden="1" customHeight="1">
      <c r="A115" s="25"/>
      <c r="B115" s="1"/>
      <c r="C115" s="29"/>
      <c r="D115" s="29"/>
      <c r="E115" s="29"/>
      <c r="F115" s="29"/>
      <c r="G115" s="29"/>
      <c r="H115" s="29"/>
      <c r="I115" s="26"/>
      <c r="J115" s="29"/>
      <c r="K115" s="29"/>
      <c r="L115" s="46"/>
      <c r="M115" s="3"/>
      <c r="N115" s="4"/>
      <c r="O115" s="5"/>
      <c r="P115" s="6"/>
      <c r="Q115" s="7"/>
      <c r="R115" s="1"/>
      <c r="S115" s="1"/>
    </row>
    <row r="116" spans="1:19" s="16" customFormat="1" ht="12" hidden="1" customHeight="1">
      <c r="A116" s="25"/>
      <c r="B116" s="1"/>
      <c r="C116" s="29"/>
      <c r="D116" s="29"/>
      <c r="E116" s="29"/>
      <c r="F116" s="29"/>
      <c r="G116" s="29"/>
      <c r="H116" s="29"/>
      <c r="I116" s="26"/>
      <c r="J116" s="29"/>
      <c r="K116" s="29"/>
      <c r="L116" s="46"/>
      <c r="M116" s="3"/>
      <c r="N116" s="4"/>
      <c r="O116" s="5"/>
      <c r="P116" s="6"/>
      <c r="Q116" s="7"/>
      <c r="R116" s="1"/>
      <c r="S116" s="1"/>
    </row>
    <row r="117" spans="1:19" s="16" customFormat="1" ht="12" hidden="1" customHeight="1">
      <c r="A117" s="25"/>
      <c r="B117" s="1"/>
      <c r="C117" s="29"/>
      <c r="D117" s="29"/>
      <c r="E117" s="29"/>
      <c r="F117" s="29"/>
      <c r="G117" s="29"/>
      <c r="H117" s="29"/>
      <c r="I117" s="26"/>
      <c r="J117" s="29"/>
      <c r="K117" s="29"/>
      <c r="L117" s="46"/>
      <c r="M117" s="3"/>
      <c r="N117" s="4"/>
      <c r="O117" s="5"/>
      <c r="P117" s="6"/>
      <c r="Q117" s="7"/>
      <c r="R117" s="1"/>
      <c r="S117" s="1"/>
    </row>
    <row r="118" spans="1:19" s="16" customFormat="1" ht="12" hidden="1" customHeight="1">
      <c r="A118" s="25"/>
      <c r="B118" s="1"/>
      <c r="C118" s="29"/>
      <c r="D118" s="29"/>
      <c r="E118" s="29"/>
      <c r="F118" s="29"/>
      <c r="G118" s="29"/>
      <c r="H118" s="29"/>
      <c r="I118" s="26"/>
      <c r="J118" s="29"/>
      <c r="K118" s="29"/>
      <c r="L118" s="46"/>
      <c r="M118" s="3"/>
      <c r="N118" s="4"/>
      <c r="O118" s="5"/>
      <c r="P118" s="6"/>
      <c r="Q118" s="7"/>
      <c r="R118" s="1"/>
      <c r="S118" s="1"/>
    </row>
    <row r="119" spans="1:19" s="16" customFormat="1" ht="12" hidden="1" customHeight="1">
      <c r="A119" s="25"/>
      <c r="B119" s="1"/>
      <c r="C119" s="29"/>
      <c r="D119" s="29"/>
      <c r="E119" s="29"/>
      <c r="F119" s="29"/>
      <c r="G119" s="29"/>
      <c r="H119" s="29"/>
      <c r="I119" s="26"/>
      <c r="J119" s="29"/>
      <c r="K119" s="29"/>
      <c r="L119" s="46"/>
      <c r="M119" s="3"/>
      <c r="N119" s="4"/>
      <c r="O119" s="5"/>
      <c r="P119" s="6"/>
      <c r="Q119" s="7"/>
      <c r="R119" s="1"/>
      <c r="S119" s="1"/>
    </row>
    <row r="120" spans="1:19" s="16" customFormat="1" ht="12" hidden="1" customHeight="1">
      <c r="A120" s="25"/>
      <c r="B120" s="1"/>
      <c r="C120" s="29"/>
      <c r="D120" s="29"/>
      <c r="E120" s="29"/>
      <c r="F120" s="29"/>
      <c r="G120" s="29"/>
      <c r="H120" s="29"/>
      <c r="I120" s="26"/>
      <c r="J120" s="29"/>
      <c r="K120" s="29"/>
      <c r="L120" s="46"/>
      <c r="M120" s="3"/>
      <c r="N120" s="4"/>
      <c r="O120" s="5"/>
      <c r="P120" s="6"/>
      <c r="Q120" s="7"/>
      <c r="R120" s="1"/>
      <c r="S120" s="1"/>
    </row>
    <row r="121" spans="1:19" s="16" customFormat="1" ht="12" hidden="1" customHeight="1">
      <c r="A121" s="25"/>
      <c r="B121" s="1"/>
      <c r="C121" s="29"/>
      <c r="D121" s="29"/>
      <c r="E121" s="29"/>
      <c r="F121" s="29"/>
      <c r="G121" s="29"/>
      <c r="H121" s="29"/>
      <c r="I121" s="26"/>
      <c r="J121" s="29"/>
      <c r="K121" s="29"/>
      <c r="L121" s="46"/>
      <c r="M121" s="3"/>
      <c r="N121" s="4"/>
      <c r="O121" s="5"/>
      <c r="P121" s="6"/>
      <c r="Q121" s="7"/>
      <c r="R121" s="1"/>
      <c r="S121" s="1"/>
    </row>
    <row r="122" spans="1:19" s="16" customFormat="1" ht="12" hidden="1" customHeight="1">
      <c r="A122" s="25"/>
      <c r="B122" s="1"/>
      <c r="C122" s="29"/>
      <c r="D122" s="29"/>
      <c r="E122" s="29"/>
      <c r="F122" s="29"/>
      <c r="G122" s="29"/>
      <c r="H122" s="29"/>
      <c r="I122" s="26"/>
      <c r="J122" s="29"/>
      <c r="K122" s="29"/>
      <c r="L122" s="46"/>
      <c r="M122" s="3"/>
      <c r="N122" s="4"/>
      <c r="O122" s="5"/>
      <c r="P122" s="6"/>
      <c r="Q122" s="7"/>
      <c r="R122" s="1"/>
      <c r="S122" s="1"/>
    </row>
    <row r="123" spans="1:19" s="16" customFormat="1" ht="12" hidden="1" customHeight="1">
      <c r="A123" s="25"/>
      <c r="B123" s="1"/>
      <c r="C123" s="29"/>
      <c r="D123" s="29"/>
      <c r="E123" s="29"/>
      <c r="F123" s="29"/>
      <c r="G123" s="29"/>
      <c r="H123" s="29"/>
      <c r="I123" s="26"/>
      <c r="J123" s="29"/>
      <c r="K123" s="29"/>
      <c r="L123" s="46"/>
      <c r="M123" s="3"/>
      <c r="N123" s="4"/>
      <c r="O123" s="5"/>
      <c r="P123" s="6"/>
      <c r="Q123" s="7"/>
      <c r="R123" s="1"/>
      <c r="S123" s="1"/>
    </row>
    <row r="124" spans="1:19" s="16" customFormat="1" ht="12" hidden="1" customHeight="1">
      <c r="A124" s="25"/>
      <c r="B124" s="1"/>
      <c r="C124" s="29"/>
      <c r="D124" s="29"/>
      <c r="E124" s="29"/>
      <c r="F124" s="29"/>
      <c r="G124" s="29"/>
      <c r="H124" s="29"/>
      <c r="I124" s="26"/>
      <c r="J124" s="29"/>
      <c r="K124" s="29"/>
      <c r="L124" s="46"/>
      <c r="M124" s="3"/>
      <c r="N124" s="4"/>
      <c r="O124" s="5"/>
      <c r="P124" s="6"/>
      <c r="Q124" s="7"/>
      <c r="R124" s="1"/>
      <c r="S124" s="1"/>
    </row>
    <row r="125" spans="1:19" s="16" customFormat="1" ht="12" hidden="1" customHeight="1">
      <c r="A125" s="25"/>
      <c r="B125" s="1"/>
      <c r="C125" s="29"/>
      <c r="D125" s="29"/>
      <c r="E125" s="29"/>
      <c r="F125" s="29"/>
      <c r="G125" s="29"/>
      <c r="H125" s="29"/>
      <c r="I125" s="26"/>
      <c r="J125" s="29"/>
      <c r="K125" s="29"/>
      <c r="L125" s="46"/>
      <c r="M125" s="3"/>
      <c r="N125" s="4"/>
      <c r="O125" s="5"/>
      <c r="P125" s="6"/>
      <c r="Q125" s="7"/>
      <c r="R125" s="1"/>
      <c r="S125" s="1"/>
    </row>
    <row r="126" spans="1:19" s="16" customFormat="1" ht="12" hidden="1" customHeight="1">
      <c r="A126" s="25"/>
      <c r="B126" s="1"/>
      <c r="C126" s="29"/>
      <c r="D126" s="29"/>
      <c r="E126" s="29"/>
      <c r="F126" s="29"/>
      <c r="G126" s="29"/>
      <c r="H126" s="29"/>
      <c r="I126" s="26"/>
      <c r="J126" s="29"/>
      <c r="K126" s="29"/>
      <c r="L126" s="46"/>
      <c r="M126" s="3"/>
      <c r="N126" s="4"/>
      <c r="O126" s="5"/>
      <c r="P126" s="6"/>
      <c r="Q126" s="7"/>
      <c r="R126" s="1"/>
      <c r="S126" s="1"/>
    </row>
    <row r="127" spans="1:19" s="16" customFormat="1" ht="12" hidden="1" customHeight="1">
      <c r="A127" s="25"/>
      <c r="B127" s="1"/>
      <c r="C127" s="29"/>
      <c r="D127" s="29"/>
      <c r="E127" s="29"/>
      <c r="F127" s="29"/>
      <c r="G127" s="29"/>
      <c r="H127" s="29"/>
      <c r="I127" s="26"/>
      <c r="J127" s="29"/>
      <c r="K127" s="29"/>
      <c r="L127" s="46"/>
      <c r="M127" s="3"/>
      <c r="N127" s="4"/>
      <c r="O127" s="5"/>
      <c r="P127" s="6"/>
      <c r="Q127" s="7"/>
      <c r="R127" s="1"/>
      <c r="S127" s="1"/>
    </row>
    <row r="128" spans="1:19" s="16" customFormat="1" ht="12" hidden="1" customHeight="1">
      <c r="A128" s="25"/>
      <c r="B128" s="1"/>
      <c r="C128" s="29"/>
      <c r="D128" s="29"/>
      <c r="E128" s="29"/>
      <c r="F128" s="29"/>
      <c r="G128" s="29"/>
      <c r="H128" s="29"/>
      <c r="I128" s="26"/>
      <c r="J128" s="29"/>
      <c r="K128" s="29"/>
      <c r="L128" s="46"/>
      <c r="M128" s="3"/>
      <c r="N128" s="4"/>
      <c r="O128" s="5"/>
      <c r="P128" s="6"/>
      <c r="Q128" s="7"/>
      <c r="R128" s="1"/>
      <c r="S128" s="1"/>
    </row>
    <row r="129" spans="1:19" s="16" customFormat="1" ht="12" hidden="1" customHeight="1">
      <c r="A129" s="25"/>
      <c r="B129" s="1"/>
      <c r="C129" s="29"/>
      <c r="D129" s="29"/>
      <c r="E129" s="29"/>
      <c r="F129" s="29"/>
      <c r="G129" s="29"/>
      <c r="H129" s="29"/>
      <c r="I129" s="26"/>
      <c r="J129" s="29"/>
      <c r="K129" s="29"/>
      <c r="L129" s="46"/>
      <c r="M129" s="3"/>
      <c r="N129" s="4"/>
      <c r="O129" s="5"/>
      <c r="P129" s="6"/>
      <c r="Q129" s="7"/>
      <c r="R129" s="1"/>
      <c r="S129" s="1"/>
    </row>
    <row r="130" spans="1:19" s="16" customFormat="1" ht="12" hidden="1" customHeight="1">
      <c r="A130" s="25"/>
      <c r="B130" s="1"/>
      <c r="C130" s="29"/>
      <c r="D130" s="29"/>
      <c r="E130" s="29"/>
      <c r="F130" s="29"/>
      <c r="G130" s="29"/>
      <c r="H130" s="29"/>
      <c r="I130" s="26"/>
      <c r="J130" s="29"/>
      <c r="K130" s="29"/>
      <c r="L130" s="46"/>
      <c r="M130" s="3"/>
      <c r="N130" s="4"/>
      <c r="O130" s="5"/>
      <c r="P130" s="6"/>
      <c r="Q130" s="7"/>
      <c r="R130" s="1"/>
      <c r="S130" s="1"/>
    </row>
    <row r="131" spans="1:19" s="16" customFormat="1" ht="12" hidden="1" customHeight="1">
      <c r="A131" s="25"/>
      <c r="B131" s="1"/>
      <c r="C131" s="29"/>
      <c r="D131" s="29"/>
      <c r="E131" s="29"/>
      <c r="F131" s="29"/>
      <c r="G131" s="29"/>
      <c r="H131" s="29"/>
      <c r="I131" s="26"/>
      <c r="J131" s="29"/>
      <c r="K131" s="29"/>
      <c r="L131" s="46"/>
      <c r="M131" s="3"/>
      <c r="N131" s="4"/>
      <c r="O131" s="5"/>
      <c r="P131" s="6"/>
      <c r="Q131" s="7"/>
      <c r="R131" s="1"/>
      <c r="S131" s="1"/>
    </row>
    <row r="132" spans="1:19" s="16" customFormat="1" ht="12" hidden="1" customHeight="1">
      <c r="A132" s="25"/>
      <c r="B132" s="1"/>
      <c r="C132" s="29"/>
      <c r="D132" s="29"/>
      <c r="E132" s="29"/>
      <c r="F132" s="29"/>
      <c r="G132" s="29"/>
      <c r="H132" s="29"/>
      <c r="I132" s="26"/>
      <c r="J132" s="29"/>
      <c r="K132" s="29"/>
      <c r="L132" s="46"/>
      <c r="M132" s="3"/>
      <c r="N132" s="4"/>
      <c r="O132" s="5"/>
      <c r="P132" s="6"/>
      <c r="Q132" s="7"/>
      <c r="R132" s="1"/>
      <c r="S132" s="1"/>
    </row>
    <row r="133" spans="1:19" s="16" customFormat="1" ht="12" hidden="1" customHeight="1">
      <c r="A133" s="25"/>
      <c r="B133" s="1"/>
      <c r="C133" s="29"/>
      <c r="D133" s="29"/>
      <c r="E133" s="29"/>
      <c r="F133" s="29"/>
      <c r="G133" s="29"/>
      <c r="H133" s="29"/>
      <c r="I133" s="26"/>
      <c r="J133" s="29"/>
      <c r="K133" s="29"/>
      <c r="L133" s="46"/>
      <c r="M133" s="3"/>
      <c r="N133" s="4"/>
      <c r="O133" s="5"/>
      <c r="P133" s="6"/>
      <c r="Q133" s="7"/>
      <c r="R133" s="1"/>
      <c r="S133" s="1"/>
    </row>
    <row r="134" spans="1:19" s="16" customFormat="1" ht="12" hidden="1" customHeight="1">
      <c r="A134" s="25"/>
      <c r="B134" s="1"/>
      <c r="C134" s="29"/>
      <c r="D134" s="29"/>
      <c r="E134" s="29"/>
      <c r="F134" s="29"/>
      <c r="G134" s="29"/>
      <c r="H134" s="29"/>
      <c r="I134" s="26"/>
      <c r="J134" s="29"/>
      <c r="K134" s="29"/>
      <c r="L134" s="46"/>
      <c r="M134" s="3"/>
      <c r="N134" s="4"/>
      <c r="O134" s="5"/>
      <c r="P134" s="6"/>
      <c r="Q134" s="7"/>
      <c r="R134" s="1"/>
      <c r="S134" s="1"/>
    </row>
    <row r="135" spans="1:19" s="16" customFormat="1" ht="12" hidden="1" customHeight="1">
      <c r="A135" s="25"/>
      <c r="B135" s="1"/>
      <c r="C135" s="29"/>
      <c r="D135" s="29"/>
      <c r="E135" s="29"/>
      <c r="F135" s="29"/>
      <c r="G135" s="29"/>
      <c r="H135" s="29"/>
      <c r="I135" s="26"/>
      <c r="J135" s="29"/>
      <c r="K135" s="29"/>
      <c r="L135" s="46"/>
      <c r="M135" s="3"/>
      <c r="N135" s="4"/>
      <c r="O135" s="5"/>
      <c r="P135" s="6"/>
      <c r="Q135" s="7"/>
      <c r="R135" s="1"/>
      <c r="S135" s="1"/>
    </row>
    <row r="136" spans="1:19" s="16" customFormat="1" ht="12" hidden="1" customHeight="1">
      <c r="A136" s="25"/>
      <c r="B136" s="1"/>
      <c r="C136" s="29"/>
      <c r="D136" s="29"/>
      <c r="E136" s="29"/>
      <c r="F136" s="29"/>
      <c r="G136" s="29"/>
      <c r="H136" s="29"/>
      <c r="I136" s="26"/>
      <c r="J136" s="29"/>
      <c r="K136" s="29"/>
      <c r="L136" s="46"/>
      <c r="M136" s="3"/>
      <c r="N136" s="4"/>
      <c r="O136" s="5"/>
      <c r="P136" s="6"/>
      <c r="Q136" s="7"/>
      <c r="R136" s="1"/>
      <c r="S136" s="1"/>
    </row>
    <row r="137" spans="1:19" s="16" customFormat="1" ht="12" hidden="1" customHeight="1">
      <c r="A137" s="25"/>
      <c r="B137" s="1"/>
      <c r="C137" s="29"/>
      <c r="D137" s="29"/>
      <c r="E137" s="29"/>
      <c r="F137" s="29"/>
      <c r="G137" s="29"/>
      <c r="H137" s="29"/>
      <c r="I137" s="26"/>
      <c r="J137" s="29"/>
      <c r="K137" s="29"/>
      <c r="L137" s="46"/>
      <c r="M137" s="3"/>
      <c r="N137" s="4"/>
      <c r="O137" s="5"/>
      <c r="P137" s="6"/>
      <c r="Q137" s="7"/>
      <c r="R137" s="1"/>
      <c r="S137" s="1"/>
    </row>
    <row r="138" spans="1:19" s="16" customFormat="1" ht="12" hidden="1" customHeight="1">
      <c r="A138" s="25"/>
      <c r="B138" s="1"/>
      <c r="C138" s="29"/>
      <c r="D138" s="29"/>
      <c r="E138" s="29"/>
      <c r="F138" s="29"/>
      <c r="G138" s="29"/>
      <c r="H138" s="29"/>
      <c r="I138" s="26"/>
      <c r="J138" s="29"/>
      <c r="K138" s="29"/>
      <c r="L138" s="46"/>
      <c r="M138" s="3"/>
      <c r="N138" s="4"/>
      <c r="O138" s="5"/>
      <c r="P138" s="6"/>
      <c r="Q138" s="7"/>
      <c r="R138" s="1"/>
      <c r="S138" s="1"/>
    </row>
    <row r="139" spans="1:19" s="16" customFormat="1" ht="12" hidden="1" customHeight="1">
      <c r="A139" s="25"/>
      <c r="B139" s="1"/>
      <c r="C139" s="29"/>
      <c r="D139" s="29"/>
      <c r="E139" s="29"/>
      <c r="F139" s="29"/>
      <c r="G139" s="29"/>
      <c r="H139" s="29"/>
      <c r="I139" s="26"/>
      <c r="J139" s="29"/>
      <c r="K139" s="29"/>
      <c r="L139" s="46"/>
      <c r="M139" s="3"/>
      <c r="N139" s="4"/>
      <c r="O139" s="5"/>
      <c r="P139" s="6"/>
      <c r="Q139" s="7"/>
      <c r="R139" s="1"/>
      <c r="S139" s="1"/>
    </row>
    <row r="140" spans="1:19" s="16" customFormat="1" ht="12" hidden="1" customHeight="1">
      <c r="A140" s="25"/>
      <c r="B140" s="1"/>
      <c r="C140" s="29"/>
      <c r="D140" s="29"/>
      <c r="E140" s="29"/>
      <c r="F140" s="29"/>
      <c r="G140" s="29"/>
      <c r="H140" s="29"/>
      <c r="I140" s="26"/>
      <c r="J140" s="29"/>
      <c r="K140" s="29"/>
      <c r="L140" s="46"/>
      <c r="M140" s="3"/>
      <c r="N140" s="4"/>
      <c r="O140" s="5"/>
      <c r="P140" s="6"/>
      <c r="Q140" s="7"/>
      <c r="R140" s="1"/>
      <c r="S140" s="1"/>
    </row>
    <row r="141" spans="1:19" s="16" customFormat="1" ht="12" hidden="1" customHeight="1">
      <c r="A141" s="25"/>
      <c r="B141" s="1"/>
      <c r="C141" s="29"/>
      <c r="D141" s="29"/>
      <c r="E141" s="29"/>
      <c r="F141" s="29"/>
      <c r="G141" s="29"/>
      <c r="H141" s="29"/>
      <c r="I141" s="26"/>
      <c r="J141" s="29"/>
      <c r="K141" s="29"/>
      <c r="L141" s="46"/>
      <c r="M141" s="3"/>
      <c r="N141" s="4"/>
      <c r="O141" s="5"/>
      <c r="P141" s="6"/>
      <c r="Q141" s="7"/>
      <c r="R141" s="1"/>
      <c r="S141" s="1"/>
    </row>
    <row r="142" spans="1:19" s="16" customFormat="1" ht="12" hidden="1" customHeight="1">
      <c r="A142" s="25"/>
      <c r="B142" s="1"/>
      <c r="C142" s="29"/>
      <c r="D142" s="29"/>
      <c r="E142" s="29"/>
      <c r="F142" s="29"/>
      <c r="G142" s="29"/>
      <c r="H142" s="29"/>
      <c r="I142" s="26"/>
      <c r="J142" s="29"/>
      <c r="K142" s="29"/>
      <c r="L142" s="46"/>
      <c r="M142" s="3"/>
      <c r="N142" s="4"/>
      <c r="O142" s="5"/>
      <c r="P142" s="6"/>
      <c r="Q142" s="7"/>
      <c r="R142" s="1"/>
      <c r="S142" s="1"/>
    </row>
    <row r="143" spans="1:19" s="16" customFormat="1" ht="12" hidden="1" customHeight="1">
      <c r="A143" s="25"/>
      <c r="B143" s="1"/>
      <c r="C143" s="29"/>
      <c r="D143" s="29"/>
      <c r="E143" s="29"/>
      <c r="F143" s="29"/>
      <c r="G143" s="29"/>
      <c r="H143" s="29"/>
      <c r="I143" s="26"/>
      <c r="J143" s="29"/>
      <c r="K143" s="29"/>
      <c r="L143" s="46"/>
      <c r="M143" s="3"/>
      <c r="N143" s="4"/>
      <c r="O143" s="5"/>
      <c r="P143" s="6"/>
      <c r="Q143" s="7"/>
      <c r="R143" s="1"/>
      <c r="S143" s="1"/>
    </row>
    <row r="144" spans="1:19" s="16" customFormat="1" ht="12" hidden="1" customHeight="1">
      <c r="A144" s="25"/>
      <c r="B144" s="1"/>
      <c r="C144" s="29"/>
      <c r="D144" s="29"/>
      <c r="E144" s="29"/>
      <c r="F144" s="29"/>
      <c r="G144" s="29"/>
      <c r="H144" s="29"/>
      <c r="I144" s="26"/>
      <c r="J144" s="29"/>
      <c r="K144" s="29"/>
      <c r="L144" s="46"/>
      <c r="M144" s="3"/>
      <c r="N144" s="4"/>
      <c r="O144" s="5"/>
      <c r="P144" s="6"/>
      <c r="Q144" s="7"/>
      <c r="R144" s="1"/>
      <c r="S144" s="1"/>
    </row>
    <row r="145" spans="1:19" s="16" customFormat="1" ht="12" hidden="1" customHeight="1">
      <c r="A145" s="25"/>
      <c r="B145" s="1"/>
      <c r="C145" s="29"/>
      <c r="D145" s="29"/>
      <c r="E145" s="29"/>
      <c r="F145" s="29"/>
      <c r="G145" s="29"/>
      <c r="H145" s="29"/>
      <c r="I145" s="26"/>
      <c r="J145" s="29"/>
      <c r="K145" s="29"/>
      <c r="L145" s="46"/>
      <c r="M145" s="3"/>
      <c r="N145" s="4"/>
      <c r="O145" s="5"/>
      <c r="P145" s="6"/>
      <c r="Q145" s="7"/>
      <c r="R145" s="1"/>
      <c r="S145" s="1"/>
    </row>
    <row r="146" spans="1:19" s="16" customFormat="1" ht="12" hidden="1" customHeight="1">
      <c r="A146" s="25"/>
      <c r="B146" s="1"/>
      <c r="C146" s="29"/>
      <c r="D146" s="29"/>
      <c r="E146" s="29"/>
      <c r="F146" s="29"/>
      <c r="G146" s="29"/>
      <c r="H146" s="29"/>
      <c r="I146" s="26"/>
      <c r="J146" s="29"/>
      <c r="K146" s="29"/>
      <c r="L146" s="46"/>
      <c r="M146" s="3"/>
      <c r="N146" s="4"/>
      <c r="O146" s="5"/>
      <c r="P146" s="6"/>
      <c r="Q146" s="7"/>
      <c r="R146" s="1"/>
      <c r="S146" s="1"/>
    </row>
    <row r="147" spans="1:19" s="16" customFormat="1" ht="12" hidden="1" customHeight="1">
      <c r="A147" s="25"/>
      <c r="B147" s="1"/>
      <c r="C147" s="29"/>
      <c r="D147" s="29"/>
      <c r="E147" s="29"/>
      <c r="F147" s="29"/>
      <c r="G147" s="29"/>
      <c r="H147" s="29"/>
      <c r="I147" s="26"/>
      <c r="J147" s="29"/>
      <c r="K147" s="29"/>
      <c r="L147" s="46"/>
      <c r="M147" s="3"/>
      <c r="N147" s="4"/>
      <c r="O147" s="5"/>
      <c r="P147" s="6"/>
      <c r="Q147" s="7"/>
      <c r="R147" s="1"/>
      <c r="S147" s="1"/>
    </row>
    <row r="148" spans="1:19" s="16" customFormat="1" ht="12" hidden="1" customHeight="1">
      <c r="A148" s="25"/>
      <c r="B148" s="1"/>
      <c r="C148" s="29"/>
      <c r="D148" s="29"/>
      <c r="E148" s="29"/>
      <c r="F148" s="29"/>
      <c r="G148" s="29"/>
      <c r="H148" s="29"/>
      <c r="I148" s="26"/>
      <c r="J148" s="29"/>
      <c r="K148" s="29"/>
      <c r="L148" s="46"/>
      <c r="M148" s="3"/>
      <c r="N148" s="4"/>
      <c r="O148" s="5"/>
      <c r="P148" s="6"/>
      <c r="Q148" s="7"/>
      <c r="R148" s="1"/>
      <c r="S148" s="1"/>
    </row>
    <row r="149" spans="1:19" s="16" customFormat="1" ht="12" hidden="1" customHeight="1">
      <c r="A149" s="25"/>
      <c r="B149" s="1"/>
      <c r="C149" s="29"/>
      <c r="D149" s="29"/>
      <c r="E149" s="29"/>
      <c r="F149" s="29"/>
      <c r="G149" s="29"/>
      <c r="H149" s="29"/>
      <c r="I149" s="26"/>
      <c r="J149" s="29"/>
      <c r="K149" s="29"/>
      <c r="L149" s="46"/>
      <c r="M149" s="3"/>
      <c r="N149" s="4"/>
      <c r="O149" s="5"/>
      <c r="P149" s="6"/>
      <c r="Q149" s="7"/>
      <c r="R149" s="1"/>
      <c r="S149" s="1"/>
    </row>
    <row r="150" spans="1:19" s="16" customFormat="1" ht="12" hidden="1" customHeight="1">
      <c r="A150" s="25"/>
      <c r="B150" s="1"/>
      <c r="C150" s="29"/>
      <c r="D150" s="29"/>
      <c r="E150" s="29"/>
      <c r="F150" s="29"/>
      <c r="G150" s="29"/>
      <c r="H150" s="29"/>
      <c r="I150" s="26"/>
      <c r="J150" s="29"/>
      <c r="K150" s="29"/>
      <c r="L150" s="46"/>
      <c r="M150" s="3"/>
      <c r="N150" s="4"/>
      <c r="O150" s="5"/>
      <c r="P150" s="6"/>
      <c r="Q150" s="7"/>
      <c r="R150" s="1"/>
      <c r="S150" s="1"/>
    </row>
    <row r="151" spans="1:19" s="16" customFormat="1" ht="12" hidden="1" customHeight="1">
      <c r="A151" s="25"/>
      <c r="B151" s="1"/>
      <c r="C151" s="29"/>
      <c r="D151" s="29"/>
      <c r="E151" s="29"/>
      <c r="F151" s="29"/>
      <c r="G151" s="29"/>
      <c r="H151" s="29"/>
      <c r="I151" s="26"/>
      <c r="J151" s="29"/>
      <c r="K151" s="29"/>
      <c r="L151" s="46"/>
      <c r="M151" s="3"/>
      <c r="N151" s="4"/>
      <c r="O151" s="5"/>
      <c r="P151" s="6"/>
      <c r="Q151" s="7"/>
      <c r="R151" s="1"/>
      <c r="S151" s="1"/>
    </row>
    <row r="152" spans="1:19" s="16" customFormat="1" ht="12" hidden="1" customHeight="1">
      <c r="A152" s="25"/>
      <c r="B152" s="1"/>
      <c r="C152" s="29"/>
      <c r="D152" s="29"/>
      <c r="E152" s="29"/>
      <c r="F152" s="29"/>
      <c r="G152" s="29"/>
      <c r="H152" s="29"/>
      <c r="I152" s="26"/>
      <c r="J152" s="29"/>
      <c r="K152" s="29"/>
      <c r="L152" s="46"/>
      <c r="M152" s="3"/>
      <c r="N152" s="4"/>
      <c r="O152" s="5"/>
      <c r="P152" s="6"/>
      <c r="Q152" s="7"/>
      <c r="R152" s="1"/>
      <c r="S152" s="1"/>
    </row>
    <row r="153" spans="1:19" s="16" customFormat="1" ht="12" hidden="1" customHeight="1">
      <c r="A153" s="25"/>
      <c r="B153" s="1"/>
      <c r="C153" s="29"/>
      <c r="D153" s="29"/>
      <c r="E153" s="29"/>
      <c r="F153" s="29"/>
      <c r="G153" s="29"/>
      <c r="H153" s="29"/>
      <c r="I153" s="26"/>
      <c r="J153" s="29"/>
      <c r="K153" s="29"/>
      <c r="L153" s="46"/>
      <c r="M153" s="3"/>
      <c r="N153" s="4"/>
      <c r="O153" s="5"/>
      <c r="P153" s="6"/>
      <c r="Q153" s="7"/>
      <c r="R153" s="1"/>
      <c r="S153" s="1"/>
    </row>
    <row r="154" spans="1:19" s="16" customFormat="1" ht="12" hidden="1" customHeight="1">
      <c r="A154" s="25"/>
      <c r="B154" s="1"/>
      <c r="C154" s="29"/>
      <c r="D154" s="29"/>
      <c r="E154" s="29"/>
      <c r="F154" s="29"/>
      <c r="G154" s="29"/>
      <c r="H154" s="29"/>
      <c r="I154" s="26"/>
      <c r="J154" s="29"/>
      <c r="K154" s="29"/>
      <c r="L154" s="46"/>
      <c r="M154" s="3"/>
      <c r="N154" s="4"/>
      <c r="O154" s="5"/>
      <c r="P154" s="6"/>
      <c r="Q154" s="7"/>
      <c r="R154" s="1"/>
      <c r="S154" s="1"/>
    </row>
    <row r="155" spans="1:19" s="16" customFormat="1" ht="12" hidden="1" customHeight="1">
      <c r="A155" s="25"/>
      <c r="B155" s="1"/>
      <c r="C155" s="29"/>
      <c r="D155" s="29"/>
      <c r="E155" s="29"/>
      <c r="F155" s="29"/>
      <c r="G155" s="29"/>
      <c r="H155" s="29"/>
      <c r="I155" s="26"/>
      <c r="J155" s="29"/>
      <c r="K155" s="29"/>
      <c r="L155" s="46"/>
      <c r="M155" s="3"/>
      <c r="N155" s="4"/>
      <c r="O155" s="5"/>
      <c r="P155" s="6"/>
      <c r="Q155" s="7"/>
      <c r="R155" s="1"/>
      <c r="S155" s="1"/>
    </row>
    <row r="156" spans="1:19" s="16" customFormat="1" ht="12" hidden="1" customHeight="1">
      <c r="A156" s="25"/>
      <c r="B156" s="1"/>
      <c r="C156" s="29"/>
      <c r="D156" s="29"/>
      <c r="E156" s="29"/>
      <c r="F156" s="29"/>
      <c r="G156" s="29"/>
      <c r="H156" s="29"/>
      <c r="I156" s="26"/>
      <c r="J156" s="29"/>
      <c r="K156" s="29"/>
      <c r="L156" s="46"/>
      <c r="M156" s="3"/>
      <c r="N156" s="4"/>
      <c r="O156" s="5"/>
      <c r="P156" s="6"/>
      <c r="Q156" s="7"/>
      <c r="R156" s="1"/>
      <c r="S156" s="1"/>
    </row>
    <row r="157" spans="1:19" s="16" customFormat="1" ht="12" hidden="1" customHeight="1">
      <c r="A157" s="25"/>
      <c r="B157" s="1"/>
      <c r="C157" s="29"/>
      <c r="D157" s="29"/>
      <c r="E157" s="29"/>
      <c r="F157" s="29"/>
      <c r="G157" s="29"/>
      <c r="H157" s="29"/>
      <c r="I157" s="26"/>
      <c r="J157" s="29"/>
      <c r="K157" s="29"/>
      <c r="L157" s="46"/>
      <c r="M157" s="3"/>
      <c r="N157" s="4"/>
      <c r="O157" s="5"/>
      <c r="P157" s="6"/>
      <c r="Q157" s="7"/>
      <c r="R157" s="1"/>
      <c r="S157" s="1"/>
    </row>
    <row r="158" spans="1:19" s="16" customFormat="1" ht="12" hidden="1" customHeight="1">
      <c r="A158" s="25"/>
      <c r="B158" s="1"/>
      <c r="C158" s="29"/>
      <c r="D158" s="29"/>
      <c r="E158" s="29"/>
      <c r="F158" s="29"/>
      <c r="G158" s="29"/>
      <c r="H158" s="29"/>
      <c r="I158" s="26"/>
      <c r="J158" s="29"/>
      <c r="K158" s="29"/>
      <c r="L158" s="46"/>
      <c r="M158" s="3"/>
      <c r="N158" s="4"/>
      <c r="O158" s="5"/>
      <c r="P158" s="6"/>
      <c r="Q158" s="7"/>
      <c r="R158" s="1"/>
      <c r="S158" s="1"/>
    </row>
    <row r="159" spans="1:19" s="16" customFormat="1" ht="12" hidden="1" customHeight="1">
      <c r="A159" s="25"/>
      <c r="B159" s="1"/>
      <c r="C159" s="29"/>
      <c r="D159" s="29"/>
      <c r="E159" s="29"/>
      <c r="F159" s="29"/>
      <c r="G159" s="29"/>
      <c r="H159" s="29"/>
      <c r="I159" s="26"/>
      <c r="J159" s="29"/>
      <c r="K159" s="29"/>
      <c r="L159" s="46"/>
      <c r="M159" s="3"/>
      <c r="N159" s="4"/>
      <c r="O159" s="5"/>
      <c r="P159" s="6"/>
      <c r="Q159" s="7"/>
      <c r="R159" s="1"/>
      <c r="S159" s="1"/>
    </row>
    <row r="160" spans="1:19" s="16" customFormat="1" ht="12" hidden="1" customHeight="1">
      <c r="A160" s="25"/>
      <c r="B160" s="1"/>
      <c r="C160" s="29"/>
      <c r="D160" s="29"/>
      <c r="E160" s="29"/>
      <c r="F160" s="29"/>
      <c r="G160" s="29"/>
      <c r="H160" s="29"/>
      <c r="I160" s="26"/>
      <c r="J160" s="29"/>
      <c r="K160" s="29"/>
      <c r="L160" s="46"/>
      <c r="M160" s="3"/>
      <c r="N160" s="4"/>
      <c r="O160" s="5"/>
      <c r="P160" s="6"/>
      <c r="Q160" s="7"/>
      <c r="R160" s="1"/>
      <c r="S160" s="1"/>
    </row>
    <row r="161" spans="1:19" s="16" customFormat="1" ht="12" hidden="1" customHeight="1">
      <c r="A161" s="25"/>
      <c r="B161" s="1"/>
      <c r="C161" s="29"/>
      <c r="D161" s="29"/>
      <c r="E161" s="29"/>
      <c r="F161" s="29"/>
      <c r="G161" s="29"/>
      <c r="H161" s="29"/>
      <c r="I161" s="26"/>
      <c r="J161" s="29"/>
      <c r="K161" s="29"/>
      <c r="L161" s="46"/>
      <c r="M161" s="3"/>
      <c r="N161" s="4"/>
      <c r="O161" s="5"/>
      <c r="P161" s="6"/>
      <c r="Q161" s="7"/>
      <c r="R161" s="1"/>
      <c r="S161" s="1"/>
    </row>
    <row r="162" spans="1:19" s="16" customFormat="1" ht="12" hidden="1" customHeight="1">
      <c r="A162" s="25"/>
      <c r="B162" s="1"/>
      <c r="C162" s="29"/>
      <c r="D162" s="29"/>
      <c r="E162" s="29"/>
      <c r="F162" s="29"/>
      <c r="G162" s="29"/>
      <c r="H162" s="29"/>
      <c r="I162" s="26"/>
      <c r="J162" s="29"/>
      <c r="K162" s="29"/>
      <c r="L162" s="46"/>
      <c r="M162" s="3"/>
      <c r="N162" s="4"/>
      <c r="O162" s="5"/>
      <c r="P162" s="6"/>
      <c r="Q162" s="7"/>
      <c r="R162" s="1"/>
      <c r="S162" s="1"/>
    </row>
    <row r="163" spans="1:19" s="16" customFormat="1" ht="12" hidden="1" customHeight="1">
      <c r="A163" s="25"/>
      <c r="B163" s="1"/>
      <c r="C163" s="29"/>
      <c r="D163" s="29"/>
      <c r="E163" s="29"/>
      <c r="F163" s="29"/>
      <c r="G163" s="29"/>
      <c r="H163" s="29"/>
      <c r="I163" s="26"/>
      <c r="J163" s="29"/>
      <c r="K163" s="29"/>
      <c r="L163" s="46"/>
      <c r="M163" s="3"/>
      <c r="N163" s="4"/>
      <c r="O163" s="5"/>
      <c r="P163" s="6"/>
      <c r="Q163" s="7"/>
      <c r="R163" s="1"/>
      <c r="S163" s="1"/>
    </row>
    <row r="164" spans="1:19" s="16" customFormat="1" ht="12" hidden="1" customHeight="1">
      <c r="A164" s="25"/>
      <c r="B164" s="1"/>
      <c r="C164" s="29"/>
      <c r="D164" s="29"/>
      <c r="E164" s="29"/>
      <c r="F164" s="29"/>
      <c r="G164" s="29"/>
      <c r="H164" s="29"/>
      <c r="I164" s="26"/>
      <c r="J164" s="29"/>
      <c r="K164" s="29"/>
      <c r="L164" s="46"/>
      <c r="M164" s="3"/>
      <c r="N164" s="4"/>
      <c r="O164" s="5"/>
      <c r="P164" s="6"/>
      <c r="Q164" s="7"/>
      <c r="R164" s="1"/>
      <c r="S164" s="1"/>
    </row>
    <row r="165" spans="1:19" s="16" customFormat="1" ht="12" hidden="1" customHeight="1">
      <c r="A165" s="25"/>
      <c r="B165" s="1"/>
      <c r="C165" s="29"/>
      <c r="D165" s="29"/>
      <c r="E165" s="29"/>
      <c r="F165" s="29"/>
      <c r="G165" s="29"/>
      <c r="H165" s="29"/>
      <c r="I165" s="26"/>
      <c r="J165" s="29"/>
      <c r="K165" s="29"/>
      <c r="L165" s="46"/>
      <c r="M165" s="3"/>
      <c r="N165" s="4"/>
      <c r="O165" s="5"/>
      <c r="P165" s="6"/>
      <c r="Q165" s="7"/>
      <c r="R165" s="1"/>
      <c r="S165" s="1"/>
    </row>
    <row r="166" spans="1:19" s="16" customFormat="1" ht="12" hidden="1" customHeight="1">
      <c r="A166" s="25"/>
      <c r="B166" s="1"/>
      <c r="C166" s="29"/>
      <c r="D166" s="29"/>
      <c r="E166" s="29"/>
      <c r="F166" s="29"/>
      <c r="G166" s="29"/>
      <c r="H166" s="29"/>
      <c r="I166" s="26"/>
      <c r="J166" s="29"/>
      <c r="K166" s="29"/>
      <c r="L166" s="46"/>
      <c r="M166" s="3"/>
      <c r="N166" s="4"/>
      <c r="O166" s="5"/>
      <c r="P166" s="6"/>
      <c r="Q166" s="7"/>
      <c r="R166" s="1"/>
      <c r="S166" s="1"/>
    </row>
    <row r="167" spans="1:19" s="16" customFormat="1" ht="12" hidden="1" customHeight="1">
      <c r="A167" s="25"/>
      <c r="B167" s="1"/>
      <c r="C167" s="29"/>
      <c r="D167" s="29"/>
      <c r="E167" s="29"/>
      <c r="F167" s="29"/>
      <c r="G167" s="29"/>
      <c r="H167" s="29"/>
      <c r="I167" s="26"/>
      <c r="J167" s="29"/>
      <c r="K167" s="29"/>
      <c r="L167" s="46"/>
      <c r="M167" s="3"/>
      <c r="N167" s="4"/>
      <c r="O167" s="5"/>
      <c r="P167" s="6"/>
      <c r="Q167" s="7"/>
      <c r="R167" s="1"/>
      <c r="S167" s="1"/>
    </row>
    <row r="168" spans="1:19" s="16" customFormat="1" ht="12" hidden="1" customHeight="1">
      <c r="A168" s="25"/>
      <c r="B168" s="1"/>
      <c r="C168" s="29"/>
      <c r="D168" s="29"/>
      <c r="E168" s="29"/>
      <c r="F168" s="29"/>
      <c r="G168" s="29"/>
      <c r="H168" s="29"/>
      <c r="I168" s="26"/>
      <c r="J168" s="29"/>
      <c r="K168" s="29"/>
      <c r="L168" s="46"/>
      <c r="M168" s="3"/>
      <c r="N168" s="4"/>
      <c r="O168" s="5"/>
      <c r="P168" s="6"/>
      <c r="Q168" s="7"/>
      <c r="R168" s="1"/>
      <c r="S168" s="1"/>
    </row>
    <row r="169" spans="1:19" s="16" customFormat="1" ht="12" hidden="1" customHeight="1">
      <c r="A169" s="25"/>
      <c r="B169" s="1"/>
      <c r="C169" s="29"/>
      <c r="D169" s="29"/>
      <c r="E169" s="29"/>
      <c r="F169" s="29"/>
      <c r="G169" s="29"/>
      <c r="H169" s="29"/>
      <c r="I169" s="26"/>
      <c r="J169" s="29"/>
      <c r="K169" s="29"/>
      <c r="L169" s="46"/>
      <c r="M169" s="3"/>
      <c r="N169" s="4"/>
      <c r="O169" s="5"/>
      <c r="P169" s="6"/>
      <c r="Q169" s="7"/>
      <c r="R169" s="1"/>
      <c r="S169" s="1"/>
    </row>
    <row r="170" spans="1:19" s="16" customFormat="1" ht="12" hidden="1" customHeight="1">
      <c r="A170" s="25"/>
      <c r="B170" s="1"/>
      <c r="C170" s="29"/>
      <c r="D170" s="29"/>
      <c r="E170" s="29"/>
      <c r="F170" s="29"/>
      <c r="G170" s="29"/>
      <c r="H170" s="29"/>
      <c r="I170" s="26"/>
      <c r="J170" s="29"/>
      <c r="K170" s="29"/>
      <c r="L170" s="46"/>
      <c r="M170" s="3"/>
      <c r="N170" s="4"/>
      <c r="O170" s="5"/>
      <c r="P170" s="6"/>
      <c r="Q170" s="7"/>
      <c r="R170" s="1"/>
      <c r="S170" s="1"/>
    </row>
    <row r="171" spans="1:19" s="16" customFormat="1" ht="12" hidden="1" customHeight="1">
      <c r="A171" s="25"/>
      <c r="B171" s="1"/>
      <c r="C171" s="29"/>
      <c r="D171" s="29"/>
      <c r="E171" s="29"/>
      <c r="F171" s="29"/>
      <c r="G171" s="29"/>
      <c r="H171" s="29"/>
      <c r="I171" s="26"/>
      <c r="J171" s="29"/>
      <c r="K171" s="29"/>
      <c r="L171" s="46"/>
      <c r="M171" s="3"/>
      <c r="N171" s="4"/>
      <c r="O171" s="5"/>
      <c r="P171" s="6"/>
      <c r="Q171" s="7"/>
      <c r="R171" s="1"/>
      <c r="S171" s="1"/>
    </row>
    <row r="172" spans="1:19" s="16" customFormat="1" ht="12" hidden="1" customHeight="1">
      <c r="A172" s="25"/>
      <c r="B172" s="1"/>
      <c r="C172" s="29"/>
      <c r="D172" s="29"/>
      <c r="E172" s="29"/>
      <c r="F172" s="29"/>
      <c r="G172" s="29"/>
      <c r="H172" s="29"/>
      <c r="I172" s="26"/>
      <c r="J172" s="29"/>
      <c r="K172" s="29"/>
      <c r="L172" s="46"/>
      <c r="M172" s="3"/>
      <c r="N172" s="4"/>
      <c r="O172" s="5"/>
      <c r="P172" s="6"/>
      <c r="Q172" s="7"/>
      <c r="R172" s="1"/>
      <c r="S172" s="1"/>
    </row>
    <row r="173" spans="1:19" s="16" customFormat="1" ht="12" hidden="1" customHeight="1">
      <c r="A173" s="25"/>
      <c r="B173" s="1"/>
      <c r="C173" s="29"/>
      <c r="D173" s="29"/>
      <c r="E173" s="29"/>
      <c r="F173" s="29"/>
      <c r="G173" s="29"/>
      <c r="H173" s="29"/>
      <c r="I173" s="26"/>
      <c r="J173" s="29"/>
      <c r="K173" s="29"/>
      <c r="L173" s="46"/>
      <c r="M173" s="3"/>
      <c r="N173" s="4"/>
      <c r="O173" s="5"/>
      <c r="P173" s="6"/>
      <c r="Q173" s="7"/>
      <c r="R173" s="1"/>
      <c r="S173" s="1"/>
    </row>
    <row r="174" spans="1:19" s="16" customFormat="1" ht="12" hidden="1" customHeight="1">
      <c r="A174" s="25"/>
      <c r="B174" s="1"/>
      <c r="C174" s="29"/>
      <c r="D174" s="29"/>
      <c r="E174" s="29"/>
      <c r="F174" s="29"/>
      <c r="G174" s="29"/>
      <c r="H174" s="29"/>
      <c r="I174" s="26"/>
      <c r="J174" s="29"/>
      <c r="K174" s="29"/>
      <c r="L174" s="46"/>
      <c r="M174" s="3"/>
      <c r="N174" s="4"/>
      <c r="O174" s="5"/>
      <c r="P174" s="6"/>
      <c r="Q174" s="7"/>
      <c r="R174" s="1"/>
      <c r="S174" s="1"/>
    </row>
    <row r="175" spans="1:19" s="16" customFormat="1" ht="12" hidden="1" customHeight="1">
      <c r="A175" s="25"/>
      <c r="B175" s="1"/>
      <c r="C175" s="29"/>
      <c r="D175" s="29"/>
      <c r="E175" s="29"/>
      <c r="F175" s="29"/>
      <c r="G175" s="29"/>
      <c r="H175" s="29"/>
      <c r="I175" s="26"/>
      <c r="J175" s="29"/>
      <c r="K175" s="29"/>
      <c r="L175" s="46"/>
      <c r="M175" s="3"/>
      <c r="N175" s="4"/>
      <c r="O175" s="5"/>
      <c r="P175" s="6"/>
      <c r="Q175" s="7"/>
      <c r="R175" s="1"/>
      <c r="S175" s="1"/>
    </row>
    <row r="176" spans="1:19" s="16" customFormat="1" ht="12" hidden="1" customHeight="1">
      <c r="A176" s="25"/>
      <c r="B176" s="1"/>
      <c r="C176" s="29"/>
      <c r="D176" s="29"/>
      <c r="E176" s="29"/>
      <c r="F176" s="29"/>
      <c r="G176" s="29"/>
      <c r="H176" s="29"/>
      <c r="I176" s="26"/>
      <c r="J176" s="29"/>
      <c r="K176" s="29"/>
      <c r="L176" s="46"/>
      <c r="M176" s="3"/>
      <c r="N176" s="4"/>
      <c r="O176" s="5"/>
      <c r="P176" s="6"/>
      <c r="Q176" s="7"/>
      <c r="R176" s="1"/>
      <c r="S176" s="1"/>
    </row>
    <row r="177" spans="1:19" s="16" customFormat="1" ht="12" hidden="1" customHeight="1">
      <c r="A177" s="25"/>
      <c r="B177" s="1"/>
      <c r="C177" s="29"/>
      <c r="D177" s="29"/>
      <c r="E177" s="29"/>
      <c r="F177" s="29"/>
      <c r="G177" s="29"/>
      <c r="H177" s="29"/>
      <c r="I177" s="26"/>
      <c r="J177" s="29"/>
      <c r="K177" s="29"/>
      <c r="L177" s="46"/>
      <c r="M177" s="3"/>
      <c r="N177" s="4"/>
      <c r="O177" s="5"/>
      <c r="P177" s="6"/>
      <c r="Q177" s="7"/>
      <c r="R177" s="1"/>
      <c r="S177" s="1"/>
    </row>
    <row r="178" spans="1:19" s="16" customFormat="1" ht="12" hidden="1" customHeight="1">
      <c r="A178" s="25"/>
      <c r="B178" s="1"/>
      <c r="C178" s="29"/>
      <c r="D178" s="29"/>
      <c r="E178" s="29"/>
      <c r="F178" s="29"/>
      <c r="G178" s="29"/>
      <c r="H178" s="29"/>
      <c r="I178" s="26"/>
      <c r="J178" s="29"/>
      <c r="K178" s="29"/>
      <c r="L178" s="46"/>
      <c r="M178" s="3"/>
      <c r="N178" s="4"/>
      <c r="O178" s="5"/>
      <c r="P178" s="6"/>
      <c r="Q178" s="7"/>
      <c r="R178" s="1"/>
      <c r="S178" s="1"/>
    </row>
    <row r="179" spans="1:19" s="16" customFormat="1" ht="12" hidden="1" customHeight="1">
      <c r="A179" s="25"/>
      <c r="B179" s="1"/>
      <c r="C179" s="29"/>
      <c r="D179" s="29"/>
      <c r="E179" s="29"/>
      <c r="F179" s="29"/>
      <c r="G179" s="29"/>
      <c r="H179" s="29"/>
      <c r="I179" s="26"/>
      <c r="J179" s="29"/>
      <c r="K179" s="29"/>
      <c r="L179" s="46"/>
      <c r="M179" s="3"/>
      <c r="N179" s="4"/>
      <c r="O179" s="5"/>
      <c r="P179" s="6"/>
      <c r="Q179" s="7"/>
      <c r="R179" s="1"/>
      <c r="S179" s="1"/>
    </row>
    <row r="180" spans="1:19" s="16" customFormat="1" ht="12" hidden="1" customHeight="1">
      <c r="A180" s="25"/>
      <c r="B180" s="1"/>
      <c r="C180" s="29"/>
      <c r="D180" s="29"/>
      <c r="E180" s="29"/>
      <c r="F180" s="29"/>
      <c r="G180" s="29"/>
      <c r="H180" s="29"/>
      <c r="I180" s="26"/>
      <c r="J180" s="29"/>
      <c r="K180" s="29"/>
      <c r="L180" s="46"/>
      <c r="M180" s="3"/>
      <c r="N180" s="4"/>
      <c r="O180" s="5"/>
      <c r="P180" s="6"/>
      <c r="Q180" s="7"/>
      <c r="R180" s="1"/>
      <c r="S180" s="1"/>
    </row>
    <row r="181" spans="1:19" s="16" customFormat="1" ht="12" hidden="1" customHeight="1">
      <c r="A181" s="25"/>
      <c r="B181" s="1"/>
      <c r="C181" s="29"/>
      <c r="D181" s="29"/>
      <c r="E181" s="29"/>
      <c r="F181" s="29"/>
      <c r="G181" s="29"/>
      <c r="H181" s="29"/>
      <c r="I181" s="26"/>
      <c r="J181" s="29"/>
      <c r="K181" s="29"/>
      <c r="L181" s="46"/>
      <c r="M181" s="3"/>
      <c r="N181" s="4"/>
      <c r="O181" s="5"/>
      <c r="P181" s="6"/>
      <c r="Q181" s="7"/>
      <c r="R181" s="1"/>
      <c r="S181" s="1"/>
    </row>
    <row r="182" spans="1:19" s="16" customFormat="1" ht="12" hidden="1" customHeight="1">
      <c r="A182" s="25"/>
      <c r="B182" s="1"/>
      <c r="C182" s="29"/>
      <c r="D182" s="29"/>
      <c r="E182" s="29"/>
      <c r="F182" s="29"/>
      <c r="G182" s="29"/>
      <c r="H182" s="29"/>
      <c r="I182" s="26"/>
      <c r="J182" s="29"/>
      <c r="K182" s="29"/>
      <c r="L182" s="46"/>
      <c r="M182" s="3"/>
      <c r="N182" s="4"/>
      <c r="O182" s="5"/>
      <c r="P182" s="6"/>
      <c r="Q182" s="7"/>
      <c r="R182" s="1"/>
      <c r="S182" s="1"/>
    </row>
    <row r="183" spans="1:19" s="16" customFormat="1" ht="12" hidden="1" customHeight="1">
      <c r="A183" s="25"/>
      <c r="B183" s="1"/>
      <c r="C183" s="29"/>
      <c r="D183" s="29"/>
      <c r="E183" s="29"/>
      <c r="F183" s="29"/>
      <c r="G183" s="29"/>
      <c r="H183" s="29"/>
      <c r="I183" s="26"/>
      <c r="J183" s="29"/>
      <c r="K183" s="29"/>
      <c r="L183" s="46"/>
      <c r="M183" s="3"/>
      <c r="N183" s="4"/>
      <c r="O183" s="5"/>
      <c r="P183" s="6"/>
      <c r="Q183" s="7"/>
      <c r="R183" s="1"/>
      <c r="S183" s="1"/>
    </row>
    <row r="184" spans="1:19" s="16" customFormat="1" ht="12" hidden="1" customHeight="1">
      <c r="A184" s="25"/>
      <c r="B184" s="1"/>
      <c r="C184" s="29"/>
      <c r="D184" s="29"/>
      <c r="E184" s="29"/>
      <c r="F184" s="29"/>
      <c r="G184" s="29"/>
      <c r="H184" s="29"/>
      <c r="I184" s="26"/>
      <c r="J184" s="29"/>
      <c r="K184" s="29"/>
      <c r="L184" s="46"/>
      <c r="M184" s="3"/>
      <c r="N184" s="4"/>
      <c r="O184" s="5"/>
      <c r="P184" s="6"/>
      <c r="Q184" s="7"/>
      <c r="R184" s="1"/>
      <c r="S184" s="1"/>
    </row>
    <row r="185" spans="1:19" s="16" customFormat="1" ht="12" hidden="1" customHeight="1">
      <c r="A185" s="25"/>
      <c r="B185" s="1"/>
      <c r="C185" s="29"/>
      <c r="D185" s="29"/>
      <c r="E185" s="29"/>
      <c r="F185" s="29"/>
      <c r="G185" s="29"/>
      <c r="H185" s="29"/>
      <c r="I185" s="26"/>
      <c r="J185" s="29"/>
      <c r="K185" s="29"/>
      <c r="L185" s="46"/>
      <c r="M185" s="3"/>
      <c r="N185" s="4"/>
      <c r="O185" s="5"/>
      <c r="P185" s="6"/>
      <c r="Q185" s="7"/>
      <c r="R185" s="1"/>
      <c r="S185" s="1"/>
    </row>
    <row r="186" spans="1:19" s="16" customFormat="1" ht="12" hidden="1" customHeight="1">
      <c r="A186" s="25"/>
      <c r="B186" s="1"/>
      <c r="C186" s="29"/>
      <c r="D186" s="29"/>
      <c r="E186" s="29"/>
      <c r="F186" s="29"/>
      <c r="G186" s="29"/>
      <c r="H186" s="29"/>
      <c r="I186" s="26"/>
      <c r="J186" s="29"/>
      <c r="K186" s="29"/>
      <c r="L186" s="46"/>
      <c r="M186" s="3"/>
      <c r="N186" s="4"/>
      <c r="O186" s="5"/>
      <c r="P186" s="6"/>
      <c r="Q186" s="7"/>
      <c r="R186" s="1"/>
      <c r="S186" s="1"/>
    </row>
    <row r="187" spans="1:19" s="16" customFormat="1" ht="12" hidden="1" customHeight="1">
      <c r="A187" s="25"/>
      <c r="B187" s="1"/>
      <c r="C187" s="29"/>
      <c r="D187" s="29"/>
      <c r="E187" s="29"/>
      <c r="F187" s="29"/>
      <c r="G187" s="29"/>
      <c r="H187" s="29"/>
      <c r="I187" s="26"/>
      <c r="J187" s="29"/>
      <c r="K187" s="29"/>
      <c r="L187" s="46"/>
      <c r="M187" s="3"/>
      <c r="N187" s="4"/>
      <c r="O187" s="5"/>
      <c r="P187" s="6"/>
      <c r="Q187" s="7"/>
      <c r="R187" s="1"/>
      <c r="S187" s="1"/>
    </row>
    <row r="188" spans="1:19" s="16" customFormat="1" ht="12" hidden="1" customHeight="1">
      <c r="A188" s="25"/>
      <c r="B188" s="1"/>
      <c r="C188" s="29"/>
      <c r="D188" s="29"/>
      <c r="E188" s="29"/>
      <c r="F188" s="29"/>
      <c r="G188" s="29"/>
      <c r="H188" s="29"/>
      <c r="I188" s="26"/>
      <c r="J188" s="29"/>
      <c r="K188" s="29"/>
      <c r="L188" s="46"/>
      <c r="M188" s="3"/>
      <c r="N188" s="4"/>
      <c r="O188" s="5"/>
      <c r="P188" s="6"/>
      <c r="Q188" s="7"/>
      <c r="R188" s="1"/>
      <c r="S188" s="1"/>
    </row>
    <row r="189" spans="1:19" s="16" customFormat="1" ht="12" hidden="1" customHeight="1">
      <c r="A189" s="25"/>
      <c r="B189" s="1"/>
      <c r="C189" s="29"/>
      <c r="D189" s="29"/>
      <c r="E189" s="29"/>
      <c r="F189" s="29"/>
      <c r="G189" s="29"/>
      <c r="H189" s="29"/>
      <c r="I189" s="26"/>
      <c r="J189" s="29"/>
      <c r="K189" s="29"/>
      <c r="L189" s="46"/>
      <c r="M189" s="3"/>
      <c r="N189" s="4"/>
      <c r="O189" s="5"/>
      <c r="P189" s="6"/>
      <c r="Q189" s="7"/>
      <c r="R189" s="1"/>
      <c r="S189" s="1"/>
    </row>
    <row r="190" spans="1:19" s="16" customFormat="1" ht="12" hidden="1" customHeight="1">
      <c r="A190" s="25"/>
      <c r="B190" s="1"/>
      <c r="C190" s="29"/>
      <c r="D190" s="29"/>
      <c r="E190" s="29"/>
      <c r="F190" s="29"/>
      <c r="G190" s="29"/>
      <c r="H190" s="29"/>
      <c r="I190" s="26"/>
      <c r="J190" s="29"/>
      <c r="K190" s="29"/>
      <c r="L190" s="46"/>
      <c r="M190" s="3"/>
      <c r="N190" s="4"/>
      <c r="O190" s="5"/>
      <c r="P190" s="6"/>
      <c r="Q190" s="7"/>
      <c r="R190" s="1"/>
      <c r="S190" s="1"/>
    </row>
    <row r="191" spans="1:19" s="16" customFormat="1" ht="12" hidden="1" customHeight="1">
      <c r="A191" s="25"/>
      <c r="B191" s="1"/>
      <c r="C191" s="29"/>
      <c r="D191" s="29"/>
      <c r="E191" s="29"/>
      <c r="F191" s="29"/>
      <c r="G191" s="29"/>
      <c r="H191" s="29"/>
      <c r="I191" s="26"/>
      <c r="J191" s="29"/>
      <c r="K191" s="29"/>
      <c r="L191" s="46"/>
      <c r="M191" s="3"/>
      <c r="N191" s="4"/>
      <c r="O191" s="5"/>
      <c r="P191" s="6"/>
      <c r="Q191" s="7"/>
      <c r="R191" s="1"/>
      <c r="S191" s="1"/>
    </row>
    <row r="192" spans="1:19" s="16" customFormat="1" ht="12" hidden="1" customHeight="1">
      <c r="A192" s="25"/>
      <c r="B192" s="1"/>
      <c r="C192" s="29"/>
      <c r="D192" s="29"/>
      <c r="E192" s="29"/>
      <c r="F192" s="29"/>
      <c r="G192" s="29"/>
      <c r="H192" s="29"/>
      <c r="I192" s="26"/>
      <c r="J192" s="29"/>
      <c r="K192" s="29"/>
      <c r="L192" s="46"/>
      <c r="M192" s="3"/>
      <c r="N192" s="4"/>
      <c r="O192" s="5"/>
      <c r="P192" s="6"/>
      <c r="Q192" s="7"/>
      <c r="R192" s="1"/>
      <c r="S192" s="1"/>
    </row>
    <row r="193" spans="1:19" s="16" customFormat="1" ht="12" hidden="1" customHeight="1">
      <c r="A193" s="25"/>
      <c r="B193" s="1"/>
      <c r="C193" s="29"/>
      <c r="D193" s="29"/>
      <c r="E193" s="29"/>
      <c r="F193" s="29"/>
      <c r="G193" s="29"/>
      <c r="H193" s="29"/>
      <c r="I193" s="26"/>
      <c r="J193" s="29"/>
      <c r="K193" s="29"/>
      <c r="L193" s="46"/>
      <c r="M193" s="3"/>
      <c r="N193" s="4"/>
      <c r="O193" s="5"/>
      <c r="P193" s="6"/>
      <c r="Q193" s="7"/>
      <c r="R193" s="1"/>
      <c r="S193" s="1"/>
    </row>
    <row r="194" spans="1:19" s="16" customFormat="1" ht="12" hidden="1" customHeight="1">
      <c r="A194" s="25"/>
      <c r="B194" s="1"/>
      <c r="C194" s="29"/>
      <c r="D194" s="29"/>
      <c r="E194" s="29"/>
      <c r="F194" s="29"/>
      <c r="G194" s="29"/>
      <c r="H194" s="29"/>
      <c r="I194" s="26"/>
      <c r="J194" s="29"/>
      <c r="K194" s="29"/>
      <c r="L194" s="46"/>
      <c r="M194" s="3"/>
      <c r="N194" s="4"/>
      <c r="O194" s="5"/>
      <c r="P194" s="6"/>
      <c r="Q194" s="7"/>
      <c r="R194" s="1"/>
      <c r="S194" s="1"/>
    </row>
    <row r="195" spans="1:19" s="16" customFormat="1" ht="12" hidden="1" customHeight="1">
      <c r="A195" s="25"/>
      <c r="B195" s="1"/>
      <c r="C195" s="29"/>
      <c r="D195" s="29"/>
      <c r="E195" s="29"/>
      <c r="F195" s="29"/>
      <c r="G195" s="29"/>
      <c r="H195" s="29"/>
      <c r="I195" s="26"/>
      <c r="J195" s="29"/>
      <c r="K195" s="29"/>
      <c r="L195" s="46"/>
      <c r="M195" s="3"/>
      <c r="N195" s="4"/>
      <c r="O195" s="5"/>
      <c r="P195" s="6"/>
      <c r="Q195" s="7"/>
      <c r="R195" s="1"/>
      <c r="S195" s="1"/>
    </row>
    <row r="196" spans="1:19" s="16" customFormat="1" ht="12" hidden="1" customHeight="1">
      <c r="A196" s="25"/>
      <c r="B196" s="1"/>
      <c r="C196" s="29"/>
      <c r="D196" s="29"/>
      <c r="E196" s="29"/>
      <c r="F196" s="29"/>
      <c r="G196" s="29"/>
      <c r="H196" s="29"/>
      <c r="I196" s="26"/>
      <c r="J196" s="29"/>
      <c r="K196" s="29"/>
      <c r="L196" s="46"/>
      <c r="M196" s="3"/>
      <c r="N196" s="4"/>
      <c r="O196" s="5"/>
      <c r="P196" s="6"/>
      <c r="Q196" s="7"/>
      <c r="R196" s="1"/>
      <c r="S196" s="1"/>
    </row>
    <row r="197" spans="1:19" s="16" customFormat="1" ht="12" hidden="1" customHeight="1">
      <c r="A197" s="25"/>
      <c r="B197" s="1"/>
      <c r="C197" s="29"/>
      <c r="D197" s="29"/>
      <c r="E197" s="29"/>
      <c r="F197" s="29"/>
      <c r="G197" s="29"/>
      <c r="H197" s="29"/>
      <c r="I197" s="26"/>
      <c r="J197" s="29"/>
      <c r="K197" s="29"/>
      <c r="L197" s="46"/>
      <c r="M197" s="3"/>
      <c r="N197" s="4"/>
      <c r="O197" s="5"/>
      <c r="P197" s="6"/>
      <c r="Q197" s="7"/>
      <c r="R197" s="1"/>
      <c r="S197" s="1"/>
    </row>
    <row r="198" spans="1:19" s="16" customFormat="1" ht="12" hidden="1" customHeight="1">
      <c r="A198" s="25"/>
      <c r="B198" s="1"/>
      <c r="C198" s="29"/>
      <c r="D198" s="29"/>
      <c r="E198" s="29"/>
      <c r="F198" s="29"/>
      <c r="G198" s="29"/>
      <c r="H198" s="29"/>
      <c r="I198" s="26"/>
      <c r="J198" s="29"/>
      <c r="K198" s="29"/>
      <c r="L198" s="46"/>
      <c r="M198" s="3"/>
      <c r="N198" s="4"/>
      <c r="O198" s="5"/>
      <c r="P198" s="6"/>
      <c r="Q198" s="7"/>
      <c r="R198" s="1"/>
      <c r="S198" s="1"/>
    </row>
    <row r="199" spans="1:19" s="16" customFormat="1" ht="12" hidden="1" customHeight="1">
      <c r="A199" s="25"/>
      <c r="B199" s="1"/>
      <c r="C199" s="29"/>
      <c r="D199" s="29"/>
      <c r="E199" s="29"/>
      <c r="F199" s="29"/>
      <c r="G199" s="29"/>
      <c r="H199" s="29"/>
      <c r="I199" s="26"/>
      <c r="J199" s="29"/>
      <c r="K199" s="29"/>
      <c r="L199" s="46"/>
      <c r="M199" s="3"/>
      <c r="N199" s="4"/>
      <c r="O199" s="5"/>
      <c r="P199" s="6"/>
      <c r="Q199" s="7"/>
      <c r="R199" s="1"/>
      <c r="S199" s="1"/>
    </row>
    <row r="200" spans="1:19" s="16" customFormat="1" ht="12" hidden="1" customHeight="1">
      <c r="A200" s="25"/>
      <c r="B200" s="1"/>
      <c r="C200" s="29"/>
      <c r="D200" s="29"/>
      <c r="E200" s="29"/>
      <c r="F200" s="29"/>
      <c r="G200" s="29"/>
      <c r="H200" s="29"/>
      <c r="I200" s="26"/>
      <c r="J200" s="29"/>
      <c r="K200" s="29"/>
      <c r="L200" s="46"/>
      <c r="M200" s="3"/>
      <c r="N200" s="4"/>
      <c r="O200" s="5"/>
      <c r="P200" s="6"/>
      <c r="Q200" s="7"/>
      <c r="R200" s="1"/>
      <c r="S200" s="1"/>
    </row>
    <row r="201" spans="1:19" s="16" customFormat="1" ht="12" hidden="1" customHeight="1">
      <c r="A201" s="25"/>
      <c r="B201" s="1"/>
      <c r="C201" s="29"/>
      <c r="D201" s="29"/>
      <c r="E201" s="29"/>
      <c r="F201" s="29"/>
      <c r="G201" s="29"/>
      <c r="H201" s="29"/>
      <c r="I201" s="26"/>
      <c r="J201" s="29"/>
      <c r="K201" s="29"/>
      <c r="L201" s="46"/>
      <c r="M201" s="3"/>
      <c r="N201" s="4"/>
      <c r="O201" s="5"/>
      <c r="P201" s="6"/>
      <c r="Q201" s="7"/>
      <c r="R201" s="1"/>
      <c r="S201" s="1"/>
    </row>
    <row r="202" spans="1:19" s="16" customFormat="1" ht="12" hidden="1" customHeight="1">
      <c r="A202" s="25"/>
      <c r="B202" s="1"/>
      <c r="C202" s="29"/>
      <c r="D202" s="29"/>
      <c r="E202" s="29"/>
      <c r="F202" s="29"/>
      <c r="G202" s="29"/>
      <c r="H202" s="29"/>
      <c r="I202" s="26"/>
      <c r="J202" s="29"/>
      <c r="K202" s="29"/>
      <c r="L202" s="46"/>
      <c r="M202" s="3"/>
      <c r="N202" s="4"/>
      <c r="O202" s="5"/>
      <c r="P202" s="6"/>
      <c r="Q202" s="7"/>
      <c r="R202" s="1"/>
      <c r="S202" s="1"/>
    </row>
    <row r="203" spans="1:19" s="16" customFormat="1" ht="12" hidden="1" customHeight="1">
      <c r="A203" s="25"/>
      <c r="B203" s="1"/>
      <c r="C203" s="29"/>
      <c r="D203" s="29"/>
      <c r="E203" s="29"/>
      <c r="F203" s="29"/>
      <c r="G203" s="29"/>
      <c r="H203" s="29"/>
      <c r="I203" s="26"/>
      <c r="J203" s="29"/>
      <c r="K203" s="29"/>
      <c r="L203" s="46"/>
      <c r="M203" s="3"/>
      <c r="N203" s="4"/>
      <c r="O203" s="5"/>
      <c r="P203" s="6"/>
      <c r="Q203" s="7"/>
      <c r="R203" s="1"/>
      <c r="S203" s="1"/>
    </row>
    <row r="204" spans="1:19" s="16" customFormat="1" ht="12" hidden="1" customHeight="1">
      <c r="A204" s="25"/>
      <c r="B204" s="1"/>
      <c r="C204" s="29"/>
      <c r="D204" s="29"/>
      <c r="E204" s="29"/>
      <c r="F204" s="29"/>
      <c r="G204" s="29"/>
      <c r="H204" s="29"/>
      <c r="I204" s="26"/>
      <c r="J204" s="29"/>
      <c r="K204" s="29"/>
      <c r="L204" s="46"/>
      <c r="M204" s="3"/>
      <c r="N204" s="4"/>
      <c r="O204" s="5"/>
      <c r="P204" s="6"/>
      <c r="Q204" s="7"/>
      <c r="R204" s="1"/>
      <c r="S204" s="1"/>
    </row>
    <row r="205" spans="1:19" s="16" customFormat="1" ht="12" hidden="1" customHeight="1">
      <c r="A205" s="25"/>
      <c r="B205" s="1"/>
      <c r="C205" s="29"/>
      <c r="D205" s="29"/>
      <c r="E205" s="29"/>
      <c r="F205" s="29"/>
      <c r="G205" s="29"/>
      <c r="H205" s="29"/>
      <c r="I205" s="26"/>
      <c r="J205" s="29"/>
      <c r="K205" s="29"/>
      <c r="L205" s="46"/>
      <c r="M205" s="3"/>
      <c r="N205" s="4"/>
      <c r="O205" s="5"/>
      <c r="P205" s="6"/>
      <c r="Q205" s="7"/>
      <c r="R205" s="1"/>
      <c r="S205" s="1"/>
    </row>
    <row r="206" spans="1:19" s="16" customFormat="1" ht="12" hidden="1" customHeight="1">
      <c r="A206" s="25"/>
      <c r="B206" s="1"/>
      <c r="C206" s="29"/>
      <c r="D206" s="29"/>
      <c r="E206" s="29"/>
      <c r="F206" s="29"/>
      <c r="G206" s="29"/>
      <c r="H206" s="29"/>
      <c r="I206" s="26"/>
      <c r="J206" s="29"/>
      <c r="K206" s="29"/>
      <c r="L206" s="46"/>
      <c r="M206" s="3"/>
      <c r="N206" s="4"/>
      <c r="O206" s="5"/>
      <c r="P206" s="6"/>
      <c r="Q206" s="7"/>
      <c r="R206" s="1"/>
      <c r="S206" s="1"/>
    </row>
    <row r="207" spans="1:19" s="16" customFormat="1" ht="12" hidden="1" customHeight="1">
      <c r="A207" s="25"/>
      <c r="B207" s="1"/>
      <c r="C207" s="29"/>
      <c r="D207" s="29"/>
      <c r="E207" s="29"/>
      <c r="F207" s="29"/>
      <c r="G207" s="29"/>
      <c r="H207" s="29"/>
      <c r="I207" s="26"/>
      <c r="J207" s="29"/>
      <c r="K207" s="29"/>
      <c r="L207" s="46"/>
      <c r="M207" s="3"/>
      <c r="N207" s="4"/>
      <c r="O207" s="5"/>
      <c r="P207" s="6"/>
      <c r="Q207" s="7"/>
      <c r="R207" s="1"/>
      <c r="S207" s="1"/>
    </row>
    <row r="208" spans="1:19" s="16" customFormat="1" ht="12" hidden="1" customHeight="1">
      <c r="A208" s="25"/>
      <c r="B208" s="1"/>
      <c r="C208" s="29"/>
      <c r="D208" s="29"/>
      <c r="E208" s="29"/>
      <c r="F208" s="29"/>
      <c r="G208" s="29"/>
      <c r="H208" s="29"/>
      <c r="I208" s="26"/>
      <c r="J208" s="29"/>
      <c r="K208" s="29"/>
      <c r="L208" s="46"/>
      <c r="M208" s="3"/>
      <c r="N208" s="4"/>
      <c r="O208" s="5"/>
      <c r="P208" s="6"/>
      <c r="Q208" s="7"/>
      <c r="R208" s="1"/>
      <c r="S208" s="1"/>
    </row>
    <row r="209" spans="1:19" s="16" customFormat="1" ht="12" hidden="1" customHeight="1">
      <c r="A209" s="25"/>
      <c r="B209" s="1"/>
      <c r="C209" s="29"/>
      <c r="D209" s="29"/>
      <c r="E209" s="29"/>
      <c r="F209" s="29"/>
      <c r="G209" s="29"/>
      <c r="H209" s="29"/>
      <c r="I209" s="26"/>
      <c r="J209" s="29"/>
      <c r="K209" s="29"/>
      <c r="L209" s="46"/>
      <c r="M209" s="3"/>
      <c r="N209" s="4"/>
      <c r="O209" s="5"/>
      <c r="P209" s="6"/>
      <c r="Q209" s="7"/>
      <c r="R209" s="1"/>
      <c r="S209" s="1"/>
    </row>
    <row r="210" spans="1:19" s="16" customFormat="1" ht="12" hidden="1" customHeight="1">
      <c r="A210" s="25"/>
      <c r="B210" s="1"/>
      <c r="C210" s="29"/>
      <c r="D210" s="29"/>
      <c r="E210" s="29"/>
      <c r="F210" s="29"/>
      <c r="G210" s="29"/>
      <c r="H210" s="29"/>
      <c r="I210" s="26"/>
      <c r="J210" s="29"/>
      <c r="K210" s="29"/>
      <c r="L210" s="46"/>
      <c r="M210" s="3"/>
      <c r="N210" s="4"/>
      <c r="O210" s="5"/>
      <c r="P210" s="6"/>
      <c r="Q210" s="7"/>
      <c r="R210" s="1"/>
      <c r="S210" s="1"/>
    </row>
    <row r="211" spans="1:19" s="16" customFormat="1" ht="12" hidden="1" customHeight="1">
      <c r="A211" s="25"/>
      <c r="B211" s="1"/>
      <c r="C211" s="29"/>
      <c r="D211" s="29"/>
      <c r="E211" s="29"/>
      <c r="F211" s="29"/>
      <c r="G211" s="29"/>
      <c r="H211" s="29"/>
      <c r="I211" s="26"/>
      <c r="J211" s="29"/>
      <c r="K211" s="29"/>
      <c r="L211" s="46"/>
      <c r="M211" s="3"/>
      <c r="N211" s="4"/>
      <c r="O211" s="5"/>
      <c r="P211" s="6"/>
      <c r="Q211" s="7"/>
      <c r="R211" s="1"/>
      <c r="S211" s="1"/>
    </row>
    <row r="212" spans="1:19" s="16" customFormat="1" ht="12" hidden="1" customHeight="1">
      <c r="A212" s="25"/>
      <c r="B212" s="1"/>
      <c r="C212" s="29"/>
      <c r="D212" s="29"/>
      <c r="E212" s="29"/>
      <c r="F212" s="29"/>
      <c r="G212" s="29"/>
      <c r="H212" s="29"/>
      <c r="I212" s="26"/>
      <c r="J212" s="29"/>
      <c r="K212" s="29"/>
      <c r="L212" s="46"/>
      <c r="M212" s="3"/>
      <c r="N212" s="4"/>
      <c r="O212" s="5"/>
      <c r="P212" s="6"/>
      <c r="Q212" s="7"/>
      <c r="R212" s="1"/>
      <c r="S212" s="1"/>
    </row>
    <row r="213" spans="1:19" s="16" customFormat="1" ht="12" hidden="1" customHeight="1">
      <c r="A213" s="25"/>
      <c r="B213" s="1"/>
      <c r="C213" s="29"/>
      <c r="D213" s="29"/>
      <c r="E213" s="29"/>
      <c r="F213" s="29"/>
      <c r="G213" s="29"/>
      <c r="H213" s="29"/>
      <c r="I213" s="26"/>
      <c r="J213" s="29"/>
      <c r="K213" s="29"/>
      <c r="L213" s="46"/>
      <c r="M213" s="3"/>
      <c r="N213" s="4"/>
      <c r="O213" s="5"/>
      <c r="P213" s="6"/>
      <c r="Q213" s="7"/>
      <c r="R213" s="1"/>
      <c r="S213" s="1"/>
    </row>
    <row r="214" spans="1:19" s="16" customFormat="1" ht="12" hidden="1" customHeight="1">
      <c r="A214" s="25"/>
      <c r="B214" s="1"/>
      <c r="C214" s="29"/>
      <c r="D214" s="29"/>
      <c r="E214" s="29"/>
      <c r="F214" s="29"/>
      <c r="G214" s="29"/>
      <c r="H214" s="29"/>
      <c r="I214" s="26"/>
      <c r="J214" s="29"/>
      <c r="K214" s="29"/>
      <c r="L214" s="46"/>
      <c r="M214" s="3"/>
      <c r="N214" s="4"/>
      <c r="O214" s="5"/>
      <c r="P214" s="6"/>
      <c r="Q214" s="7"/>
      <c r="R214" s="1"/>
      <c r="S214" s="1"/>
    </row>
    <row r="215" spans="1:19" s="16" customFormat="1" ht="12" hidden="1" customHeight="1">
      <c r="A215" s="25"/>
      <c r="B215" s="1"/>
      <c r="C215" s="29"/>
      <c r="D215" s="29"/>
      <c r="E215" s="29"/>
      <c r="F215" s="29"/>
      <c r="G215" s="29"/>
      <c r="H215" s="29"/>
      <c r="I215" s="26"/>
      <c r="J215" s="29"/>
      <c r="K215" s="29"/>
      <c r="L215" s="46"/>
      <c r="M215" s="3"/>
      <c r="N215" s="4"/>
      <c r="O215" s="5"/>
      <c r="P215" s="6"/>
      <c r="Q215" s="7"/>
      <c r="R215" s="1"/>
      <c r="S215" s="1"/>
    </row>
    <row r="216" spans="1:19" s="16" customFormat="1" ht="12" hidden="1" customHeight="1">
      <c r="A216" s="25"/>
      <c r="B216" s="1"/>
      <c r="C216" s="29"/>
      <c r="D216" s="29"/>
      <c r="E216" s="29"/>
      <c r="F216" s="29"/>
      <c r="G216" s="29"/>
      <c r="H216" s="29"/>
      <c r="I216" s="26"/>
      <c r="J216" s="29"/>
      <c r="K216" s="29"/>
      <c r="L216" s="46"/>
      <c r="M216" s="3"/>
      <c r="N216" s="4"/>
      <c r="O216" s="5"/>
      <c r="P216" s="6"/>
      <c r="Q216" s="7"/>
      <c r="R216" s="1"/>
      <c r="S216" s="1"/>
    </row>
    <row r="217" spans="1:19" s="16" customFormat="1" ht="12" hidden="1" customHeight="1">
      <c r="A217" s="25"/>
      <c r="B217" s="1"/>
      <c r="C217" s="29"/>
      <c r="D217" s="29"/>
      <c r="E217" s="29"/>
      <c r="F217" s="29"/>
      <c r="G217" s="29"/>
      <c r="H217" s="29"/>
      <c r="I217" s="26"/>
      <c r="J217" s="29"/>
      <c r="K217" s="29"/>
      <c r="L217" s="46"/>
      <c r="M217" s="3"/>
      <c r="N217" s="4"/>
      <c r="O217" s="5"/>
      <c r="P217" s="6"/>
      <c r="Q217" s="7"/>
      <c r="R217" s="1"/>
      <c r="S217" s="1"/>
    </row>
    <row r="218" spans="1:19" s="16" customFormat="1" ht="12" hidden="1" customHeight="1">
      <c r="A218" s="25"/>
      <c r="B218" s="1"/>
      <c r="C218" s="29"/>
      <c r="D218" s="29"/>
      <c r="E218" s="29"/>
      <c r="F218" s="29"/>
      <c r="G218" s="29"/>
      <c r="H218" s="29"/>
      <c r="I218" s="26"/>
      <c r="J218" s="29"/>
      <c r="K218" s="29"/>
      <c r="L218" s="46"/>
      <c r="M218" s="3"/>
      <c r="N218" s="4"/>
      <c r="O218" s="5"/>
      <c r="P218" s="6"/>
      <c r="Q218" s="7"/>
      <c r="R218" s="1"/>
      <c r="S218" s="1"/>
    </row>
    <row r="219" spans="1:19" s="16" customFormat="1" ht="12" hidden="1" customHeight="1">
      <c r="A219" s="25"/>
      <c r="B219" s="1"/>
      <c r="C219" s="29"/>
      <c r="D219" s="29"/>
      <c r="E219" s="29"/>
      <c r="F219" s="29"/>
      <c r="G219" s="29"/>
      <c r="H219" s="29"/>
      <c r="I219" s="26"/>
      <c r="J219" s="29"/>
      <c r="K219" s="29"/>
      <c r="L219" s="46"/>
      <c r="M219" s="3"/>
      <c r="N219" s="4"/>
      <c r="O219" s="5"/>
      <c r="P219" s="6"/>
      <c r="Q219" s="7"/>
      <c r="R219" s="1"/>
      <c r="S219" s="1"/>
    </row>
    <row r="220" spans="1:19" s="16" customFormat="1" ht="12" hidden="1" customHeight="1">
      <c r="A220" s="25"/>
      <c r="B220" s="1"/>
      <c r="C220" s="29"/>
      <c r="D220" s="29"/>
      <c r="E220" s="29"/>
      <c r="F220" s="29"/>
      <c r="G220" s="29"/>
      <c r="H220" s="29"/>
      <c r="I220" s="26"/>
      <c r="J220" s="29"/>
      <c r="K220" s="29"/>
      <c r="L220" s="46"/>
      <c r="M220" s="3"/>
      <c r="N220" s="4"/>
      <c r="O220" s="5"/>
      <c r="P220" s="6"/>
      <c r="Q220" s="7"/>
      <c r="R220" s="1"/>
      <c r="S220" s="1"/>
    </row>
    <row r="221" spans="1:19" s="16" customFormat="1" ht="12" hidden="1" customHeight="1">
      <c r="A221" s="25"/>
      <c r="B221" s="1"/>
      <c r="C221" s="29"/>
      <c r="D221" s="29"/>
      <c r="E221" s="29"/>
      <c r="F221" s="29"/>
      <c r="G221" s="29"/>
      <c r="H221" s="29"/>
      <c r="I221" s="26"/>
      <c r="J221" s="29"/>
      <c r="K221" s="29"/>
      <c r="L221" s="46"/>
      <c r="M221" s="3"/>
      <c r="N221" s="4"/>
      <c r="O221" s="5"/>
      <c r="P221" s="6"/>
      <c r="Q221" s="7"/>
      <c r="R221" s="1"/>
      <c r="S221" s="1"/>
    </row>
    <row r="222" spans="1:19" s="16" customFormat="1" ht="12" hidden="1" customHeight="1">
      <c r="A222" s="25"/>
      <c r="B222" s="1"/>
      <c r="C222" s="29"/>
      <c r="D222" s="29"/>
      <c r="E222" s="29"/>
      <c r="F222" s="29"/>
      <c r="G222" s="29"/>
      <c r="H222" s="29"/>
      <c r="I222" s="26"/>
      <c r="J222" s="29"/>
      <c r="K222" s="29"/>
      <c r="L222" s="46"/>
      <c r="M222" s="3"/>
      <c r="N222" s="4"/>
      <c r="O222" s="5"/>
      <c r="P222" s="6"/>
      <c r="Q222" s="7"/>
      <c r="R222" s="1"/>
      <c r="S222" s="1"/>
    </row>
    <row r="223" spans="1:19" s="16" customFormat="1" ht="12" hidden="1" customHeight="1">
      <c r="A223" s="25"/>
      <c r="B223" s="1"/>
      <c r="C223" s="29"/>
      <c r="D223" s="29"/>
      <c r="E223" s="29"/>
      <c r="F223" s="29"/>
      <c r="G223" s="29"/>
      <c r="H223" s="29"/>
      <c r="I223" s="26"/>
      <c r="J223" s="29"/>
      <c r="K223" s="29"/>
      <c r="L223" s="46"/>
      <c r="M223" s="3"/>
      <c r="N223" s="4"/>
      <c r="O223" s="5"/>
      <c r="P223" s="6"/>
      <c r="Q223" s="7"/>
      <c r="R223" s="1"/>
      <c r="S223" s="1"/>
    </row>
    <row r="224" spans="1:19" s="16" customFormat="1" ht="12" hidden="1" customHeight="1">
      <c r="A224" s="25"/>
      <c r="B224" s="1"/>
      <c r="C224" s="29"/>
      <c r="D224" s="29"/>
      <c r="E224" s="29"/>
      <c r="F224" s="29"/>
      <c r="G224" s="29"/>
      <c r="H224" s="29"/>
      <c r="I224" s="26"/>
      <c r="J224" s="29"/>
      <c r="K224" s="29"/>
      <c r="L224" s="46"/>
      <c r="M224" s="3"/>
      <c r="N224" s="4"/>
      <c r="O224" s="5"/>
      <c r="P224" s="6"/>
      <c r="Q224" s="7"/>
      <c r="R224" s="1"/>
      <c r="S224" s="1"/>
    </row>
    <row r="225" spans="1:19" s="16" customFormat="1" ht="12" hidden="1" customHeight="1">
      <c r="A225" s="25"/>
      <c r="B225" s="1"/>
      <c r="C225" s="29"/>
      <c r="D225" s="29"/>
      <c r="E225" s="29"/>
      <c r="F225" s="29"/>
      <c r="G225" s="29"/>
      <c r="H225" s="29"/>
      <c r="I225" s="26"/>
      <c r="J225" s="29"/>
      <c r="K225" s="29"/>
      <c r="L225" s="46"/>
      <c r="M225" s="3"/>
      <c r="N225" s="4"/>
      <c r="O225" s="5"/>
      <c r="P225" s="6"/>
      <c r="Q225" s="7"/>
      <c r="R225" s="1"/>
      <c r="S225" s="1"/>
    </row>
    <row r="226" spans="1:19" s="16" customFormat="1" ht="12" hidden="1" customHeight="1">
      <c r="A226" s="25"/>
      <c r="B226" s="1"/>
      <c r="C226" s="29"/>
      <c r="D226" s="29"/>
      <c r="E226" s="29"/>
      <c r="F226" s="29"/>
      <c r="G226" s="29"/>
      <c r="H226" s="29"/>
      <c r="I226" s="26"/>
      <c r="J226" s="29"/>
      <c r="K226" s="29"/>
      <c r="L226" s="46"/>
      <c r="M226" s="3"/>
      <c r="N226" s="4"/>
      <c r="O226" s="5"/>
      <c r="P226" s="6"/>
      <c r="Q226" s="7"/>
      <c r="R226" s="1"/>
      <c r="S226" s="1"/>
    </row>
    <row r="227" spans="1:19" s="16" customFormat="1" ht="12" hidden="1" customHeight="1">
      <c r="A227" s="25"/>
      <c r="B227" s="1"/>
      <c r="C227" s="29"/>
      <c r="D227" s="29"/>
      <c r="E227" s="29"/>
      <c r="F227" s="29"/>
      <c r="G227" s="29"/>
      <c r="H227" s="29"/>
      <c r="I227" s="26"/>
      <c r="J227" s="29"/>
      <c r="K227" s="29"/>
      <c r="L227" s="46"/>
      <c r="M227" s="3"/>
      <c r="N227" s="4"/>
      <c r="O227" s="5"/>
      <c r="P227" s="6"/>
      <c r="Q227" s="7"/>
      <c r="R227" s="1"/>
      <c r="S227" s="1"/>
    </row>
    <row r="228" spans="1:19" s="16" customFormat="1" ht="12" hidden="1" customHeight="1">
      <c r="A228" s="25"/>
      <c r="B228" s="1"/>
      <c r="C228" s="29"/>
      <c r="D228" s="29"/>
      <c r="E228" s="29"/>
      <c r="F228" s="29"/>
      <c r="G228" s="29"/>
      <c r="H228" s="29"/>
      <c r="I228" s="26"/>
      <c r="J228" s="29"/>
      <c r="K228" s="29"/>
      <c r="L228" s="46"/>
      <c r="M228" s="3"/>
      <c r="N228" s="4"/>
      <c r="O228" s="5"/>
      <c r="P228" s="6"/>
      <c r="Q228" s="7"/>
      <c r="R228" s="1"/>
      <c r="S228" s="1"/>
    </row>
    <row r="229" spans="1:19" s="16" customFormat="1" ht="12" hidden="1" customHeight="1">
      <c r="A229" s="25"/>
      <c r="B229" s="1"/>
      <c r="C229" s="29"/>
      <c r="D229" s="29"/>
      <c r="E229" s="29"/>
      <c r="F229" s="29"/>
      <c r="G229" s="29"/>
      <c r="H229" s="29"/>
      <c r="I229" s="26"/>
      <c r="J229" s="29"/>
      <c r="K229" s="29"/>
      <c r="L229" s="46"/>
      <c r="M229" s="3"/>
      <c r="N229" s="4"/>
      <c r="O229" s="5"/>
      <c r="P229" s="6"/>
      <c r="Q229" s="7"/>
      <c r="R229" s="1"/>
      <c r="S229" s="1"/>
    </row>
    <row r="230" spans="1:19" s="16" customFormat="1" ht="12" hidden="1" customHeight="1">
      <c r="A230" s="25"/>
      <c r="B230" s="1"/>
      <c r="C230" s="29"/>
      <c r="D230" s="29"/>
      <c r="E230" s="29"/>
      <c r="F230" s="29"/>
      <c r="G230" s="29"/>
      <c r="H230" s="29"/>
      <c r="I230" s="26"/>
      <c r="J230" s="29"/>
      <c r="K230" s="29"/>
      <c r="L230" s="46"/>
      <c r="M230" s="3"/>
      <c r="N230" s="4"/>
      <c r="O230" s="5"/>
      <c r="P230" s="6"/>
      <c r="Q230" s="7"/>
      <c r="R230" s="1"/>
      <c r="S230" s="1"/>
    </row>
    <row r="231" spans="1:19" s="16" customFormat="1" ht="12" hidden="1" customHeight="1">
      <c r="A231" s="25"/>
      <c r="B231" s="1"/>
      <c r="C231" s="29"/>
      <c r="D231" s="29"/>
      <c r="E231" s="29"/>
      <c r="F231" s="29"/>
      <c r="G231" s="29"/>
      <c r="H231" s="29"/>
      <c r="I231" s="26"/>
      <c r="J231" s="29"/>
      <c r="K231" s="29"/>
      <c r="L231" s="46"/>
      <c r="M231" s="3"/>
      <c r="N231" s="4"/>
      <c r="O231" s="5"/>
      <c r="P231" s="6"/>
      <c r="Q231" s="7"/>
      <c r="R231" s="1"/>
      <c r="S231" s="1"/>
    </row>
    <row r="232" spans="1:19" s="16" customFormat="1" ht="12" hidden="1" customHeight="1">
      <c r="A232" s="25"/>
      <c r="B232" s="1"/>
      <c r="C232" s="29"/>
      <c r="D232" s="29"/>
      <c r="E232" s="29"/>
      <c r="F232" s="29"/>
      <c r="G232" s="29"/>
      <c r="H232" s="29"/>
      <c r="I232" s="26"/>
      <c r="J232" s="29"/>
      <c r="K232" s="29"/>
      <c r="L232" s="46"/>
      <c r="M232" s="3"/>
      <c r="N232" s="4"/>
      <c r="O232" s="5"/>
      <c r="P232" s="6"/>
      <c r="Q232" s="7"/>
      <c r="R232" s="1"/>
      <c r="S232" s="1"/>
    </row>
    <row r="233" spans="1:19" s="16" customFormat="1" ht="12" hidden="1" customHeight="1">
      <c r="A233" s="25"/>
      <c r="B233" s="1"/>
      <c r="C233" s="29"/>
      <c r="D233" s="29"/>
      <c r="E233" s="29"/>
      <c r="F233" s="29"/>
      <c r="G233" s="29"/>
      <c r="H233" s="29"/>
      <c r="I233" s="26"/>
      <c r="J233" s="29"/>
      <c r="K233" s="29"/>
      <c r="L233" s="46"/>
      <c r="M233" s="3"/>
      <c r="N233" s="4"/>
      <c r="O233" s="5"/>
      <c r="P233" s="6"/>
      <c r="Q233" s="7"/>
      <c r="R233" s="1"/>
      <c r="S233" s="1"/>
    </row>
    <row r="234" spans="1:19" s="16" customFormat="1" ht="12" hidden="1" customHeight="1">
      <c r="A234" s="25"/>
      <c r="B234" s="1"/>
      <c r="C234" s="29"/>
      <c r="D234" s="29"/>
      <c r="E234" s="29"/>
      <c r="F234" s="29"/>
      <c r="G234" s="29"/>
      <c r="H234" s="29"/>
      <c r="I234" s="26"/>
      <c r="J234" s="29"/>
      <c r="K234" s="29"/>
      <c r="L234" s="46"/>
      <c r="M234" s="3"/>
      <c r="N234" s="4"/>
      <c r="O234" s="5"/>
      <c r="P234" s="6"/>
      <c r="Q234" s="7"/>
      <c r="R234" s="1"/>
      <c r="S234" s="1"/>
    </row>
    <row r="235" spans="1:19" s="16" customFormat="1" ht="12" hidden="1" customHeight="1">
      <c r="A235" s="25"/>
      <c r="B235" s="1"/>
      <c r="C235" s="29"/>
      <c r="D235" s="29"/>
      <c r="E235" s="29"/>
      <c r="F235" s="29"/>
      <c r="G235" s="29"/>
      <c r="H235" s="29"/>
      <c r="I235" s="26"/>
      <c r="J235" s="29"/>
      <c r="K235" s="29"/>
      <c r="L235" s="46"/>
      <c r="M235" s="3"/>
      <c r="N235" s="4"/>
      <c r="O235" s="5"/>
      <c r="P235" s="6"/>
      <c r="Q235" s="7"/>
      <c r="R235" s="1"/>
      <c r="S235" s="1"/>
    </row>
    <row r="236" spans="1:19" s="16" customFormat="1" ht="12" hidden="1" customHeight="1">
      <c r="A236" s="25"/>
      <c r="B236" s="1"/>
      <c r="C236" s="29"/>
      <c r="D236" s="29"/>
      <c r="E236" s="29"/>
      <c r="F236" s="29"/>
      <c r="G236" s="29"/>
      <c r="H236" s="29"/>
      <c r="I236" s="26"/>
      <c r="J236" s="29"/>
      <c r="K236" s="29"/>
      <c r="L236" s="46"/>
      <c r="M236" s="3"/>
      <c r="N236" s="4"/>
      <c r="O236" s="5"/>
      <c r="P236" s="6"/>
      <c r="Q236" s="7"/>
      <c r="R236" s="1"/>
      <c r="S236" s="1"/>
    </row>
    <row r="237" spans="1:19" s="16" customFormat="1" ht="12" hidden="1" customHeight="1">
      <c r="A237" s="25"/>
      <c r="B237" s="1"/>
      <c r="C237" s="29"/>
      <c r="D237" s="29"/>
      <c r="E237" s="29"/>
      <c r="F237" s="29"/>
      <c r="G237" s="29"/>
      <c r="H237" s="29"/>
      <c r="I237" s="26"/>
      <c r="J237" s="29"/>
      <c r="K237" s="29"/>
      <c r="L237" s="46"/>
      <c r="M237" s="3"/>
      <c r="N237" s="4"/>
      <c r="O237" s="5"/>
      <c r="P237" s="6"/>
      <c r="Q237" s="7"/>
      <c r="R237" s="1"/>
      <c r="S237" s="1"/>
    </row>
    <row r="238" spans="1:19" s="16" customFormat="1" ht="12" hidden="1" customHeight="1">
      <c r="A238" s="25"/>
      <c r="B238" s="1"/>
      <c r="C238" s="29"/>
      <c r="D238" s="29"/>
      <c r="E238" s="29"/>
      <c r="F238" s="29"/>
      <c r="G238" s="29"/>
      <c r="H238" s="29"/>
      <c r="I238" s="26"/>
      <c r="J238" s="29"/>
      <c r="K238" s="29"/>
      <c r="L238" s="46"/>
      <c r="M238" s="3"/>
      <c r="N238" s="4"/>
      <c r="O238" s="5"/>
      <c r="P238" s="6"/>
      <c r="Q238" s="7"/>
      <c r="R238" s="1"/>
      <c r="S238" s="1"/>
    </row>
    <row r="239" spans="1:19" s="16" customFormat="1" ht="12" hidden="1" customHeight="1">
      <c r="A239" s="25"/>
      <c r="B239" s="1"/>
      <c r="C239" s="29"/>
      <c r="D239" s="29"/>
      <c r="E239" s="29"/>
      <c r="F239" s="29"/>
      <c r="G239" s="29"/>
      <c r="H239" s="29"/>
      <c r="I239" s="26"/>
      <c r="J239" s="29"/>
      <c r="K239" s="29"/>
      <c r="L239" s="46"/>
      <c r="M239" s="3"/>
      <c r="N239" s="4"/>
      <c r="O239" s="5"/>
      <c r="P239" s="6"/>
      <c r="Q239" s="7"/>
      <c r="R239" s="1"/>
      <c r="S239" s="1"/>
    </row>
    <row r="240" spans="1:19" s="16" customFormat="1" ht="12" hidden="1" customHeight="1">
      <c r="A240" s="25"/>
      <c r="B240" s="1"/>
      <c r="C240" s="29"/>
      <c r="D240" s="29"/>
      <c r="E240" s="29"/>
      <c r="F240" s="29"/>
      <c r="G240" s="29"/>
      <c r="H240" s="29"/>
      <c r="I240" s="26"/>
      <c r="J240" s="29"/>
      <c r="K240" s="29"/>
      <c r="L240" s="46"/>
      <c r="M240" s="3"/>
      <c r="N240" s="4"/>
      <c r="O240" s="5"/>
      <c r="P240" s="6"/>
      <c r="Q240" s="7"/>
      <c r="R240" s="1"/>
      <c r="S240" s="1"/>
    </row>
    <row r="241" spans="1:19" s="16" customFormat="1" ht="12" hidden="1" customHeight="1">
      <c r="A241" s="25"/>
      <c r="B241" s="1"/>
      <c r="C241" s="29"/>
      <c r="D241" s="29"/>
      <c r="E241" s="29"/>
      <c r="F241" s="29"/>
      <c r="G241" s="29"/>
      <c r="H241" s="29"/>
      <c r="I241" s="26"/>
      <c r="J241" s="29"/>
      <c r="K241" s="29"/>
      <c r="L241" s="46"/>
      <c r="M241" s="3"/>
      <c r="N241" s="4"/>
      <c r="O241" s="5"/>
      <c r="P241" s="6"/>
      <c r="Q241" s="7"/>
      <c r="R241" s="1"/>
      <c r="S241" s="1"/>
    </row>
    <row r="242" spans="1:19" s="16" customFormat="1" ht="12" hidden="1" customHeight="1">
      <c r="A242" s="25"/>
      <c r="B242" s="1"/>
      <c r="C242" s="29"/>
      <c r="D242" s="29"/>
      <c r="E242" s="29"/>
      <c r="F242" s="29"/>
      <c r="G242" s="29"/>
      <c r="H242" s="29"/>
      <c r="I242" s="26"/>
      <c r="J242" s="29"/>
      <c r="K242" s="29"/>
      <c r="L242" s="46"/>
      <c r="M242" s="3"/>
      <c r="N242" s="4"/>
      <c r="O242" s="5"/>
      <c r="P242" s="6"/>
      <c r="Q242" s="7"/>
      <c r="R242" s="1"/>
      <c r="S242" s="1"/>
    </row>
    <row r="243" spans="1:19" s="16" customFormat="1" ht="12" hidden="1" customHeight="1">
      <c r="A243" s="25"/>
      <c r="B243" s="1"/>
      <c r="C243" s="29"/>
      <c r="D243" s="29"/>
      <c r="E243" s="29"/>
      <c r="F243" s="29"/>
      <c r="G243" s="29"/>
      <c r="H243" s="29"/>
      <c r="I243" s="26"/>
      <c r="J243" s="29"/>
      <c r="K243" s="29"/>
      <c r="L243" s="46"/>
      <c r="M243" s="3"/>
      <c r="N243" s="4"/>
      <c r="O243" s="5"/>
      <c r="P243" s="6"/>
      <c r="Q243" s="7"/>
      <c r="R243" s="1"/>
      <c r="S243" s="1"/>
    </row>
    <row r="244" spans="1:19" s="16" customFormat="1" ht="12" hidden="1" customHeight="1">
      <c r="A244" s="25"/>
      <c r="B244" s="1"/>
      <c r="C244" s="29"/>
      <c r="D244" s="29"/>
      <c r="E244" s="29"/>
      <c r="F244" s="29"/>
      <c r="G244" s="29"/>
      <c r="H244" s="29"/>
      <c r="I244" s="26"/>
      <c r="J244" s="29"/>
      <c r="K244" s="29"/>
      <c r="L244" s="46"/>
      <c r="M244" s="3"/>
      <c r="N244" s="4"/>
      <c r="O244" s="5"/>
      <c r="P244" s="6"/>
      <c r="Q244" s="7"/>
      <c r="R244" s="1"/>
      <c r="S244" s="1"/>
    </row>
    <row r="245" spans="1:19" s="16" customFormat="1" ht="12" hidden="1" customHeight="1">
      <c r="A245" s="25"/>
      <c r="B245" s="1"/>
      <c r="C245" s="29"/>
      <c r="D245" s="29"/>
      <c r="E245" s="29"/>
      <c r="F245" s="29"/>
      <c r="G245" s="29"/>
      <c r="H245" s="29"/>
      <c r="I245" s="26"/>
      <c r="J245" s="29"/>
      <c r="K245" s="29"/>
      <c r="L245" s="46"/>
      <c r="M245" s="3"/>
      <c r="N245" s="4"/>
      <c r="O245" s="5"/>
      <c r="P245" s="6"/>
      <c r="Q245" s="7"/>
      <c r="R245" s="1"/>
      <c r="S245" s="1"/>
    </row>
    <row r="246" spans="1:19" s="16" customFormat="1" ht="12" hidden="1" customHeight="1">
      <c r="A246" s="25"/>
      <c r="B246" s="1"/>
      <c r="C246" s="29"/>
      <c r="D246" s="29"/>
      <c r="E246" s="29"/>
      <c r="F246" s="29"/>
      <c r="G246" s="29"/>
      <c r="H246" s="29"/>
      <c r="I246" s="26"/>
      <c r="J246" s="29"/>
      <c r="K246" s="29"/>
      <c r="L246" s="46"/>
      <c r="M246" s="3"/>
      <c r="N246" s="4"/>
      <c r="O246" s="5"/>
      <c r="P246" s="6"/>
      <c r="Q246" s="7"/>
      <c r="R246" s="1"/>
      <c r="S246" s="1"/>
    </row>
    <row r="247" spans="1:19" s="16" customFormat="1" ht="12" hidden="1" customHeight="1">
      <c r="A247" s="25"/>
      <c r="B247" s="1"/>
      <c r="C247" s="29"/>
      <c r="D247" s="29"/>
      <c r="E247" s="29"/>
      <c r="F247" s="29"/>
      <c r="G247" s="29"/>
      <c r="H247" s="29"/>
      <c r="I247" s="26"/>
      <c r="J247" s="29"/>
      <c r="K247" s="29"/>
      <c r="L247" s="46"/>
      <c r="M247" s="3"/>
      <c r="N247" s="4"/>
      <c r="O247" s="5"/>
      <c r="P247" s="6"/>
      <c r="Q247" s="7"/>
      <c r="R247" s="1"/>
      <c r="S247" s="1"/>
    </row>
    <row r="248" spans="1:19" s="16" customFormat="1" ht="12" hidden="1" customHeight="1">
      <c r="A248" s="25"/>
      <c r="B248" s="1"/>
      <c r="C248" s="29"/>
      <c r="D248" s="29"/>
      <c r="E248" s="29"/>
      <c r="F248" s="29"/>
      <c r="G248" s="29"/>
      <c r="H248" s="29"/>
      <c r="I248" s="26"/>
      <c r="J248" s="29"/>
      <c r="K248" s="29"/>
      <c r="L248" s="46"/>
      <c r="M248" s="3"/>
      <c r="N248" s="4"/>
      <c r="O248" s="5"/>
      <c r="P248" s="6"/>
      <c r="Q248" s="7"/>
      <c r="R248" s="1"/>
      <c r="S248" s="1"/>
    </row>
    <row r="249" spans="1:19" s="16" customFormat="1" ht="12" hidden="1" customHeight="1">
      <c r="A249" s="25"/>
      <c r="B249" s="1"/>
      <c r="C249" s="29"/>
      <c r="D249" s="29"/>
      <c r="E249" s="29"/>
      <c r="F249" s="29"/>
      <c r="G249" s="29"/>
      <c r="H249" s="29"/>
      <c r="I249" s="26"/>
      <c r="J249" s="29"/>
      <c r="K249" s="29"/>
      <c r="L249" s="46"/>
      <c r="M249" s="3"/>
      <c r="N249" s="4"/>
      <c r="O249" s="5"/>
      <c r="P249" s="6"/>
      <c r="Q249" s="7"/>
      <c r="R249" s="1"/>
      <c r="S249" s="1"/>
    </row>
    <row r="250" spans="1:19" s="16" customFormat="1" ht="12" hidden="1" customHeight="1">
      <c r="A250" s="25"/>
      <c r="B250" s="1"/>
      <c r="C250" s="29"/>
      <c r="D250" s="29"/>
      <c r="E250" s="29"/>
      <c r="F250" s="29"/>
      <c r="G250" s="29"/>
      <c r="H250" s="29"/>
      <c r="I250" s="26"/>
      <c r="J250" s="29"/>
      <c r="K250" s="29"/>
      <c r="L250" s="46"/>
      <c r="M250" s="3"/>
      <c r="N250" s="4"/>
      <c r="O250" s="5"/>
      <c r="P250" s="6"/>
      <c r="Q250" s="7"/>
      <c r="R250" s="1"/>
      <c r="S250" s="1"/>
    </row>
    <row r="251" spans="1:19" s="16" customFormat="1" ht="12" hidden="1" customHeight="1">
      <c r="A251" s="25"/>
      <c r="B251" s="1"/>
      <c r="C251" s="29"/>
      <c r="D251" s="29"/>
      <c r="E251" s="29"/>
      <c r="F251" s="29"/>
      <c r="G251" s="29"/>
      <c r="H251" s="29"/>
      <c r="I251" s="26"/>
      <c r="J251" s="29"/>
      <c r="K251" s="29"/>
      <c r="L251" s="46"/>
      <c r="M251" s="3"/>
      <c r="N251" s="4"/>
      <c r="O251" s="5"/>
      <c r="P251" s="6"/>
      <c r="Q251" s="7"/>
      <c r="R251" s="1"/>
      <c r="S251" s="1"/>
    </row>
    <row r="252" spans="1:19" s="16" customFormat="1" ht="12" hidden="1" customHeight="1">
      <c r="A252" s="25"/>
      <c r="B252" s="1"/>
      <c r="C252" s="29"/>
      <c r="D252" s="29"/>
      <c r="E252" s="29"/>
      <c r="F252" s="29"/>
      <c r="G252" s="29"/>
      <c r="H252" s="29"/>
      <c r="I252" s="26"/>
      <c r="J252" s="29"/>
      <c r="K252" s="29"/>
      <c r="L252" s="46"/>
      <c r="M252" s="3"/>
      <c r="N252" s="4"/>
      <c r="O252" s="5"/>
      <c r="P252" s="6"/>
      <c r="Q252" s="7"/>
      <c r="R252" s="1"/>
      <c r="S252" s="1"/>
    </row>
    <row r="253" spans="1:19" s="16" customFormat="1" ht="12" hidden="1" customHeight="1">
      <c r="A253" s="25"/>
      <c r="B253" s="1"/>
      <c r="C253" s="29"/>
      <c r="D253" s="29"/>
      <c r="E253" s="29"/>
      <c r="F253" s="29"/>
      <c r="G253" s="29"/>
      <c r="H253" s="29"/>
      <c r="I253" s="26"/>
      <c r="J253" s="29"/>
      <c r="K253" s="29"/>
      <c r="L253" s="46"/>
      <c r="M253" s="3"/>
      <c r="N253" s="4"/>
      <c r="O253" s="5"/>
      <c r="P253" s="6"/>
      <c r="Q253" s="7"/>
      <c r="R253" s="1"/>
      <c r="S253" s="1"/>
    </row>
    <row r="254" spans="1:19" s="16" customFormat="1" ht="12" hidden="1" customHeight="1">
      <c r="A254" s="25"/>
      <c r="B254" s="1"/>
      <c r="C254" s="29"/>
      <c r="D254" s="29"/>
      <c r="E254" s="29"/>
      <c r="F254" s="29"/>
      <c r="G254" s="29"/>
      <c r="H254" s="29"/>
      <c r="I254" s="26"/>
      <c r="J254" s="29"/>
      <c r="K254" s="29"/>
      <c r="L254" s="46"/>
      <c r="M254" s="3"/>
      <c r="N254" s="4"/>
      <c r="O254" s="5"/>
      <c r="P254" s="6"/>
      <c r="Q254" s="7"/>
      <c r="R254" s="1"/>
      <c r="S254" s="1"/>
    </row>
    <row r="255" spans="1:19" s="16" customFormat="1" ht="12" hidden="1" customHeight="1">
      <c r="A255" s="25"/>
      <c r="B255" s="1"/>
      <c r="C255" s="29"/>
      <c r="D255" s="29"/>
      <c r="E255" s="29"/>
      <c r="F255" s="29"/>
      <c r="G255" s="29"/>
      <c r="H255" s="29"/>
      <c r="I255" s="26"/>
      <c r="J255" s="29"/>
      <c r="K255" s="29"/>
      <c r="L255" s="46"/>
      <c r="M255" s="3"/>
      <c r="N255" s="4"/>
      <c r="O255" s="5"/>
      <c r="P255" s="6"/>
      <c r="Q255" s="7"/>
      <c r="R255" s="1"/>
      <c r="S255" s="1"/>
    </row>
    <row r="256" spans="1:19" s="16" customFormat="1" ht="12" hidden="1" customHeight="1">
      <c r="A256" s="25"/>
      <c r="B256" s="1"/>
      <c r="C256" s="29"/>
      <c r="D256" s="29"/>
      <c r="E256" s="29"/>
      <c r="F256" s="29"/>
      <c r="G256" s="29"/>
      <c r="H256" s="29"/>
      <c r="I256" s="26"/>
      <c r="J256" s="29"/>
      <c r="K256" s="29"/>
      <c r="L256" s="46"/>
      <c r="M256" s="3"/>
      <c r="N256" s="4"/>
      <c r="O256" s="5"/>
      <c r="P256" s="6"/>
      <c r="Q256" s="7"/>
      <c r="R256" s="1"/>
      <c r="S256" s="1"/>
    </row>
    <row r="257" spans="1:19" s="16" customFormat="1" ht="12" hidden="1" customHeight="1">
      <c r="A257" s="25"/>
      <c r="B257" s="1"/>
      <c r="C257" s="29"/>
      <c r="D257" s="29"/>
      <c r="E257" s="29"/>
      <c r="F257" s="29"/>
      <c r="G257" s="29"/>
      <c r="H257" s="29"/>
      <c r="I257" s="26"/>
      <c r="J257" s="29"/>
      <c r="K257" s="29"/>
      <c r="L257" s="46"/>
      <c r="M257" s="3"/>
      <c r="N257" s="4"/>
      <c r="O257" s="5"/>
      <c r="P257" s="6"/>
      <c r="Q257" s="7"/>
      <c r="R257" s="1"/>
      <c r="S257" s="1"/>
    </row>
    <row r="258" spans="1:19" s="16" customFormat="1" ht="12" hidden="1" customHeight="1">
      <c r="A258" s="25"/>
      <c r="B258" s="1"/>
      <c r="C258" s="29"/>
      <c r="D258" s="29"/>
      <c r="E258" s="29"/>
      <c r="F258" s="29"/>
      <c r="G258" s="29"/>
      <c r="H258" s="29"/>
      <c r="I258" s="26"/>
      <c r="J258" s="29"/>
      <c r="K258" s="29"/>
      <c r="L258" s="46"/>
      <c r="M258" s="3"/>
      <c r="N258" s="4"/>
      <c r="O258" s="5"/>
      <c r="P258" s="6"/>
      <c r="Q258" s="7"/>
      <c r="R258" s="1"/>
      <c r="S258" s="1"/>
    </row>
    <row r="259" spans="1:19" s="16" customFormat="1" ht="12" hidden="1" customHeight="1">
      <c r="A259" s="25"/>
      <c r="B259" s="1"/>
      <c r="C259" s="29"/>
      <c r="D259" s="29"/>
      <c r="E259" s="29"/>
      <c r="F259" s="29"/>
      <c r="G259" s="29"/>
      <c r="H259" s="29"/>
      <c r="I259" s="26"/>
      <c r="J259" s="29"/>
      <c r="K259" s="29"/>
      <c r="L259" s="46"/>
      <c r="M259" s="3"/>
      <c r="N259" s="4"/>
      <c r="O259" s="5"/>
      <c r="P259" s="6"/>
      <c r="Q259" s="7"/>
      <c r="R259" s="1"/>
      <c r="S259" s="1"/>
    </row>
    <row r="260" spans="1:19" s="16" customFormat="1" ht="12" hidden="1" customHeight="1">
      <c r="A260" s="25"/>
      <c r="B260" s="1"/>
      <c r="C260" s="29"/>
      <c r="D260" s="29"/>
      <c r="E260" s="29"/>
      <c r="F260" s="29"/>
      <c r="G260" s="29"/>
      <c r="H260" s="29"/>
      <c r="I260" s="26"/>
      <c r="J260" s="29"/>
      <c r="K260" s="29"/>
      <c r="L260" s="46"/>
      <c r="M260" s="3"/>
      <c r="N260" s="4"/>
      <c r="O260" s="5"/>
      <c r="P260" s="6"/>
      <c r="Q260" s="7"/>
      <c r="R260" s="1"/>
      <c r="S260" s="1"/>
    </row>
    <row r="261" spans="1:19" s="16" customFormat="1" ht="12" hidden="1" customHeight="1">
      <c r="A261" s="25"/>
      <c r="B261" s="1"/>
      <c r="C261" s="29"/>
      <c r="D261" s="29"/>
      <c r="E261" s="29"/>
      <c r="F261" s="29"/>
      <c r="G261" s="29"/>
      <c r="H261" s="29"/>
      <c r="I261" s="26"/>
      <c r="J261" s="29"/>
      <c r="K261" s="29"/>
      <c r="L261" s="46"/>
      <c r="M261" s="3"/>
      <c r="N261" s="4"/>
      <c r="O261" s="5"/>
      <c r="P261" s="6"/>
      <c r="Q261" s="7"/>
      <c r="R261" s="1"/>
      <c r="S261" s="1"/>
    </row>
    <row r="262" spans="1:19" s="16" customFormat="1" ht="12" hidden="1" customHeight="1">
      <c r="A262" s="25"/>
      <c r="B262" s="1"/>
      <c r="C262" s="29"/>
      <c r="D262" s="29"/>
      <c r="E262" s="29"/>
      <c r="F262" s="29"/>
      <c r="G262" s="29"/>
      <c r="H262" s="29"/>
      <c r="I262" s="26"/>
      <c r="J262" s="29"/>
      <c r="K262" s="29"/>
      <c r="L262" s="46"/>
      <c r="M262" s="3"/>
      <c r="N262" s="4"/>
      <c r="O262" s="5"/>
      <c r="P262" s="6"/>
      <c r="Q262" s="7"/>
      <c r="R262" s="1"/>
      <c r="S262" s="1"/>
    </row>
    <row r="263" spans="1:19" s="16" customFormat="1" ht="12" hidden="1" customHeight="1">
      <c r="A263" s="25"/>
      <c r="B263" s="1"/>
      <c r="C263" s="29"/>
      <c r="D263" s="29"/>
      <c r="E263" s="29"/>
      <c r="F263" s="29"/>
      <c r="G263" s="29"/>
      <c r="H263" s="29"/>
      <c r="I263" s="26"/>
      <c r="J263" s="29"/>
      <c r="K263" s="29"/>
      <c r="L263" s="46"/>
      <c r="M263" s="3"/>
      <c r="N263" s="4"/>
      <c r="O263" s="5"/>
      <c r="P263" s="6"/>
      <c r="Q263" s="7"/>
      <c r="R263" s="1"/>
      <c r="S263" s="1"/>
    </row>
    <row r="264" spans="1:19" s="16" customFormat="1" ht="12" hidden="1" customHeight="1">
      <c r="A264" s="25"/>
      <c r="B264" s="1"/>
      <c r="C264" s="29"/>
      <c r="D264" s="29"/>
      <c r="E264" s="29"/>
      <c r="F264" s="29"/>
      <c r="G264" s="29"/>
      <c r="H264" s="29"/>
      <c r="I264" s="26"/>
      <c r="J264" s="29"/>
      <c r="K264" s="29"/>
      <c r="L264" s="46"/>
      <c r="M264" s="3"/>
      <c r="N264" s="4"/>
      <c r="O264" s="5"/>
      <c r="P264" s="6"/>
      <c r="Q264" s="7"/>
      <c r="R264" s="1"/>
      <c r="S264" s="1"/>
    </row>
    <row r="265" spans="1:19" s="16" customFormat="1" ht="12" hidden="1" customHeight="1">
      <c r="A265" s="25"/>
      <c r="B265" s="1"/>
      <c r="C265" s="29"/>
      <c r="D265" s="29"/>
      <c r="E265" s="29"/>
      <c r="F265" s="29"/>
      <c r="G265" s="29"/>
      <c r="H265" s="29"/>
      <c r="I265" s="26"/>
      <c r="J265" s="29"/>
      <c r="K265" s="29"/>
      <c r="L265" s="46"/>
      <c r="M265" s="3"/>
      <c r="N265" s="4"/>
      <c r="O265" s="5"/>
      <c r="P265" s="6"/>
      <c r="Q265" s="7"/>
      <c r="R265" s="1"/>
      <c r="S265" s="1"/>
    </row>
    <row r="266" spans="1:19" s="16" customFormat="1" ht="12" hidden="1" customHeight="1">
      <c r="A266" s="25"/>
      <c r="B266" s="1"/>
      <c r="C266" s="29"/>
      <c r="D266" s="29"/>
      <c r="E266" s="29"/>
      <c r="F266" s="29"/>
      <c r="G266" s="29"/>
      <c r="H266" s="29"/>
      <c r="I266" s="26"/>
      <c r="J266" s="29"/>
      <c r="K266" s="29"/>
      <c r="L266" s="46"/>
      <c r="M266" s="3"/>
      <c r="N266" s="4"/>
      <c r="O266" s="5"/>
      <c r="P266" s="6"/>
      <c r="Q266" s="7"/>
      <c r="R266" s="1"/>
      <c r="S266" s="1"/>
    </row>
    <row r="267" spans="1:19" s="16" customFormat="1" ht="12" hidden="1" customHeight="1">
      <c r="A267" s="25"/>
      <c r="B267" s="1"/>
      <c r="C267" s="29"/>
      <c r="D267" s="29"/>
      <c r="E267" s="29"/>
      <c r="F267" s="29"/>
      <c r="G267" s="29"/>
      <c r="H267" s="29"/>
      <c r="I267" s="26"/>
      <c r="J267" s="29"/>
      <c r="K267" s="29"/>
      <c r="L267" s="46"/>
      <c r="M267" s="3"/>
      <c r="N267" s="4"/>
      <c r="O267" s="5"/>
      <c r="P267" s="6"/>
      <c r="Q267" s="7"/>
      <c r="R267" s="1"/>
      <c r="S267" s="1"/>
    </row>
    <row r="268" spans="1:19" s="16" customFormat="1" ht="12" hidden="1" customHeight="1">
      <c r="A268" s="25"/>
      <c r="B268" s="1"/>
      <c r="C268" s="29"/>
      <c r="D268" s="29"/>
      <c r="E268" s="29"/>
      <c r="F268" s="29"/>
      <c r="G268" s="29"/>
      <c r="H268" s="29"/>
      <c r="I268" s="26"/>
      <c r="J268" s="29"/>
      <c r="K268" s="29"/>
      <c r="L268" s="46"/>
      <c r="M268" s="3"/>
      <c r="N268" s="4"/>
      <c r="O268" s="5"/>
      <c r="P268" s="6"/>
      <c r="Q268" s="7"/>
      <c r="R268" s="1"/>
      <c r="S268" s="1"/>
    </row>
    <row r="269" spans="1:19" s="16" customFormat="1" ht="12" hidden="1" customHeight="1">
      <c r="A269" s="25"/>
      <c r="B269" s="1"/>
      <c r="C269" s="29"/>
      <c r="D269" s="29"/>
      <c r="E269" s="29"/>
      <c r="F269" s="29"/>
      <c r="G269" s="29"/>
      <c r="H269" s="29"/>
      <c r="I269" s="26"/>
      <c r="J269" s="29"/>
      <c r="K269" s="29"/>
      <c r="L269" s="46"/>
      <c r="M269" s="3"/>
      <c r="N269" s="4"/>
      <c r="O269" s="5"/>
      <c r="P269" s="6"/>
      <c r="Q269" s="7"/>
      <c r="R269" s="1"/>
      <c r="S269" s="1"/>
    </row>
    <row r="270" spans="1:19" s="16" customFormat="1" ht="12" hidden="1" customHeight="1">
      <c r="A270" s="25"/>
      <c r="B270" s="1"/>
      <c r="C270" s="29"/>
      <c r="D270" s="29"/>
      <c r="E270" s="29"/>
      <c r="F270" s="29"/>
      <c r="G270" s="29"/>
      <c r="H270" s="29"/>
      <c r="I270" s="26"/>
      <c r="J270" s="29"/>
      <c r="K270" s="29"/>
      <c r="L270" s="46"/>
      <c r="M270" s="3"/>
      <c r="N270" s="4"/>
      <c r="O270" s="5"/>
      <c r="P270" s="6"/>
      <c r="Q270" s="7"/>
      <c r="R270" s="1"/>
      <c r="S270" s="1"/>
    </row>
    <row r="271" spans="1:19" s="16" customFormat="1" ht="12" hidden="1" customHeight="1">
      <c r="A271" s="25"/>
      <c r="B271" s="1"/>
      <c r="C271" s="29"/>
      <c r="D271" s="29"/>
      <c r="E271" s="29"/>
      <c r="F271" s="29"/>
      <c r="G271" s="29"/>
      <c r="H271" s="29"/>
      <c r="I271" s="26"/>
      <c r="J271" s="29"/>
      <c r="K271" s="29"/>
      <c r="L271" s="46"/>
      <c r="M271" s="3"/>
      <c r="N271" s="4"/>
      <c r="O271" s="5"/>
      <c r="P271" s="6"/>
      <c r="Q271" s="7"/>
      <c r="R271" s="1"/>
      <c r="S271" s="1"/>
    </row>
    <row r="272" spans="1:19" s="16" customFormat="1" ht="12" hidden="1" customHeight="1">
      <c r="A272" s="25"/>
      <c r="B272" s="1"/>
      <c r="C272" s="29"/>
      <c r="D272" s="29"/>
      <c r="E272" s="29"/>
      <c r="F272" s="29"/>
      <c r="G272" s="29"/>
      <c r="H272" s="29"/>
      <c r="I272" s="26"/>
      <c r="J272" s="29"/>
      <c r="K272" s="29"/>
      <c r="L272" s="46"/>
      <c r="M272" s="3"/>
      <c r="N272" s="4"/>
      <c r="O272" s="5"/>
      <c r="P272" s="6"/>
      <c r="Q272" s="7"/>
      <c r="R272" s="1"/>
      <c r="S272" s="1"/>
    </row>
    <row r="273" spans="1:19" s="16" customFormat="1" ht="12" hidden="1" customHeight="1">
      <c r="A273" s="25"/>
      <c r="B273" s="1"/>
      <c r="C273" s="29"/>
      <c r="D273" s="29"/>
      <c r="E273" s="29"/>
      <c r="F273" s="29"/>
      <c r="G273" s="29"/>
      <c r="H273" s="29"/>
      <c r="I273" s="26"/>
      <c r="J273" s="29"/>
      <c r="K273" s="29"/>
      <c r="L273" s="46"/>
      <c r="M273" s="3"/>
      <c r="N273" s="4"/>
      <c r="O273" s="5"/>
      <c r="P273" s="6"/>
      <c r="Q273" s="7"/>
      <c r="R273" s="1"/>
      <c r="S273" s="1"/>
    </row>
    <row r="274" spans="1:19" s="16" customFormat="1" ht="12" hidden="1" customHeight="1">
      <c r="A274" s="25"/>
      <c r="B274" s="1"/>
      <c r="C274" s="29"/>
      <c r="D274" s="29"/>
      <c r="E274" s="29"/>
      <c r="F274" s="29"/>
      <c r="G274" s="29"/>
      <c r="H274" s="29"/>
      <c r="I274" s="26"/>
      <c r="J274" s="29"/>
      <c r="K274" s="29"/>
      <c r="L274" s="46"/>
      <c r="M274" s="3"/>
      <c r="N274" s="4"/>
      <c r="O274" s="5"/>
      <c r="P274" s="6"/>
      <c r="Q274" s="7"/>
      <c r="R274" s="1"/>
      <c r="S274" s="1"/>
    </row>
    <row r="275" spans="1:19" s="16" customFormat="1" ht="12" hidden="1" customHeight="1">
      <c r="A275" s="25"/>
      <c r="B275" s="1"/>
      <c r="C275" s="29"/>
      <c r="D275" s="29"/>
      <c r="E275" s="29"/>
      <c r="F275" s="29"/>
      <c r="G275" s="29"/>
      <c r="H275" s="29"/>
      <c r="I275" s="26"/>
      <c r="J275" s="29"/>
      <c r="K275" s="29"/>
      <c r="L275" s="46"/>
      <c r="M275" s="3"/>
      <c r="N275" s="4"/>
      <c r="O275" s="5"/>
      <c r="P275" s="6"/>
      <c r="Q275" s="7"/>
      <c r="R275" s="1"/>
      <c r="S275" s="1"/>
    </row>
    <row r="276" spans="1:19" s="16" customFormat="1" ht="12" hidden="1" customHeight="1">
      <c r="A276" s="25"/>
      <c r="B276" s="1"/>
      <c r="C276" s="29"/>
      <c r="D276" s="29"/>
      <c r="E276" s="29"/>
      <c r="F276" s="29"/>
      <c r="G276" s="29"/>
      <c r="H276" s="29"/>
      <c r="I276" s="26"/>
      <c r="J276" s="29"/>
      <c r="K276" s="29"/>
      <c r="L276" s="46"/>
      <c r="M276" s="3"/>
      <c r="N276" s="4"/>
      <c r="O276" s="5"/>
      <c r="P276" s="6"/>
      <c r="Q276" s="7"/>
      <c r="R276" s="1"/>
      <c r="S276" s="1"/>
    </row>
    <row r="277" spans="1:19" s="16" customFormat="1" ht="12" hidden="1" customHeight="1">
      <c r="A277" s="25"/>
      <c r="B277" s="1"/>
      <c r="C277" s="29"/>
      <c r="D277" s="29"/>
      <c r="E277" s="29"/>
      <c r="F277" s="29"/>
      <c r="G277" s="29"/>
      <c r="H277" s="29"/>
      <c r="I277" s="26"/>
      <c r="J277" s="29"/>
      <c r="K277" s="29"/>
      <c r="L277" s="46"/>
      <c r="M277" s="3"/>
      <c r="N277" s="4"/>
      <c r="O277" s="5"/>
      <c r="P277" s="6"/>
      <c r="Q277" s="7"/>
      <c r="R277" s="1"/>
      <c r="S277" s="1"/>
    </row>
    <row r="278" spans="1:19" s="16" customFormat="1" ht="12" hidden="1" customHeight="1">
      <c r="A278" s="25"/>
      <c r="B278" s="1"/>
      <c r="C278" s="29"/>
      <c r="D278" s="29"/>
      <c r="E278" s="29"/>
      <c r="F278" s="29"/>
      <c r="G278" s="29"/>
      <c r="H278" s="29"/>
      <c r="I278" s="26"/>
      <c r="J278" s="29"/>
      <c r="K278" s="29"/>
      <c r="L278" s="46"/>
      <c r="M278" s="3"/>
      <c r="N278" s="4"/>
      <c r="O278" s="5"/>
      <c r="P278" s="6"/>
      <c r="Q278" s="7"/>
      <c r="R278" s="1"/>
      <c r="S278" s="1"/>
    </row>
    <row r="279" spans="1:19" s="16" customFormat="1" ht="12" hidden="1" customHeight="1">
      <c r="A279" s="25"/>
      <c r="B279" s="1"/>
      <c r="C279" s="29"/>
      <c r="D279" s="29"/>
      <c r="E279" s="29"/>
      <c r="F279" s="29"/>
      <c r="G279" s="29"/>
      <c r="H279" s="29"/>
      <c r="I279" s="26"/>
      <c r="J279" s="29"/>
      <c r="K279" s="29"/>
      <c r="L279" s="46"/>
      <c r="M279" s="3"/>
      <c r="N279" s="4"/>
      <c r="O279" s="5"/>
      <c r="P279" s="6"/>
      <c r="Q279" s="7"/>
      <c r="R279" s="1"/>
      <c r="S279" s="1"/>
    </row>
    <row r="280" spans="1:19" s="16" customFormat="1" ht="12" hidden="1" customHeight="1">
      <c r="A280" s="25"/>
      <c r="B280" s="1"/>
      <c r="C280" s="29"/>
      <c r="D280" s="29"/>
      <c r="E280" s="29"/>
      <c r="F280" s="29"/>
      <c r="G280" s="29"/>
      <c r="H280" s="29"/>
      <c r="I280" s="26"/>
      <c r="J280" s="29"/>
      <c r="K280" s="29"/>
      <c r="L280" s="46"/>
      <c r="M280" s="3"/>
      <c r="N280" s="4"/>
      <c r="O280" s="5"/>
      <c r="P280" s="6"/>
      <c r="Q280" s="7"/>
      <c r="R280" s="1"/>
      <c r="S280" s="1"/>
    </row>
    <row r="281" spans="1:19" s="16" customFormat="1" ht="12" hidden="1" customHeight="1">
      <c r="A281" s="25"/>
      <c r="B281" s="1"/>
      <c r="C281" s="29"/>
      <c r="D281" s="29"/>
      <c r="E281" s="29"/>
      <c r="F281" s="29"/>
      <c r="G281" s="29"/>
      <c r="H281" s="29"/>
      <c r="I281" s="26"/>
      <c r="J281" s="29"/>
      <c r="K281" s="29"/>
      <c r="L281" s="46"/>
      <c r="M281" s="3"/>
      <c r="N281" s="4"/>
      <c r="O281" s="5"/>
      <c r="P281" s="6"/>
      <c r="Q281" s="7"/>
      <c r="R281" s="1"/>
      <c r="S281" s="1"/>
    </row>
    <row r="282" spans="1:19" s="16" customFormat="1" ht="12" hidden="1" customHeight="1">
      <c r="A282" s="25"/>
      <c r="B282" s="1"/>
      <c r="C282" s="29"/>
      <c r="D282" s="29"/>
      <c r="E282" s="29"/>
      <c r="F282" s="29"/>
      <c r="G282" s="29"/>
      <c r="H282" s="29"/>
      <c r="I282" s="26"/>
      <c r="J282" s="29"/>
      <c r="K282" s="29"/>
      <c r="L282" s="46"/>
      <c r="M282" s="3"/>
      <c r="N282" s="4"/>
      <c r="O282" s="5"/>
      <c r="P282" s="6"/>
      <c r="Q282" s="7"/>
      <c r="R282" s="1"/>
      <c r="S282" s="1"/>
    </row>
    <row r="283" spans="1:19" s="16" customFormat="1" ht="12" hidden="1" customHeight="1">
      <c r="A283" s="25"/>
      <c r="B283" s="1"/>
      <c r="C283" s="29"/>
      <c r="D283" s="29"/>
      <c r="E283" s="29"/>
      <c r="F283" s="29"/>
      <c r="G283" s="29"/>
      <c r="H283" s="29"/>
      <c r="I283" s="26"/>
      <c r="J283" s="29"/>
      <c r="K283" s="29"/>
      <c r="L283" s="46"/>
      <c r="M283" s="3"/>
      <c r="N283" s="4"/>
      <c r="O283" s="5"/>
      <c r="P283" s="6"/>
      <c r="Q283" s="7"/>
      <c r="R283" s="1"/>
      <c r="S283" s="1"/>
    </row>
    <row r="284" spans="1:19" s="16" customFormat="1" ht="12" hidden="1" customHeight="1">
      <c r="A284" s="25"/>
      <c r="B284" s="1"/>
      <c r="C284" s="29"/>
      <c r="D284" s="29"/>
      <c r="E284" s="29"/>
      <c r="F284" s="29"/>
      <c r="G284" s="29"/>
      <c r="H284" s="29"/>
      <c r="I284" s="26"/>
      <c r="J284" s="29"/>
      <c r="K284" s="29"/>
      <c r="L284" s="46"/>
      <c r="M284" s="3"/>
      <c r="N284" s="4"/>
      <c r="O284" s="5"/>
      <c r="P284" s="6"/>
      <c r="Q284" s="7"/>
      <c r="R284" s="1"/>
      <c r="S284" s="1"/>
    </row>
    <row r="285" spans="1:19" s="16" customFormat="1" ht="12" hidden="1" customHeight="1">
      <c r="A285" s="25"/>
      <c r="B285" s="1"/>
      <c r="C285" s="29"/>
      <c r="D285" s="29"/>
      <c r="E285" s="29"/>
      <c r="F285" s="29"/>
      <c r="G285" s="29"/>
      <c r="H285" s="29"/>
      <c r="I285" s="26"/>
      <c r="J285" s="29"/>
      <c r="K285" s="29"/>
      <c r="L285" s="46"/>
      <c r="M285" s="3"/>
      <c r="N285" s="4"/>
      <c r="O285" s="5"/>
      <c r="P285" s="6"/>
      <c r="Q285" s="7"/>
      <c r="R285" s="1"/>
      <c r="S285" s="1"/>
    </row>
    <row r="286" spans="1:19" s="16" customFormat="1" ht="12" hidden="1" customHeight="1">
      <c r="A286" s="25"/>
      <c r="B286" s="1"/>
      <c r="C286" s="29"/>
      <c r="D286" s="29"/>
      <c r="E286" s="29"/>
      <c r="F286" s="29"/>
      <c r="G286" s="29"/>
      <c r="H286" s="29"/>
      <c r="I286" s="26"/>
      <c r="J286" s="29"/>
      <c r="K286" s="29"/>
      <c r="L286" s="46"/>
      <c r="M286" s="3"/>
      <c r="N286" s="4"/>
      <c r="O286" s="5"/>
      <c r="P286" s="6"/>
      <c r="Q286" s="7"/>
      <c r="R286" s="1"/>
      <c r="S286" s="1"/>
    </row>
    <row r="287" spans="1:19" s="16" customFormat="1" ht="12" hidden="1" customHeight="1">
      <c r="A287" s="25"/>
      <c r="B287" s="1"/>
      <c r="C287" s="29"/>
      <c r="D287" s="29"/>
      <c r="E287" s="29"/>
      <c r="F287" s="29"/>
      <c r="G287" s="29"/>
      <c r="H287" s="29"/>
      <c r="I287" s="26"/>
      <c r="J287" s="29"/>
      <c r="K287" s="29"/>
      <c r="L287" s="46"/>
      <c r="M287" s="3"/>
      <c r="N287" s="4"/>
      <c r="O287" s="5"/>
      <c r="P287" s="6"/>
      <c r="Q287" s="7"/>
      <c r="R287" s="1"/>
      <c r="S287" s="1"/>
    </row>
    <row r="288" spans="1:19" s="16" customFormat="1" ht="12" hidden="1" customHeight="1">
      <c r="A288" s="25"/>
      <c r="B288" s="1"/>
      <c r="C288" s="29"/>
      <c r="D288" s="29"/>
      <c r="E288" s="29"/>
      <c r="F288" s="29"/>
      <c r="G288" s="29"/>
      <c r="H288" s="29"/>
      <c r="I288" s="26"/>
      <c r="J288" s="29"/>
      <c r="K288" s="29"/>
      <c r="L288" s="46"/>
      <c r="M288" s="3"/>
      <c r="N288" s="4"/>
      <c r="O288" s="5"/>
      <c r="P288" s="6"/>
      <c r="Q288" s="7"/>
      <c r="R288" s="1"/>
      <c r="S288" s="1"/>
    </row>
    <row r="289" spans="1:19" s="16" customFormat="1" ht="12" hidden="1" customHeight="1">
      <c r="A289" s="25"/>
      <c r="B289" s="1"/>
      <c r="C289" s="29"/>
      <c r="D289" s="29"/>
      <c r="E289" s="29"/>
      <c r="F289" s="29"/>
      <c r="G289" s="29"/>
      <c r="H289" s="29"/>
      <c r="I289" s="26"/>
      <c r="J289" s="29"/>
      <c r="K289" s="29"/>
      <c r="L289" s="46"/>
      <c r="M289" s="3"/>
      <c r="N289" s="4"/>
      <c r="O289" s="5"/>
      <c r="P289" s="6"/>
      <c r="Q289" s="7"/>
      <c r="R289" s="1"/>
      <c r="S289" s="1"/>
    </row>
    <row r="290" spans="1:19" s="16" customFormat="1" ht="12" hidden="1" customHeight="1">
      <c r="A290" s="25"/>
      <c r="B290" s="1"/>
      <c r="C290" s="29"/>
      <c r="D290" s="29"/>
      <c r="E290" s="29"/>
      <c r="F290" s="29"/>
      <c r="G290" s="29"/>
      <c r="H290" s="29"/>
      <c r="I290" s="26"/>
      <c r="J290" s="29"/>
      <c r="K290" s="29"/>
      <c r="L290" s="46"/>
      <c r="M290" s="3"/>
      <c r="N290" s="4"/>
      <c r="O290" s="5"/>
      <c r="P290" s="6"/>
      <c r="Q290" s="7"/>
      <c r="R290" s="1"/>
      <c r="S290" s="1"/>
    </row>
    <row r="291" spans="1:19" s="16" customFormat="1" ht="12" hidden="1" customHeight="1">
      <c r="A291" s="25"/>
      <c r="B291" s="1"/>
      <c r="C291" s="29"/>
      <c r="D291" s="29"/>
      <c r="E291" s="29"/>
      <c r="F291" s="29"/>
      <c r="G291" s="29"/>
      <c r="H291" s="29"/>
      <c r="I291" s="26"/>
      <c r="J291" s="29"/>
      <c r="K291" s="29"/>
      <c r="L291" s="46"/>
      <c r="M291" s="3"/>
      <c r="N291" s="4"/>
      <c r="O291" s="5"/>
      <c r="P291" s="6"/>
      <c r="Q291" s="7"/>
      <c r="R291" s="1"/>
      <c r="S291" s="1"/>
    </row>
    <row r="292" spans="1:19" s="16" customFormat="1" ht="12" hidden="1" customHeight="1">
      <c r="A292" s="25"/>
      <c r="B292" s="1"/>
      <c r="C292" s="29"/>
      <c r="D292" s="29"/>
      <c r="E292" s="29"/>
      <c r="F292" s="29"/>
      <c r="G292" s="29"/>
      <c r="H292" s="29"/>
      <c r="I292" s="26"/>
      <c r="J292" s="29"/>
      <c r="K292" s="29"/>
      <c r="L292" s="46"/>
      <c r="M292" s="3"/>
      <c r="N292" s="4"/>
      <c r="O292" s="5"/>
      <c r="P292" s="6"/>
      <c r="Q292" s="7"/>
      <c r="R292" s="1"/>
      <c r="S292" s="1"/>
    </row>
    <row r="293" spans="1:19" s="16" customFormat="1" ht="12" hidden="1" customHeight="1">
      <c r="A293" s="25"/>
      <c r="B293" s="1"/>
      <c r="C293" s="29"/>
      <c r="D293" s="29"/>
      <c r="E293" s="29"/>
      <c r="F293" s="29"/>
      <c r="G293" s="29"/>
      <c r="H293" s="29"/>
      <c r="I293" s="26"/>
      <c r="J293" s="29"/>
      <c r="K293" s="29"/>
      <c r="L293" s="46"/>
      <c r="M293" s="3"/>
      <c r="N293" s="4"/>
      <c r="O293" s="5"/>
      <c r="P293" s="6"/>
      <c r="Q293" s="7"/>
      <c r="R293" s="1"/>
      <c r="S293" s="1"/>
    </row>
    <row r="294" spans="1:19" s="16" customFormat="1" ht="12" hidden="1" customHeight="1">
      <c r="A294" s="25"/>
      <c r="B294" s="1"/>
      <c r="C294" s="29"/>
      <c r="D294" s="29"/>
      <c r="E294" s="29"/>
      <c r="F294" s="29"/>
      <c r="G294" s="29"/>
      <c r="H294" s="29"/>
      <c r="I294" s="26"/>
      <c r="J294" s="29"/>
      <c r="K294" s="29"/>
      <c r="L294" s="46"/>
      <c r="M294" s="3"/>
      <c r="N294" s="4"/>
      <c r="O294" s="5"/>
      <c r="P294" s="6"/>
      <c r="Q294" s="7"/>
      <c r="R294" s="1"/>
      <c r="S294" s="1"/>
    </row>
    <row r="295" spans="1:19" s="16" customFormat="1" ht="12" hidden="1" customHeight="1">
      <c r="A295" s="25"/>
      <c r="B295" s="1"/>
      <c r="C295" s="29"/>
      <c r="D295" s="29"/>
      <c r="E295" s="29"/>
      <c r="F295" s="29"/>
      <c r="G295" s="29"/>
      <c r="H295" s="29"/>
      <c r="I295" s="26"/>
      <c r="J295" s="29"/>
      <c r="K295" s="29"/>
      <c r="L295" s="46"/>
      <c r="M295" s="3"/>
      <c r="N295" s="4"/>
      <c r="O295" s="5"/>
      <c r="P295" s="6"/>
      <c r="Q295" s="7"/>
      <c r="R295" s="1"/>
      <c r="S295" s="1"/>
    </row>
    <row r="296" spans="1:19" s="16" customFormat="1" ht="12" hidden="1" customHeight="1">
      <c r="A296" s="25"/>
      <c r="B296" s="1"/>
      <c r="C296" s="29"/>
      <c r="D296" s="29"/>
      <c r="E296" s="29"/>
      <c r="F296" s="29"/>
      <c r="G296" s="29"/>
      <c r="H296" s="29"/>
      <c r="I296" s="26"/>
      <c r="J296" s="29"/>
      <c r="K296" s="29"/>
      <c r="L296" s="46"/>
      <c r="M296" s="3"/>
      <c r="N296" s="4"/>
      <c r="O296" s="5"/>
      <c r="P296" s="6"/>
      <c r="Q296" s="7"/>
      <c r="R296" s="1"/>
      <c r="S296" s="1"/>
    </row>
    <row r="297" spans="1:19" s="16" customFormat="1" ht="12" hidden="1" customHeight="1">
      <c r="A297" s="25"/>
      <c r="B297" s="1"/>
      <c r="C297" s="29"/>
      <c r="D297" s="29"/>
      <c r="E297" s="29"/>
      <c r="F297" s="29"/>
      <c r="G297" s="29"/>
      <c r="H297" s="29"/>
      <c r="I297" s="26"/>
      <c r="J297" s="29"/>
      <c r="K297" s="29"/>
      <c r="L297" s="46"/>
      <c r="M297" s="3"/>
      <c r="N297" s="4"/>
      <c r="O297" s="5"/>
      <c r="P297" s="6"/>
      <c r="Q297" s="7"/>
      <c r="R297" s="1"/>
      <c r="S297" s="1"/>
    </row>
    <row r="298" spans="1:19" s="16" customFormat="1" ht="12" hidden="1" customHeight="1">
      <c r="A298" s="25"/>
      <c r="B298" s="1"/>
      <c r="C298" s="29"/>
      <c r="D298" s="29"/>
      <c r="E298" s="29"/>
      <c r="F298" s="29"/>
      <c r="G298" s="29"/>
      <c r="H298" s="29"/>
      <c r="I298" s="26"/>
      <c r="J298" s="29"/>
      <c r="K298" s="29"/>
      <c r="L298" s="46"/>
      <c r="M298" s="3"/>
      <c r="N298" s="4"/>
      <c r="O298" s="5"/>
      <c r="P298" s="6"/>
      <c r="Q298" s="7"/>
      <c r="R298" s="1"/>
      <c r="S298" s="1"/>
    </row>
    <row r="299" spans="1:19" s="16" customFormat="1" ht="12" hidden="1" customHeight="1">
      <c r="A299" s="25"/>
      <c r="B299" s="1"/>
      <c r="C299" s="29"/>
      <c r="D299" s="29"/>
      <c r="E299" s="29"/>
      <c r="F299" s="29"/>
      <c r="G299" s="29"/>
      <c r="H299" s="29"/>
      <c r="I299" s="26"/>
      <c r="J299" s="29"/>
      <c r="K299" s="29"/>
      <c r="L299" s="46"/>
      <c r="M299" s="3"/>
      <c r="N299" s="4"/>
      <c r="O299" s="5"/>
      <c r="P299" s="6"/>
      <c r="Q299" s="7"/>
      <c r="R299" s="1"/>
      <c r="S299" s="1"/>
    </row>
    <row r="300" spans="1:19" s="16" customFormat="1" ht="12" hidden="1" customHeight="1">
      <c r="A300" s="25"/>
      <c r="B300" s="1"/>
      <c r="C300" s="29"/>
      <c r="D300" s="29"/>
      <c r="E300" s="29"/>
      <c r="F300" s="29"/>
      <c r="G300" s="29"/>
      <c r="H300" s="29"/>
      <c r="I300" s="26"/>
      <c r="J300" s="29"/>
      <c r="K300" s="29"/>
      <c r="L300" s="46"/>
      <c r="M300" s="3"/>
      <c r="N300" s="4"/>
      <c r="O300" s="5"/>
      <c r="P300" s="6"/>
      <c r="Q300" s="7"/>
      <c r="R300" s="1"/>
      <c r="S300" s="1"/>
    </row>
    <row r="301" spans="1:19" s="16" customFormat="1" ht="12" hidden="1" customHeight="1">
      <c r="A301" s="25"/>
      <c r="B301" s="1"/>
      <c r="C301" s="29"/>
      <c r="D301" s="29"/>
      <c r="E301" s="29"/>
      <c r="F301" s="29"/>
      <c r="G301" s="29"/>
      <c r="H301" s="29"/>
      <c r="I301" s="26"/>
      <c r="J301" s="29"/>
      <c r="K301" s="29"/>
      <c r="L301" s="46"/>
      <c r="M301" s="3"/>
      <c r="N301" s="4"/>
      <c r="O301" s="5"/>
      <c r="P301" s="6"/>
      <c r="Q301" s="7"/>
      <c r="R301" s="1"/>
      <c r="S301" s="1"/>
    </row>
    <row r="302" spans="1:19" s="16" customFormat="1" ht="12" hidden="1" customHeight="1">
      <c r="A302" s="25"/>
      <c r="B302" s="1"/>
      <c r="C302" s="29"/>
      <c r="D302" s="29"/>
      <c r="E302" s="29"/>
      <c r="F302" s="29"/>
      <c r="G302" s="29"/>
      <c r="H302" s="29"/>
      <c r="I302" s="26"/>
      <c r="J302" s="29"/>
      <c r="K302" s="29"/>
      <c r="L302" s="46"/>
      <c r="M302" s="3"/>
      <c r="N302" s="4"/>
      <c r="O302" s="5"/>
      <c r="P302" s="6"/>
      <c r="Q302" s="7"/>
      <c r="R302" s="1"/>
      <c r="S302" s="1"/>
    </row>
    <row r="303" spans="1:19" s="16" customFormat="1" ht="12" hidden="1" customHeight="1">
      <c r="A303" s="25"/>
      <c r="B303" s="1"/>
      <c r="C303" s="29"/>
      <c r="D303" s="29"/>
      <c r="E303" s="29"/>
      <c r="F303" s="29"/>
      <c r="G303" s="29"/>
      <c r="H303" s="29"/>
      <c r="I303" s="26"/>
      <c r="J303" s="29"/>
      <c r="K303" s="29"/>
      <c r="L303" s="46"/>
      <c r="M303" s="3"/>
      <c r="N303" s="4"/>
      <c r="O303" s="5"/>
      <c r="P303" s="6"/>
      <c r="Q303" s="7"/>
      <c r="R303" s="1"/>
      <c r="S303" s="1"/>
    </row>
    <row r="304" spans="1:19" s="16" customFormat="1" ht="12" hidden="1" customHeight="1">
      <c r="A304" s="25"/>
      <c r="B304" s="1"/>
      <c r="C304" s="29"/>
      <c r="D304" s="29"/>
      <c r="E304" s="29"/>
      <c r="F304" s="29"/>
      <c r="G304" s="29"/>
      <c r="H304" s="29"/>
      <c r="I304" s="26"/>
      <c r="J304" s="29"/>
      <c r="K304" s="29"/>
      <c r="L304" s="46"/>
      <c r="M304" s="3"/>
      <c r="N304" s="4"/>
      <c r="O304" s="5"/>
      <c r="P304" s="6"/>
      <c r="Q304" s="7"/>
      <c r="R304" s="1"/>
      <c r="S304" s="1"/>
    </row>
    <row r="305" spans="1:19" s="16" customFormat="1" ht="12" hidden="1" customHeight="1">
      <c r="A305" s="25"/>
      <c r="B305" s="1"/>
      <c r="C305" s="29"/>
      <c r="D305" s="29"/>
      <c r="E305" s="29"/>
      <c r="F305" s="29"/>
      <c r="G305" s="29"/>
      <c r="H305" s="29"/>
      <c r="I305" s="26"/>
      <c r="J305" s="29"/>
      <c r="K305" s="29"/>
      <c r="L305" s="46"/>
      <c r="M305" s="3"/>
      <c r="N305" s="4"/>
      <c r="O305" s="5"/>
      <c r="P305" s="6"/>
      <c r="Q305" s="7"/>
      <c r="R305" s="1"/>
      <c r="S305" s="1"/>
    </row>
    <row r="306" spans="1:19" s="16" customFormat="1" ht="12" hidden="1" customHeight="1">
      <c r="A306" s="25"/>
      <c r="B306" s="1"/>
      <c r="C306" s="29"/>
      <c r="D306" s="29"/>
      <c r="E306" s="29"/>
      <c r="F306" s="29"/>
      <c r="G306" s="29"/>
      <c r="H306" s="29"/>
      <c r="I306" s="26"/>
      <c r="J306" s="29"/>
      <c r="K306" s="29"/>
      <c r="L306" s="46"/>
      <c r="M306" s="3"/>
      <c r="N306" s="4"/>
      <c r="O306" s="5"/>
      <c r="P306" s="6"/>
      <c r="Q306" s="7"/>
      <c r="R306" s="1"/>
      <c r="S306" s="1"/>
    </row>
    <row r="307" spans="1:19" s="16" customFormat="1" ht="12" hidden="1" customHeight="1">
      <c r="A307" s="25"/>
      <c r="B307" s="1"/>
      <c r="C307" s="29"/>
      <c r="D307" s="29"/>
      <c r="E307" s="29"/>
      <c r="F307" s="29"/>
      <c r="G307" s="29"/>
      <c r="H307" s="29"/>
      <c r="I307" s="26"/>
      <c r="J307" s="29"/>
      <c r="K307" s="29"/>
      <c r="L307" s="46"/>
      <c r="M307" s="3"/>
      <c r="N307" s="4"/>
      <c r="O307" s="5"/>
      <c r="P307" s="6"/>
      <c r="Q307" s="7"/>
      <c r="R307" s="1"/>
      <c r="S307" s="1"/>
    </row>
    <row r="308" spans="1:19" s="16" customFormat="1" ht="12" hidden="1" customHeight="1">
      <c r="A308" s="25"/>
      <c r="B308" s="1"/>
      <c r="C308" s="29"/>
      <c r="D308" s="29"/>
      <c r="E308" s="29"/>
      <c r="F308" s="29"/>
      <c r="G308" s="29"/>
      <c r="H308" s="29"/>
      <c r="I308" s="26"/>
      <c r="J308" s="29"/>
      <c r="K308" s="29"/>
      <c r="L308" s="46"/>
      <c r="M308" s="3"/>
      <c r="N308" s="4"/>
      <c r="O308" s="5"/>
      <c r="P308" s="6"/>
      <c r="Q308" s="7"/>
      <c r="R308" s="1"/>
      <c r="S308" s="1"/>
    </row>
    <row r="309" spans="1:19" s="16" customFormat="1" ht="12" hidden="1" customHeight="1">
      <c r="A309" s="25"/>
      <c r="B309" s="1"/>
      <c r="C309" s="29"/>
      <c r="D309" s="29"/>
      <c r="E309" s="29"/>
      <c r="F309" s="29"/>
      <c r="G309" s="29"/>
      <c r="H309" s="29"/>
      <c r="I309" s="26"/>
      <c r="J309" s="29"/>
      <c r="K309" s="29"/>
      <c r="L309" s="46"/>
      <c r="M309" s="3"/>
      <c r="N309" s="4"/>
      <c r="O309" s="5"/>
      <c r="P309" s="6"/>
      <c r="Q309" s="7"/>
      <c r="R309" s="1"/>
      <c r="S309" s="1"/>
    </row>
    <row r="310" spans="1:19" s="16" customFormat="1" ht="12" hidden="1" customHeight="1">
      <c r="A310" s="25"/>
      <c r="B310" s="1"/>
      <c r="C310" s="29"/>
      <c r="D310" s="29"/>
      <c r="E310" s="29"/>
      <c r="F310" s="29"/>
      <c r="G310" s="29"/>
      <c r="H310" s="29"/>
      <c r="I310" s="26"/>
      <c r="J310" s="29"/>
      <c r="K310" s="29"/>
      <c r="L310" s="46"/>
      <c r="M310" s="3"/>
      <c r="N310" s="4"/>
      <c r="O310" s="5"/>
      <c r="P310" s="6"/>
      <c r="Q310" s="7"/>
      <c r="R310" s="1"/>
      <c r="S310" s="1"/>
    </row>
    <row r="311" spans="1:19" s="16" customFormat="1" ht="12" hidden="1" customHeight="1">
      <c r="A311" s="25"/>
      <c r="B311" s="1"/>
      <c r="C311" s="29"/>
      <c r="D311" s="29"/>
      <c r="E311" s="29"/>
      <c r="F311" s="29"/>
      <c r="G311" s="29"/>
      <c r="H311" s="29"/>
      <c r="I311" s="26"/>
      <c r="J311" s="29"/>
      <c r="K311" s="29"/>
      <c r="L311" s="46"/>
      <c r="M311" s="3"/>
      <c r="N311" s="4"/>
      <c r="O311" s="5"/>
      <c r="P311" s="6"/>
      <c r="Q311" s="7"/>
      <c r="R311" s="1"/>
      <c r="S311" s="1"/>
    </row>
    <row r="312" spans="1:19" s="16" customFormat="1" ht="12" hidden="1" customHeight="1">
      <c r="A312" s="25"/>
      <c r="B312" s="1"/>
      <c r="C312" s="29"/>
      <c r="D312" s="29"/>
      <c r="E312" s="29"/>
      <c r="F312" s="29"/>
      <c r="G312" s="29"/>
      <c r="H312" s="29"/>
      <c r="I312" s="26"/>
      <c r="J312" s="29"/>
      <c r="K312" s="29"/>
      <c r="L312" s="46"/>
      <c r="M312" s="3"/>
      <c r="N312" s="4"/>
      <c r="O312" s="5"/>
      <c r="P312" s="6"/>
      <c r="Q312" s="7"/>
      <c r="R312" s="1"/>
      <c r="S312" s="1"/>
    </row>
    <row r="313" spans="1:19" s="16" customFormat="1" ht="12" hidden="1" customHeight="1">
      <c r="A313" s="25"/>
      <c r="B313" s="1"/>
      <c r="C313" s="29"/>
      <c r="D313" s="29"/>
      <c r="E313" s="29"/>
      <c r="F313" s="29"/>
      <c r="G313" s="29"/>
      <c r="H313" s="29"/>
      <c r="I313" s="26"/>
      <c r="J313" s="29"/>
      <c r="K313" s="29"/>
      <c r="L313" s="46"/>
      <c r="M313" s="3"/>
      <c r="N313" s="4"/>
      <c r="O313" s="5"/>
      <c r="P313" s="6"/>
      <c r="Q313" s="7"/>
      <c r="R313" s="1"/>
      <c r="S313" s="1"/>
    </row>
    <row r="314" spans="1:19" s="16" customFormat="1" ht="12" hidden="1" customHeight="1">
      <c r="A314" s="25"/>
      <c r="B314" s="1"/>
      <c r="C314" s="29"/>
      <c r="D314" s="29"/>
      <c r="E314" s="29"/>
      <c r="F314" s="29"/>
      <c r="G314" s="29"/>
      <c r="H314" s="29"/>
      <c r="I314" s="26"/>
      <c r="J314" s="29"/>
      <c r="K314" s="29"/>
      <c r="L314" s="46"/>
      <c r="M314" s="3"/>
      <c r="N314" s="4"/>
      <c r="O314" s="5"/>
      <c r="P314" s="6"/>
      <c r="Q314" s="7"/>
      <c r="R314" s="1"/>
      <c r="S314" s="1"/>
    </row>
    <row r="315" spans="1:19" s="16" customFormat="1" ht="12" hidden="1" customHeight="1">
      <c r="A315" s="25"/>
      <c r="B315" s="1"/>
      <c r="C315" s="29"/>
      <c r="D315" s="29"/>
      <c r="E315" s="29"/>
      <c r="F315" s="29"/>
      <c r="G315" s="29"/>
      <c r="H315" s="29"/>
      <c r="I315" s="26"/>
      <c r="J315" s="29"/>
      <c r="K315" s="29"/>
      <c r="L315" s="46"/>
      <c r="M315" s="3"/>
      <c r="N315" s="4"/>
      <c r="O315" s="5"/>
      <c r="P315" s="6"/>
      <c r="Q315" s="7"/>
      <c r="R315" s="1"/>
      <c r="S315" s="1"/>
    </row>
    <row r="316" spans="1:19" s="16" customFormat="1" ht="12" hidden="1" customHeight="1">
      <c r="A316" s="25"/>
      <c r="B316" s="1"/>
      <c r="C316" s="29"/>
      <c r="D316" s="29"/>
      <c r="E316" s="29"/>
      <c r="F316" s="29"/>
      <c r="G316" s="29"/>
      <c r="H316" s="29"/>
      <c r="I316" s="26"/>
      <c r="J316" s="29"/>
      <c r="K316" s="29"/>
      <c r="L316" s="46"/>
      <c r="M316" s="3"/>
      <c r="N316" s="4"/>
      <c r="O316" s="5"/>
      <c r="P316" s="6"/>
      <c r="Q316" s="7"/>
      <c r="R316" s="1"/>
      <c r="S316" s="1"/>
    </row>
    <row r="317" spans="1:19" s="16" customFormat="1" ht="12" hidden="1" customHeight="1">
      <c r="A317" s="25"/>
      <c r="B317" s="1"/>
      <c r="C317" s="29"/>
      <c r="D317" s="29"/>
      <c r="E317" s="29"/>
      <c r="F317" s="29"/>
      <c r="G317" s="29"/>
      <c r="H317" s="29"/>
      <c r="I317" s="26"/>
      <c r="J317" s="29"/>
      <c r="K317" s="29"/>
      <c r="L317" s="46"/>
      <c r="M317" s="3"/>
      <c r="N317" s="4"/>
      <c r="O317" s="5"/>
      <c r="P317" s="6"/>
      <c r="Q317" s="7"/>
      <c r="R317" s="1"/>
      <c r="S317" s="1"/>
    </row>
    <row r="318" spans="1:19" s="16" customFormat="1" ht="12" hidden="1" customHeight="1">
      <c r="A318" s="25"/>
      <c r="B318" s="1"/>
      <c r="C318" s="29"/>
      <c r="D318" s="29"/>
      <c r="E318" s="29"/>
      <c r="F318" s="29"/>
      <c r="G318" s="29"/>
      <c r="H318" s="29"/>
      <c r="I318" s="26"/>
      <c r="J318" s="29"/>
      <c r="K318" s="29"/>
      <c r="L318" s="46"/>
      <c r="M318" s="3"/>
      <c r="N318" s="4"/>
      <c r="O318" s="5"/>
      <c r="P318" s="6"/>
      <c r="Q318" s="7"/>
      <c r="R318" s="1"/>
      <c r="S318" s="1"/>
    </row>
    <row r="319" spans="1:19" s="16" customFormat="1" ht="12" hidden="1" customHeight="1">
      <c r="A319" s="25"/>
      <c r="B319" s="1"/>
      <c r="C319" s="29"/>
      <c r="D319" s="29"/>
      <c r="E319" s="29"/>
      <c r="F319" s="29"/>
      <c r="G319" s="29"/>
      <c r="H319" s="29"/>
      <c r="I319" s="26"/>
      <c r="J319" s="29"/>
      <c r="K319" s="29"/>
      <c r="L319" s="46"/>
      <c r="M319" s="3"/>
      <c r="N319" s="4"/>
      <c r="O319" s="5"/>
      <c r="P319" s="6"/>
      <c r="Q319" s="7"/>
      <c r="R319" s="1"/>
      <c r="S319" s="1"/>
    </row>
    <row r="320" spans="1:19" s="16" customFormat="1" ht="12" hidden="1" customHeight="1">
      <c r="A320" s="25"/>
      <c r="B320" s="1"/>
      <c r="C320" s="29"/>
      <c r="D320" s="29"/>
      <c r="E320" s="29"/>
      <c r="F320" s="29"/>
      <c r="G320" s="29"/>
      <c r="H320" s="29"/>
      <c r="I320" s="26"/>
      <c r="J320" s="29"/>
      <c r="K320" s="29"/>
      <c r="L320" s="46"/>
      <c r="M320" s="3"/>
      <c r="N320" s="4"/>
      <c r="O320" s="5"/>
      <c r="P320" s="6"/>
      <c r="Q320" s="7"/>
      <c r="R320" s="1"/>
      <c r="S320" s="1"/>
    </row>
    <row r="321" spans="1:19" s="16" customFormat="1" ht="12" hidden="1" customHeight="1">
      <c r="A321" s="25"/>
      <c r="B321" s="1"/>
      <c r="C321" s="29"/>
      <c r="D321" s="29"/>
      <c r="E321" s="29"/>
      <c r="F321" s="29"/>
      <c r="G321" s="29"/>
      <c r="H321" s="29"/>
      <c r="I321" s="26"/>
      <c r="J321" s="29"/>
      <c r="K321" s="29"/>
      <c r="L321" s="46"/>
      <c r="M321" s="3"/>
      <c r="N321" s="4"/>
      <c r="O321" s="5"/>
      <c r="P321" s="6"/>
      <c r="Q321" s="7"/>
      <c r="R321" s="1"/>
      <c r="S321" s="1"/>
    </row>
    <row r="322" spans="1:19" s="16" customFormat="1" ht="12" hidden="1" customHeight="1">
      <c r="A322" s="25"/>
      <c r="B322" s="1"/>
      <c r="C322" s="29"/>
      <c r="D322" s="29"/>
      <c r="E322" s="29"/>
      <c r="F322" s="29"/>
      <c r="G322" s="29"/>
      <c r="H322" s="29"/>
      <c r="I322" s="26"/>
      <c r="J322" s="29"/>
      <c r="K322" s="29"/>
      <c r="L322" s="46"/>
      <c r="M322" s="3"/>
      <c r="N322" s="4"/>
      <c r="O322" s="5"/>
      <c r="P322" s="6"/>
      <c r="Q322" s="7"/>
      <c r="R322" s="1"/>
      <c r="S322" s="1"/>
    </row>
    <row r="323" spans="1:19" s="16" customFormat="1" ht="12" hidden="1" customHeight="1">
      <c r="A323" s="25"/>
      <c r="B323" s="1"/>
      <c r="C323" s="29"/>
      <c r="D323" s="29"/>
      <c r="E323" s="29"/>
      <c r="F323" s="29"/>
      <c r="G323" s="29"/>
      <c r="H323" s="29"/>
      <c r="I323" s="26"/>
      <c r="J323" s="29"/>
      <c r="K323" s="29"/>
      <c r="L323" s="46"/>
      <c r="M323" s="3"/>
      <c r="N323" s="4"/>
      <c r="O323" s="5"/>
      <c r="P323" s="6"/>
      <c r="Q323" s="7"/>
      <c r="R323" s="1"/>
      <c r="S323" s="1"/>
    </row>
    <row r="324" spans="1:19" s="16" customFormat="1" ht="12" hidden="1" customHeight="1">
      <c r="A324" s="25"/>
      <c r="B324" s="1"/>
      <c r="C324" s="29"/>
      <c r="D324" s="29"/>
      <c r="E324" s="29"/>
      <c r="F324" s="29"/>
      <c r="G324" s="29"/>
      <c r="H324" s="29"/>
      <c r="I324" s="26"/>
      <c r="J324" s="29"/>
      <c r="K324" s="29"/>
      <c r="L324" s="46"/>
      <c r="M324" s="3"/>
      <c r="N324" s="4"/>
      <c r="O324" s="5"/>
      <c r="P324" s="6"/>
      <c r="Q324" s="7"/>
      <c r="R324" s="1"/>
      <c r="S324" s="1"/>
    </row>
    <row r="325" spans="1:19" s="16" customFormat="1" ht="12" hidden="1" customHeight="1">
      <c r="A325" s="25"/>
      <c r="B325" s="1"/>
      <c r="C325" s="29"/>
      <c r="D325" s="29"/>
      <c r="E325" s="29"/>
      <c r="F325" s="29"/>
      <c r="G325" s="29"/>
      <c r="H325" s="29"/>
      <c r="I325" s="26"/>
      <c r="J325" s="29"/>
      <c r="K325" s="29"/>
      <c r="L325" s="46"/>
      <c r="M325" s="3"/>
      <c r="N325" s="4"/>
      <c r="O325" s="5"/>
      <c r="P325" s="6"/>
      <c r="Q325" s="7"/>
      <c r="R325" s="1"/>
      <c r="S325" s="1"/>
    </row>
    <row r="326" spans="1:19" s="16" customFormat="1" ht="12" hidden="1" customHeight="1">
      <c r="A326" s="25"/>
      <c r="B326" s="1"/>
      <c r="C326" s="29"/>
      <c r="D326" s="29"/>
      <c r="E326" s="29"/>
      <c r="F326" s="29"/>
      <c r="G326" s="29"/>
      <c r="H326" s="29"/>
      <c r="I326" s="26"/>
      <c r="J326" s="29"/>
      <c r="K326" s="29"/>
      <c r="L326" s="46"/>
      <c r="M326" s="3"/>
      <c r="N326" s="4"/>
      <c r="O326" s="5"/>
      <c r="P326" s="6"/>
      <c r="Q326" s="7"/>
      <c r="R326" s="1"/>
      <c r="S326" s="1"/>
    </row>
    <row r="327" spans="1:19" s="16" customFormat="1" ht="12" hidden="1" customHeight="1">
      <c r="A327" s="25"/>
      <c r="B327" s="1"/>
      <c r="C327" s="29"/>
      <c r="D327" s="29"/>
      <c r="E327" s="29"/>
      <c r="F327" s="29"/>
      <c r="G327" s="29"/>
      <c r="H327" s="29"/>
      <c r="I327" s="26"/>
      <c r="J327" s="29"/>
      <c r="K327" s="29"/>
      <c r="L327" s="46"/>
      <c r="M327" s="3"/>
      <c r="N327" s="4"/>
      <c r="O327" s="5"/>
      <c r="P327" s="6"/>
      <c r="Q327" s="7"/>
      <c r="R327" s="1"/>
      <c r="S327" s="1"/>
    </row>
    <row r="328" spans="1:19" s="16" customFormat="1" ht="12" hidden="1" customHeight="1">
      <c r="A328" s="25"/>
      <c r="B328" s="1"/>
      <c r="C328" s="29"/>
      <c r="D328" s="29"/>
      <c r="E328" s="29"/>
      <c r="F328" s="29"/>
      <c r="G328" s="29"/>
      <c r="H328" s="29"/>
      <c r="I328" s="26"/>
      <c r="J328" s="29"/>
      <c r="K328" s="29"/>
      <c r="L328" s="46"/>
      <c r="M328" s="3"/>
      <c r="N328" s="4"/>
      <c r="O328" s="5"/>
      <c r="P328" s="6"/>
      <c r="Q328" s="7"/>
      <c r="R328" s="1"/>
      <c r="S328" s="1"/>
    </row>
    <row r="329" spans="1:19" s="16" customFormat="1" ht="12" hidden="1" customHeight="1">
      <c r="A329" s="25"/>
      <c r="B329" s="1"/>
      <c r="C329" s="29"/>
      <c r="D329" s="29"/>
      <c r="E329" s="29"/>
      <c r="F329" s="29"/>
      <c r="G329" s="29"/>
      <c r="H329" s="29"/>
      <c r="I329" s="26"/>
      <c r="J329" s="29"/>
      <c r="K329" s="29"/>
      <c r="L329" s="46"/>
      <c r="M329" s="3"/>
      <c r="N329" s="4"/>
      <c r="O329" s="5"/>
      <c r="P329" s="6"/>
      <c r="Q329" s="7"/>
      <c r="R329" s="1"/>
      <c r="S329" s="1"/>
    </row>
    <row r="330" spans="1:19" s="16" customFormat="1" ht="12" hidden="1" customHeight="1">
      <c r="A330" s="25"/>
      <c r="B330" s="1"/>
      <c r="C330" s="29"/>
      <c r="D330" s="29"/>
      <c r="E330" s="29"/>
      <c r="F330" s="29"/>
      <c r="G330" s="29"/>
      <c r="H330" s="29"/>
      <c r="I330" s="26"/>
      <c r="J330" s="29"/>
      <c r="K330" s="29"/>
      <c r="L330" s="46"/>
      <c r="M330" s="3"/>
      <c r="N330" s="4"/>
      <c r="O330" s="5"/>
      <c r="P330" s="6"/>
      <c r="Q330" s="7"/>
      <c r="R330" s="1"/>
      <c r="S330" s="1"/>
    </row>
    <row r="331" spans="1:19" s="16" customFormat="1" ht="12" hidden="1" customHeight="1">
      <c r="A331" s="25"/>
      <c r="B331" s="1"/>
      <c r="C331" s="29"/>
      <c r="D331" s="29"/>
      <c r="E331" s="29"/>
      <c r="F331" s="29"/>
      <c r="G331" s="29"/>
      <c r="H331" s="29"/>
      <c r="I331" s="26"/>
      <c r="J331" s="29"/>
      <c r="K331" s="29"/>
      <c r="L331" s="46"/>
      <c r="M331" s="3"/>
      <c r="N331" s="4"/>
      <c r="O331" s="5"/>
      <c r="P331" s="6"/>
      <c r="Q331" s="7"/>
      <c r="R331" s="1"/>
      <c r="S331" s="1"/>
    </row>
    <row r="332" spans="1:19" s="16" customFormat="1" ht="12" hidden="1" customHeight="1">
      <c r="A332" s="25"/>
      <c r="B332" s="1"/>
      <c r="C332" s="29"/>
      <c r="D332" s="29"/>
      <c r="E332" s="29"/>
      <c r="F332" s="29"/>
      <c r="G332" s="29"/>
      <c r="H332" s="29"/>
      <c r="I332" s="26"/>
      <c r="J332" s="29"/>
      <c r="K332" s="29"/>
      <c r="L332" s="46"/>
      <c r="M332" s="3"/>
      <c r="N332" s="4"/>
      <c r="O332" s="5"/>
      <c r="P332" s="6"/>
      <c r="Q332" s="7"/>
      <c r="R332" s="1"/>
      <c r="S332" s="1"/>
    </row>
    <row r="333" spans="1:19" s="16" customFormat="1" ht="12" hidden="1" customHeight="1">
      <c r="A333" s="25"/>
      <c r="B333" s="1"/>
      <c r="C333" s="29"/>
      <c r="D333" s="29"/>
      <c r="E333" s="29"/>
      <c r="F333" s="29"/>
      <c r="G333" s="29"/>
      <c r="H333" s="29"/>
      <c r="I333" s="26"/>
      <c r="J333" s="29"/>
      <c r="K333" s="29"/>
      <c r="L333" s="46"/>
      <c r="M333" s="3"/>
      <c r="N333" s="4"/>
      <c r="O333" s="5"/>
      <c r="P333" s="6"/>
      <c r="Q333" s="7"/>
      <c r="R333" s="1"/>
      <c r="S333" s="1"/>
    </row>
    <row r="334" spans="1:19" s="16" customFormat="1" ht="12" hidden="1" customHeight="1">
      <c r="A334" s="25"/>
      <c r="B334" s="1"/>
      <c r="C334" s="29"/>
      <c r="D334" s="29"/>
      <c r="E334" s="29"/>
      <c r="F334" s="29"/>
      <c r="G334" s="29"/>
      <c r="H334" s="29"/>
      <c r="I334" s="26"/>
      <c r="J334" s="29"/>
      <c r="K334" s="29"/>
      <c r="L334" s="46"/>
      <c r="M334" s="3"/>
      <c r="N334" s="4"/>
      <c r="O334" s="5"/>
      <c r="P334" s="6"/>
      <c r="Q334" s="7"/>
      <c r="R334" s="1"/>
      <c r="S334" s="1"/>
    </row>
    <row r="335" spans="1:19" s="16" customFormat="1" ht="12" hidden="1" customHeight="1">
      <c r="A335" s="25"/>
      <c r="B335" s="1"/>
      <c r="C335" s="29"/>
      <c r="D335" s="29"/>
      <c r="E335" s="29"/>
      <c r="F335" s="29"/>
      <c r="G335" s="29"/>
      <c r="H335" s="29"/>
      <c r="I335" s="26"/>
      <c r="J335" s="29"/>
      <c r="K335" s="29"/>
      <c r="L335" s="46"/>
      <c r="M335" s="3"/>
      <c r="N335" s="4"/>
      <c r="O335" s="5"/>
      <c r="P335" s="6"/>
      <c r="Q335" s="7"/>
      <c r="R335" s="1"/>
      <c r="S335" s="1"/>
    </row>
    <row r="336" spans="1:19" s="16" customFormat="1" ht="12" hidden="1" customHeight="1">
      <c r="A336" s="25"/>
      <c r="B336" s="1"/>
      <c r="C336" s="29"/>
      <c r="D336" s="29"/>
      <c r="E336" s="29"/>
      <c r="F336" s="29"/>
      <c r="G336" s="29"/>
      <c r="H336" s="29"/>
      <c r="I336" s="26"/>
      <c r="J336" s="29"/>
      <c r="K336" s="29"/>
      <c r="L336" s="46"/>
      <c r="M336" s="3"/>
      <c r="N336" s="4"/>
      <c r="O336" s="5"/>
      <c r="P336" s="6"/>
      <c r="Q336" s="7"/>
      <c r="R336" s="1"/>
      <c r="S336" s="1"/>
    </row>
    <row r="337" spans="1:19" s="16" customFormat="1" ht="12" hidden="1" customHeight="1">
      <c r="A337" s="25"/>
      <c r="B337" s="1"/>
      <c r="C337" s="29"/>
      <c r="D337" s="29"/>
      <c r="E337" s="29"/>
      <c r="F337" s="29"/>
      <c r="G337" s="29"/>
      <c r="H337" s="29"/>
      <c r="I337" s="26"/>
      <c r="J337" s="29"/>
      <c r="K337" s="29"/>
      <c r="L337" s="46"/>
      <c r="M337" s="3"/>
      <c r="N337" s="4"/>
      <c r="O337" s="5"/>
      <c r="P337" s="6"/>
      <c r="Q337" s="7"/>
      <c r="R337" s="1"/>
      <c r="S337" s="1"/>
    </row>
    <row r="338" spans="1:19" s="16" customFormat="1" ht="12" hidden="1" customHeight="1">
      <c r="A338" s="25"/>
      <c r="B338" s="1"/>
      <c r="C338" s="29"/>
      <c r="D338" s="29"/>
      <c r="E338" s="29"/>
      <c r="F338" s="29"/>
      <c r="G338" s="29"/>
      <c r="H338" s="29"/>
      <c r="I338" s="26"/>
      <c r="J338" s="29"/>
      <c r="K338" s="29"/>
      <c r="L338" s="46"/>
      <c r="M338" s="3"/>
      <c r="N338" s="4"/>
      <c r="O338" s="5"/>
      <c r="P338" s="6"/>
      <c r="Q338" s="7"/>
      <c r="R338" s="1"/>
      <c r="S338" s="1"/>
    </row>
    <row r="339" spans="1:19" s="16" customFormat="1" ht="12" hidden="1" customHeight="1">
      <c r="A339" s="25"/>
      <c r="B339" s="1"/>
      <c r="C339" s="29"/>
      <c r="D339" s="29"/>
      <c r="E339" s="29"/>
      <c r="F339" s="29"/>
      <c r="G339" s="29"/>
      <c r="H339" s="29"/>
      <c r="I339" s="26"/>
      <c r="J339" s="29"/>
      <c r="K339" s="29"/>
      <c r="L339" s="46"/>
      <c r="M339" s="3"/>
      <c r="N339" s="4"/>
      <c r="O339" s="5"/>
      <c r="P339" s="6"/>
      <c r="Q339" s="7"/>
      <c r="R339" s="1"/>
      <c r="S339" s="1"/>
    </row>
    <row r="340" spans="1:19" s="16" customFormat="1" ht="12" hidden="1" customHeight="1">
      <c r="A340" s="25"/>
      <c r="B340" s="1"/>
      <c r="C340" s="29"/>
      <c r="D340" s="29"/>
      <c r="E340" s="29"/>
      <c r="F340" s="29"/>
      <c r="G340" s="29"/>
      <c r="H340" s="29"/>
      <c r="I340" s="26"/>
      <c r="J340" s="29"/>
      <c r="K340" s="29"/>
      <c r="L340" s="46"/>
      <c r="M340" s="3"/>
      <c r="N340" s="4"/>
      <c r="O340" s="5"/>
      <c r="P340" s="6"/>
      <c r="Q340" s="7"/>
      <c r="R340" s="1"/>
      <c r="S340" s="1"/>
    </row>
    <row r="341" spans="1:19" s="16" customFormat="1" ht="12" hidden="1" customHeight="1">
      <c r="A341" s="25"/>
      <c r="B341" s="1"/>
      <c r="C341" s="29"/>
      <c r="D341" s="29"/>
      <c r="E341" s="29"/>
      <c r="F341" s="29"/>
      <c r="G341" s="29"/>
      <c r="H341" s="29"/>
      <c r="I341" s="26"/>
      <c r="J341" s="29"/>
      <c r="K341" s="29"/>
      <c r="L341" s="46"/>
      <c r="M341" s="3"/>
      <c r="N341" s="4"/>
      <c r="O341" s="5"/>
      <c r="P341" s="6"/>
      <c r="Q341" s="7"/>
      <c r="R341" s="1"/>
      <c r="S341" s="1"/>
    </row>
    <row r="342" spans="1:19" s="16" customFormat="1" ht="12" hidden="1" customHeight="1">
      <c r="A342" s="25"/>
      <c r="B342" s="1"/>
      <c r="C342" s="29"/>
      <c r="D342" s="29"/>
      <c r="E342" s="29"/>
      <c r="F342" s="29"/>
      <c r="G342" s="29"/>
      <c r="H342" s="29"/>
      <c r="I342" s="26"/>
      <c r="J342" s="29"/>
      <c r="K342" s="29"/>
      <c r="L342" s="46"/>
      <c r="M342" s="3"/>
      <c r="N342" s="4"/>
      <c r="O342" s="5"/>
      <c r="P342" s="6"/>
      <c r="Q342" s="7"/>
      <c r="R342" s="1"/>
      <c r="S342" s="1"/>
    </row>
    <row r="343" spans="1:19" s="16" customFormat="1" ht="12" hidden="1" customHeight="1">
      <c r="A343" s="25"/>
      <c r="B343" s="1"/>
      <c r="C343" s="29"/>
      <c r="D343" s="29"/>
      <c r="E343" s="29"/>
      <c r="F343" s="29"/>
      <c r="G343" s="29"/>
      <c r="H343" s="29"/>
      <c r="I343" s="26"/>
      <c r="J343" s="29"/>
      <c r="K343" s="29"/>
      <c r="L343" s="46"/>
      <c r="M343" s="3"/>
      <c r="N343" s="4"/>
      <c r="O343" s="5"/>
      <c r="P343" s="6"/>
      <c r="Q343" s="7"/>
      <c r="R343" s="1"/>
      <c r="S343" s="1"/>
    </row>
    <row r="344" spans="1:19" s="16" customFormat="1" ht="12" hidden="1" customHeight="1">
      <c r="A344" s="25"/>
      <c r="B344" s="1"/>
      <c r="C344" s="29"/>
      <c r="D344" s="29"/>
      <c r="E344" s="29"/>
      <c r="F344" s="29"/>
      <c r="G344" s="29"/>
      <c r="H344" s="29"/>
      <c r="I344" s="26"/>
      <c r="J344" s="29"/>
      <c r="K344" s="29"/>
      <c r="L344" s="46"/>
      <c r="M344" s="3"/>
      <c r="N344" s="4"/>
      <c r="O344" s="5"/>
      <c r="P344" s="6"/>
      <c r="Q344" s="7"/>
      <c r="R344" s="1"/>
      <c r="S344" s="1"/>
    </row>
    <row r="345" spans="1:19" s="16" customFormat="1" ht="12" hidden="1" customHeight="1">
      <c r="A345" s="25"/>
      <c r="B345" s="1"/>
      <c r="C345" s="29"/>
      <c r="D345" s="29"/>
      <c r="E345" s="29"/>
      <c r="F345" s="29"/>
      <c r="G345" s="29"/>
      <c r="H345" s="29"/>
      <c r="I345" s="26"/>
      <c r="J345" s="29"/>
      <c r="K345" s="29"/>
      <c r="L345" s="46"/>
      <c r="M345" s="3"/>
      <c r="N345" s="4"/>
      <c r="O345" s="5"/>
      <c r="P345" s="6"/>
      <c r="Q345" s="7"/>
      <c r="R345" s="1"/>
      <c r="S345" s="1"/>
    </row>
    <row r="346" spans="1:19" s="16" customFormat="1" ht="12" hidden="1" customHeight="1">
      <c r="A346" s="25"/>
      <c r="B346" s="1"/>
      <c r="C346" s="29"/>
      <c r="D346" s="29"/>
      <c r="E346" s="29"/>
      <c r="F346" s="29"/>
      <c r="G346" s="29"/>
      <c r="H346" s="29"/>
      <c r="I346" s="26"/>
      <c r="J346" s="29"/>
      <c r="K346" s="29"/>
      <c r="L346" s="46"/>
      <c r="M346" s="3"/>
      <c r="N346" s="4"/>
      <c r="O346" s="5"/>
      <c r="P346" s="6"/>
      <c r="Q346" s="7"/>
      <c r="R346" s="1"/>
      <c r="S346" s="1"/>
    </row>
    <row r="347" spans="1:19" s="16" customFormat="1" ht="12" hidden="1" customHeight="1">
      <c r="A347" s="25"/>
      <c r="B347" s="1"/>
      <c r="C347" s="29"/>
      <c r="D347" s="29"/>
      <c r="E347" s="29"/>
      <c r="F347" s="29"/>
      <c r="G347" s="29"/>
      <c r="H347" s="29"/>
      <c r="I347" s="26"/>
      <c r="J347" s="29"/>
      <c r="K347" s="29"/>
      <c r="L347" s="46"/>
      <c r="M347" s="3"/>
      <c r="N347" s="4"/>
      <c r="O347" s="5"/>
      <c r="P347" s="6"/>
      <c r="Q347" s="7"/>
      <c r="R347" s="1"/>
      <c r="S347" s="1"/>
    </row>
    <row r="348" spans="1:19" s="16" customFormat="1" ht="12" hidden="1" customHeight="1">
      <c r="A348" s="25"/>
      <c r="B348" s="1"/>
      <c r="C348" s="29"/>
      <c r="D348" s="29"/>
      <c r="E348" s="29"/>
      <c r="F348" s="29"/>
      <c r="G348" s="29"/>
      <c r="H348" s="29"/>
      <c r="I348" s="26"/>
      <c r="J348" s="29"/>
      <c r="K348" s="29"/>
      <c r="L348" s="46"/>
      <c r="M348" s="3"/>
      <c r="N348" s="4"/>
      <c r="O348" s="5"/>
      <c r="P348" s="6"/>
      <c r="Q348" s="7"/>
      <c r="R348" s="1"/>
      <c r="S348" s="1"/>
    </row>
    <row r="349" spans="1:19" s="16" customFormat="1" ht="12" hidden="1" customHeight="1">
      <c r="A349" s="25"/>
      <c r="B349" s="1"/>
      <c r="C349" s="29"/>
      <c r="D349" s="29"/>
      <c r="E349" s="29"/>
      <c r="F349" s="29"/>
      <c r="G349" s="29"/>
      <c r="H349" s="29"/>
      <c r="I349" s="26"/>
      <c r="J349" s="29"/>
      <c r="K349" s="29"/>
      <c r="L349" s="46"/>
      <c r="M349" s="3"/>
      <c r="N349" s="4"/>
      <c r="O349" s="5"/>
      <c r="P349" s="6"/>
      <c r="Q349" s="7"/>
      <c r="R349" s="1"/>
      <c r="S349" s="1"/>
    </row>
    <row r="350" spans="1:19" s="16" customFormat="1" ht="12" hidden="1" customHeight="1">
      <c r="A350" s="25"/>
      <c r="B350" s="1"/>
      <c r="C350" s="29"/>
      <c r="D350" s="29"/>
      <c r="E350" s="29"/>
      <c r="F350" s="29"/>
      <c r="G350" s="29"/>
      <c r="H350" s="29"/>
      <c r="I350" s="26"/>
      <c r="J350" s="29"/>
      <c r="K350" s="29"/>
      <c r="L350" s="46"/>
      <c r="M350" s="3"/>
      <c r="N350" s="4"/>
      <c r="O350" s="5"/>
      <c r="P350" s="6"/>
      <c r="Q350" s="7"/>
      <c r="R350" s="1"/>
      <c r="S350" s="1"/>
    </row>
    <row r="351" spans="1:19" s="16" customFormat="1" ht="12" hidden="1" customHeight="1">
      <c r="A351" s="25"/>
      <c r="B351" s="1"/>
      <c r="C351" s="29"/>
      <c r="D351" s="29"/>
      <c r="E351" s="29"/>
      <c r="F351" s="29"/>
      <c r="G351" s="29"/>
      <c r="H351" s="29"/>
      <c r="I351" s="26"/>
      <c r="J351" s="29"/>
      <c r="K351" s="29"/>
      <c r="L351" s="46"/>
      <c r="M351" s="3"/>
      <c r="N351" s="4"/>
      <c r="O351" s="5"/>
      <c r="P351" s="6"/>
      <c r="Q351" s="7"/>
      <c r="R351" s="1"/>
      <c r="S351" s="1"/>
    </row>
    <row r="352" spans="1:19" s="16" customFormat="1" ht="12" hidden="1" customHeight="1">
      <c r="A352" s="25"/>
      <c r="B352" s="1"/>
      <c r="C352" s="29"/>
      <c r="D352" s="29"/>
      <c r="E352" s="29"/>
      <c r="F352" s="29"/>
      <c r="G352" s="29"/>
      <c r="H352" s="29"/>
      <c r="I352" s="26"/>
      <c r="J352" s="29"/>
      <c r="K352" s="29"/>
      <c r="L352" s="46"/>
      <c r="M352" s="3"/>
      <c r="N352" s="4"/>
      <c r="O352" s="5"/>
      <c r="P352" s="6"/>
      <c r="Q352" s="7"/>
      <c r="R352" s="1"/>
      <c r="S352" s="1"/>
    </row>
    <row r="353" spans="1:19" s="16" customFormat="1" ht="12" hidden="1" customHeight="1">
      <c r="A353" s="25"/>
      <c r="B353" s="1"/>
      <c r="C353" s="29"/>
      <c r="D353" s="29"/>
      <c r="E353" s="29"/>
      <c r="F353" s="29"/>
      <c r="G353" s="29"/>
      <c r="H353" s="29"/>
      <c r="I353" s="26"/>
      <c r="J353" s="29"/>
      <c r="K353" s="29"/>
      <c r="L353" s="46"/>
      <c r="M353" s="3"/>
      <c r="N353" s="4"/>
      <c r="O353" s="5"/>
      <c r="P353" s="6"/>
      <c r="Q353" s="7"/>
      <c r="R353" s="1"/>
      <c r="S353" s="1"/>
    </row>
    <row r="354" spans="1:19" s="16" customFormat="1" ht="12" hidden="1" customHeight="1">
      <c r="A354" s="25"/>
      <c r="B354" s="1"/>
      <c r="C354" s="29"/>
      <c r="D354" s="29"/>
      <c r="E354" s="29"/>
      <c r="F354" s="29"/>
      <c r="G354" s="29"/>
      <c r="H354" s="29"/>
      <c r="I354" s="26"/>
      <c r="J354" s="29"/>
      <c r="K354" s="29"/>
      <c r="L354" s="46"/>
      <c r="M354" s="3"/>
      <c r="N354" s="4"/>
      <c r="O354" s="5"/>
      <c r="P354" s="6"/>
      <c r="Q354" s="7"/>
      <c r="R354" s="1"/>
      <c r="S354" s="1"/>
    </row>
    <row r="355" spans="1:19" s="16" customFormat="1" ht="12" hidden="1" customHeight="1">
      <c r="A355" s="25"/>
      <c r="B355" s="1"/>
      <c r="C355" s="29"/>
      <c r="D355" s="29"/>
      <c r="E355" s="29"/>
      <c r="F355" s="29"/>
      <c r="G355" s="29"/>
      <c r="H355" s="29"/>
      <c r="I355" s="26"/>
      <c r="J355" s="29"/>
      <c r="K355" s="29"/>
      <c r="L355" s="46"/>
      <c r="M355" s="3"/>
      <c r="N355" s="4"/>
      <c r="O355" s="5"/>
      <c r="P355" s="6"/>
      <c r="Q355" s="7"/>
      <c r="R355" s="1"/>
      <c r="S355" s="1"/>
    </row>
    <row r="356" spans="1:19" s="16" customFormat="1" ht="12" hidden="1" customHeight="1">
      <c r="A356" s="25"/>
      <c r="B356" s="1"/>
      <c r="C356" s="29"/>
      <c r="D356" s="29"/>
      <c r="E356" s="29"/>
      <c r="F356" s="29"/>
      <c r="G356" s="29"/>
      <c r="H356" s="29"/>
      <c r="I356" s="26"/>
      <c r="J356" s="29"/>
      <c r="K356" s="29"/>
      <c r="L356" s="46"/>
      <c r="M356" s="3"/>
      <c r="N356" s="4"/>
      <c r="O356" s="5"/>
      <c r="P356" s="6"/>
      <c r="Q356" s="7"/>
      <c r="R356" s="1"/>
      <c r="S356" s="1"/>
    </row>
    <row r="357" spans="1:19" s="16" customFormat="1" ht="12" hidden="1" customHeight="1">
      <c r="A357" s="25"/>
      <c r="B357" s="1"/>
      <c r="C357" s="29"/>
      <c r="D357" s="29"/>
      <c r="E357" s="29"/>
      <c r="F357" s="29"/>
      <c r="G357" s="29"/>
      <c r="H357" s="29"/>
      <c r="I357" s="26"/>
      <c r="J357" s="29"/>
      <c r="K357" s="29"/>
      <c r="L357" s="46"/>
      <c r="M357" s="3"/>
      <c r="N357" s="4"/>
      <c r="O357" s="5"/>
      <c r="P357" s="6"/>
      <c r="Q357" s="7"/>
      <c r="R357" s="1"/>
      <c r="S357" s="1"/>
    </row>
    <row r="358" spans="1:19" s="16" customFormat="1" ht="12" hidden="1" customHeight="1">
      <c r="A358" s="25"/>
      <c r="B358" s="1"/>
      <c r="C358" s="29"/>
      <c r="D358" s="29"/>
      <c r="E358" s="29"/>
      <c r="F358" s="29"/>
      <c r="G358" s="29"/>
      <c r="H358" s="29"/>
      <c r="I358" s="26"/>
      <c r="J358" s="29"/>
      <c r="K358" s="29"/>
      <c r="L358" s="46"/>
      <c r="M358" s="3"/>
      <c r="N358" s="4"/>
      <c r="O358" s="5"/>
      <c r="P358" s="6"/>
      <c r="Q358" s="7"/>
      <c r="R358" s="1"/>
      <c r="S358" s="1"/>
    </row>
    <row r="359" spans="1:19" s="16" customFormat="1" ht="12" hidden="1" customHeight="1">
      <c r="A359" s="25"/>
      <c r="B359" s="1"/>
      <c r="C359" s="29"/>
      <c r="D359" s="29"/>
      <c r="E359" s="29"/>
      <c r="F359" s="29"/>
      <c r="G359" s="29"/>
      <c r="H359" s="29"/>
      <c r="I359" s="26"/>
      <c r="J359" s="29"/>
      <c r="K359" s="29"/>
      <c r="L359" s="46"/>
      <c r="M359" s="3"/>
      <c r="N359" s="4"/>
      <c r="O359" s="5"/>
      <c r="P359" s="6"/>
      <c r="Q359" s="7"/>
      <c r="R359" s="1"/>
      <c r="S359" s="1"/>
    </row>
    <row r="360" spans="1:19" s="16" customFormat="1" ht="12" hidden="1" customHeight="1">
      <c r="A360" s="25"/>
      <c r="B360" s="1"/>
      <c r="C360" s="29"/>
      <c r="D360" s="29"/>
      <c r="E360" s="29"/>
      <c r="F360" s="29"/>
      <c r="G360" s="29"/>
      <c r="H360" s="29"/>
      <c r="I360" s="26"/>
      <c r="J360" s="29"/>
      <c r="K360" s="29"/>
      <c r="L360" s="46"/>
      <c r="M360" s="3"/>
      <c r="N360" s="4"/>
      <c r="O360" s="5"/>
      <c r="P360" s="6"/>
      <c r="Q360" s="7"/>
      <c r="R360" s="1"/>
      <c r="S360" s="1"/>
    </row>
    <row r="361" spans="1:19" s="16" customFormat="1" ht="12" hidden="1" customHeight="1">
      <c r="A361" s="25"/>
      <c r="B361" s="1"/>
      <c r="C361" s="29"/>
      <c r="D361" s="29"/>
      <c r="E361" s="29"/>
      <c r="F361" s="29"/>
      <c r="G361" s="29"/>
      <c r="H361" s="29"/>
      <c r="I361" s="26"/>
      <c r="J361" s="29"/>
      <c r="K361" s="29"/>
      <c r="L361" s="46"/>
      <c r="M361" s="3"/>
      <c r="N361" s="4"/>
      <c r="O361" s="5"/>
      <c r="P361" s="6"/>
      <c r="Q361" s="7"/>
      <c r="R361" s="1"/>
      <c r="S361" s="1"/>
    </row>
    <row r="362" spans="1:19" s="16" customFormat="1" ht="12" hidden="1" customHeight="1">
      <c r="A362" s="25"/>
      <c r="B362" s="1"/>
      <c r="C362" s="29"/>
      <c r="D362" s="29"/>
      <c r="E362" s="29"/>
      <c r="F362" s="29"/>
      <c r="G362" s="29"/>
      <c r="H362" s="29"/>
      <c r="I362" s="26"/>
      <c r="J362" s="29"/>
      <c r="K362" s="29"/>
      <c r="L362" s="46"/>
      <c r="M362" s="3"/>
      <c r="N362" s="4"/>
      <c r="O362" s="5"/>
      <c r="P362" s="6"/>
      <c r="Q362" s="7"/>
      <c r="R362" s="1"/>
      <c r="S362" s="1"/>
    </row>
    <row r="363" spans="1:19" s="16" customFormat="1" ht="12" hidden="1" customHeight="1">
      <c r="A363" s="25"/>
      <c r="B363" s="1"/>
      <c r="C363" s="29"/>
      <c r="D363" s="29"/>
      <c r="E363" s="29"/>
      <c r="F363" s="29"/>
      <c r="G363" s="29"/>
      <c r="H363" s="29"/>
      <c r="I363" s="26"/>
      <c r="J363" s="29"/>
      <c r="K363" s="29"/>
      <c r="L363" s="46"/>
      <c r="M363" s="3"/>
      <c r="N363" s="4"/>
      <c r="O363" s="5"/>
      <c r="P363" s="6"/>
      <c r="Q363" s="7"/>
      <c r="R363" s="1"/>
      <c r="S363" s="1"/>
    </row>
    <row r="364" spans="1:19" s="16" customFormat="1" ht="12" hidden="1" customHeight="1">
      <c r="A364" s="25"/>
      <c r="B364" s="1"/>
      <c r="C364" s="29"/>
      <c r="D364" s="29"/>
      <c r="E364" s="29"/>
      <c r="F364" s="29"/>
      <c r="G364" s="29"/>
      <c r="H364" s="29"/>
      <c r="I364" s="26"/>
      <c r="J364" s="29"/>
      <c r="K364" s="29"/>
      <c r="L364" s="46"/>
      <c r="M364" s="3"/>
      <c r="N364" s="4"/>
      <c r="O364" s="5"/>
      <c r="P364" s="6"/>
      <c r="Q364" s="7"/>
      <c r="R364" s="1"/>
      <c r="S364" s="1"/>
    </row>
    <row r="365" spans="1:19" s="16" customFormat="1" ht="12" hidden="1" customHeight="1">
      <c r="A365" s="25"/>
      <c r="B365" s="1"/>
      <c r="C365" s="29"/>
      <c r="D365" s="29"/>
      <c r="E365" s="29"/>
      <c r="F365" s="29"/>
      <c r="G365" s="29"/>
      <c r="H365" s="29"/>
      <c r="I365" s="26"/>
      <c r="J365" s="29"/>
      <c r="K365" s="29"/>
      <c r="L365" s="46"/>
      <c r="M365" s="3"/>
      <c r="N365" s="4"/>
      <c r="O365" s="5"/>
      <c r="P365" s="6"/>
      <c r="Q365" s="7"/>
      <c r="R365" s="1"/>
      <c r="S365" s="1"/>
    </row>
    <row r="366" spans="1:19" s="16" customFormat="1" ht="12" hidden="1" customHeight="1">
      <c r="A366" s="25"/>
      <c r="B366" s="1"/>
      <c r="C366" s="29"/>
      <c r="D366" s="29"/>
      <c r="E366" s="29"/>
      <c r="F366" s="29"/>
      <c r="G366" s="29"/>
      <c r="H366" s="29"/>
      <c r="I366" s="26"/>
      <c r="J366" s="29"/>
      <c r="K366" s="29"/>
      <c r="L366" s="46"/>
      <c r="M366" s="3"/>
      <c r="N366" s="4"/>
      <c r="O366" s="5"/>
      <c r="P366" s="6"/>
      <c r="Q366" s="7"/>
      <c r="R366" s="1"/>
      <c r="S366" s="1"/>
    </row>
    <row r="367" spans="1:19" s="16" customFormat="1" ht="12" hidden="1" customHeight="1">
      <c r="A367" s="25"/>
      <c r="B367" s="1"/>
      <c r="C367" s="29"/>
      <c r="D367" s="29"/>
      <c r="E367" s="29"/>
      <c r="F367" s="29"/>
      <c r="G367" s="29"/>
      <c r="H367" s="29"/>
      <c r="I367" s="26"/>
      <c r="J367" s="29"/>
      <c r="K367" s="29"/>
      <c r="L367" s="46"/>
      <c r="M367" s="3"/>
      <c r="N367" s="4"/>
      <c r="O367" s="5"/>
      <c r="P367" s="6"/>
      <c r="Q367" s="7"/>
      <c r="R367" s="1"/>
      <c r="S367" s="1"/>
    </row>
    <row r="368" spans="1:19" s="16" customFormat="1" ht="12" hidden="1" customHeight="1">
      <c r="A368" s="25"/>
      <c r="B368" s="1"/>
      <c r="C368" s="29"/>
      <c r="D368" s="29"/>
      <c r="E368" s="29"/>
      <c r="F368" s="29"/>
      <c r="G368" s="29"/>
      <c r="H368" s="29"/>
      <c r="I368" s="26"/>
      <c r="J368" s="29"/>
      <c r="K368" s="29"/>
      <c r="L368" s="46"/>
      <c r="M368" s="3"/>
      <c r="N368" s="4"/>
      <c r="O368" s="5"/>
      <c r="P368" s="6"/>
      <c r="Q368" s="7"/>
      <c r="R368" s="1"/>
      <c r="S368" s="1"/>
    </row>
    <row r="369" spans="1:19" s="16" customFormat="1" ht="12" hidden="1" customHeight="1">
      <c r="A369" s="25"/>
      <c r="B369" s="1"/>
      <c r="C369" s="29"/>
      <c r="D369" s="29"/>
      <c r="E369" s="29"/>
      <c r="F369" s="29"/>
      <c r="G369" s="29"/>
      <c r="H369" s="29"/>
      <c r="I369" s="26"/>
      <c r="J369" s="29"/>
      <c r="K369" s="29"/>
      <c r="L369" s="46"/>
      <c r="M369" s="3"/>
      <c r="N369" s="4"/>
      <c r="O369" s="5"/>
      <c r="P369" s="6"/>
      <c r="Q369" s="7"/>
      <c r="R369" s="1"/>
      <c r="S369" s="1"/>
    </row>
    <row r="370" spans="1:19" s="16" customFormat="1" ht="12" hidden="1" customHeight="1">
      <c r="A370" s="25"/>
      <c r="B370" s="1"/>
      <c r="C370" s="29"/>
      <c r="D370" s="29"/>
      <c r="E370" s="29"/>
      <c r="F370" s="29"/>
      <c r="G370" s="29"/>
      <c r="H370" s="29"/>
      <c r="I370" s="26"/>
      <c r="J370" s="29"/>
      <c r="K370" s="29"/>
      <c r="L370" s="46"/>
      <c r="M370" s="3"/>
      <c r="N370" s="4"/>
      <c r="O370" s="5"/>
      <c r="P370" s="6"/>
      <c r="Q370" s="7"/>
      <c r="R370" s="1"/>
      <c r="S370" s="1"/>
    </row>
    <row r="371" spans="1:19" s="16" customFormat="1" ht="12" hidden="1" customHeight="1">
      <c r="A371" s="25"/>
      <c r="B371" s="1"/>
      <c r="C371" s="29"/>
      <c r="D371" s="29"/>
      <c r="E371" s="29"/>
      <c r="F371" s="29"/>
      <c r="G371" s="29"/>
      <c r="H371" s="29"/>
      <c r="I371" s="26"/>
      <c r="J371" s="29"/>
      <c r="K371" s="29"/>
      <c r="L371" s="46"/>
      <c r="M371" s="3"/>
      <c r="N371" s="4"/>
      <c r="O371" s="5"/>
      <c r="P371" s="6"/>
      <c r="Q371" s="7"/>
      <c r="R371" s="1"/>
      <c r="S371" s="1"/>
    </row>
    <row r="372" spans="1:19" s="16" customFormat="1" ht="12" hidden="1" customHeight="1">
      <c r="A372" s="25"/>
      <c r="B372" s="1"/>
      <c r="C372" s="29"/>
      <c r="D372" s="29"/>
      <c r="E372" s="29"/>
      <c r="F372" s="29"/>
      <c r="G372" s="29"/>
      <c r="H372" s="29"/>
      <c r="I372" s="26"/>
      <c r="J372" s="29"/>
      <c r="K372" s="29"/>
      <c r="L372" s="46"/>
      <c r="M372" s="3"/>
      <c r="N372" s="4"/>
      <c r="O372" s="5"/>
      <c r="P372" s="6"/>
      <c r="Q372" s="7"/>
      <c r="R372" s="1"/>
      <c r="S372" s="1"/>
    </row>
    <row r="373" spans="1:19" s="16" customFormat="1" ht="12" hidden="1" customHeight="1">
      <c r="A373" s="25"/>
      <c r="B373" s="1"/>
      <c r="C373" s="29"/>
      <c r="D373" s="29"/>
      <c r="E373" s="29"/>
      <c r="F373" s="29"/>
      <c r="G373" s="29"/>
      <c r="H373" s="29"/>
      <c r="I373" s="26"/>
      <c r="J373" s="29"/>
      <c r="K373" s="29"/>
      <c r="L373" s="46"/>
      <c r="M373" s="3"/>
      <c r="N373" s="4"/>
      <c r="O373" s="5"/>
      <c r="P373" s="6"/>
      <c r="Q373" s="7"/>
      <c r="R373" s="1"/>
      <c r="S373" s="1"/>
    </row>
    <row r="374" spans="1:19" s="16" customFormat="1" ht="12" hidden="1" customHeight="1">
      <c r="A374" s="25"/>
      <c r="B374" s="1"/>
      <c r="C374" s="29"/>
      <c r="D374" s="29"/>
      <c r="E374" s="29"/>
      <c r="F374" s="29"/>
      <c r="G374" s="29"/>
      <c r="H374" s="29"/>
      <c r="I374" s="26"/>
      <c r="J374" s="29"/>
      <c r="K374" s="29"/>
      <c r="L374" s="46"/>
      <c r="M374" s="3"/>
      <c r="N374" s="4"/>
      <c r="O374" s="5"/>
      <c r="P374" s="6"/>
      <c r="Q374" s="7"/>
      <c r="R374" s="1"/>
      <c r="S374" s="1"/>
    </row>
    <row r="375" spans="1:19" s="16" customFormat="1" ht="12" hidden="1" customHeight="1">
      <c r="A375" s="25"/>
      <c r="B375" s="1"/>
      <c r="C375" s="29"/>
      <c r="D375" s="29"/>
      <c r="E375" s="29"/>
      <c r="F375" s="29"/>
      <c r="G375" s="29"/>
      <c r="H375" s="29"/>
      <c r="I375" s="26"/>
      <c r="J375" s="29"/>
      <c r="K375" s="29"/>
      <c r="L375" s="46"/>
      <c r="M375" s="3"/>
      <c r="N375" s="4"/>
      <c r="O375" s="5"/>
      <c r="P375" s="6"/>
      <c r="Q375" s="7"/>
      <c r="R375" s="1"/>
      <c r="S375" s="1"/>
    </row>
    <row r="376" spans="1:19" s="16" customFormat="1" ht="12" hidden="1" customHeight="1">
      <c r="A376" s="25"/>
      <c r="B376" s="1"/>
      <c r="C376" s="29"/>
      <c r="D376" s="29"/>
      <c r="E376" s="29"/>
      <c r="F376" s="29"/>
      <c r="G376" s="29"/>
      <c r="H376" s="29"/>
      <c r="I376" s="26"/>
      <c r="J376" s="29"/>
      <c r="K376" s="29"/>
      <c r="L376" s="46"/>
      <c r="M376" s="3"/>
      <c r="N376" s="4"/>
      <c r="O376" s="5"/>
      <c r="P376" s="6"/>
      <c r="Q376" s="7"/>
      <c r="R376" s="1"/>
      <c r="S376" s="1"/>
    </row>
    <row r="377" spans="1:19" s="16" customFormat="1" ht="12" hidden="1" customHeight="1">
      <c r="A377" s="25"/>
      <c r="B377" s="1"/>
      <c r="C377" s="29"/>
      <c r="D377" s="29"/>
      <c r="E377" s="29"/>
      <c r="F377" s="29"/>
      <c r="G377" s="29"/>
      <c r="H377" s="29"/>
      <c r="I377" s="26"/>
      <c r="J377" s="29"/>
      <c r="K377" s="29"/>
      <c r="L377" s="46"/>
      <c r="M377" s="3"/>
      <c r="N377" s="4"/>
      <c r="O377" s="5"/>
      <c r="P377" s="6"/>
      <c r="Q377" s="7"/>
      <c r="R377" s="1"/>
      <c r="S377" s="1"/>
    </row>
    <row r="378" spans="1:19" s="16" customFormat="1" ht="12" hidden="1" customHeight="1">
      <c r="A378" s="25"/>
      <c r="B378" s="1"/>
      <c r="C378" s="29"/>
      <c r="D378" s="29"/>
      <c r="E378" s="29"/>
      <c r="F378" s="29"/>
      <c r="G378" s="29"/>
      <c r="H378" s="29"/>
      <c r="I378" s="26"/>
      <c r="J378" s="29"/>
      <c r="K378" s="29"/>
      <c r="L378" s="46"/>
      <c r="M378" s="3"/>
      <c r="N378" s="4"/>
      <c r="O378" s="5"/>
      <c r="P378" s="6"/>
      <c r="Q378" s="7"/>
      <c r="R378" s="1"/>
      <c r="S378" s="1"/>
    </row>
    <row r="379" spans="1:19" s="16" customFormat="1" ht="12" hidden="1" customHeight="1">
      <c r="A379" s="25"/>
      <c r="B379" s="1"/>
      <c r="C379" s="29"/>
      <c r="D379" s="29"/>
      <c r="E379" s="29"/>
      <c r="F379" s="29"/>
      <c r="G379" s="29"/>
      <c r="H379" s="29"/>
      <c r="I379" s="26"/>
      <c r="J379" s="29"/>
      <c r="K379" s="29"/>
      <c r="L379" s="46"/>
      <c r="M379" s="3"/>
      <c r="N379" s="4"/>
      <c r="O379" s="5"/>
      <c r="P379" s="6"/>
      <c r="Q379" s="7"/>
      <c r="R379" s="1"/>
      <c r="S379" s="1"/>
    </row>
    <row r="380" spans="1:19" s="16" customFormat="1" ht="12" hidden="1" customHeight="1">
      <c r="A380" s="25"/>
      <c r="B380" s="1"/>
      <c r="C380" s="29"/>
      <c r="D380" s="29"/>
      <c r="E380" s="29"/>
      <c r="F380" s="29"/>
      <c r="G380" s="29"/>
      <c r="H380" s="29"/>
      <c r="I380" s="26"/>
      <c r="J380" s="29"/>
      <c r="K380" s="29"/>
      <c r="L380" s="46"/>
      <c r="M380" s="3"/>
      <c r="N380" s="4"/>
      <c r="O380" s="5"/>
      <c r="P380" s="6"/>
      <c r="Q380" s="7"/>
      <c r="R380" s="1"/>
      <c r="S380" s="1"/>
    </row>
    <row r="381" spans="1:19" s="16" customFormat="1" ht="12" hidden="1" customHeight="1">
      <c r="A381" s="25"/>
      <c r="B381" s="1"/>
      <c r="C381" s="29"/>
      <c r="D381" s="29"/>
      <c r="E381" s="29"/>
      <c r="F381" s="29"/>
      <c r="G381" s="29"/>
      <c r="H381" s="29"/>
      <c r="I381" s="26"/>
      <c r="J381" s="29"/>
      <c r="K381" s="29"/>
      <c r="L381" s="46"/>
      <c r="M381" s="3"/>
      <c r="N381" s="4"/>
      <c r="O381" s="5"/>
      <c r="P381" s="6"/>
      <c r="Q381" s="7"/>
      <c r="R381" s="1"/>
      <c r="S381" s="1"/>
    </row>
    <row r="382" spans="1:19" s="16" customFormat="1" ht="12" hidden="1" customHeight="1">
      <c r="A382" s="25"/>
      <c r="B382" s="1"/>
      <c r="C382" s="29"/>
      <c r="D382" s="29"/>
      <c r="E382" s="29"/>
      <c r="F382" s="29"/>
      <c r="G382" s="29"/>
      <c r="H382" s="29"/>
      <c r="I382" s="26"/>
      <c r="J382" s="29"/>
      <c r="K382" s="29"/>
      <c r="L382" s="46"/>
      <c r="M382" s="3"/>
      <c r="N382" s="4"/>
      <c r="O382" s="5"/>
      <c r="P382" s="6"/>
      <c r="Q382" s="7"/>
      <c r="R382" s="1"/>
      <c r="S382" s="1"/>
    </row>
    <row r="383" spans="1:19" s="16" customFormat="1" ht="12" hidden="1" customHeight="1">
      <c r="A383" s="25"/>
      <c r="B383" s="1"/>
      <c r="C383" s="29"/>
      <c r="D383" s="29"/>
      <c r="E383" s="29"/>
      <c r="F383" s="29"/>
      <c r="G383" s="29"/>
      <c r="H383" s="29"/>
      <c r="I383" s="26"/>
      <c r="J383" s="29"/>
      <c r="K383" s="29"/>
      <c r="L383" s="46"/>
      <c r="M383" s="3"/>
      <c r="N383" s="4"/>
      <c r="O383" s="5"/>
      <c r="P383" s="6"/>
      <c r="Q383" s="7"/>
      <c r="R383" s="1"/>
      <c r="S383" s="1"/>
    </row>
    <row r="384" spans="1:19" s="16" customFormat="1" ht="12" hidden="1" customHeight="1">
      <c r="A384" s="25"/>
      <c r="B384" s="1"/>
      <c r="C384" s="29"/>
      <c r="D384" s="29"/>
      <c r="E384" s="29"/>
      <c r="F384" s="29"/>
      <c r="G384" s="29"/>
      <c r="H384" s="29"/>
      <c r="I384" s="26"/>
      <c r="J384" s="29"/>
      <c r="K384" s="29"/>
      <c r="L384" s="46"/>
      <c r="M384" s="3"/>
      <c r="N384" s="4"/>
      <c r="O384" s="5"/>
      <c r="P384" s="6"/>
      <c r="Q384" s="7"/>
      <c r="R384" s="1"/>
      <c r="S384" s="1"/>
    </row>
    <row r="385" spans="1:19" s="16" customFormat="1" ht="12" hidden="1" customHeight="1">
      <c r="A385" s="25"/>
      <c r="B385" s="1"/>
      <c r="C385" s="29"/>
      <c r="D385" s="29"/>
      <c r="E385" s="29"/>
      <c r="F385" s="29"/>
      <c r="G385" s="29"/>
      <c r="H385" s="29"/>
      <c r="I385" s="26"/>
      <c r="J385" s="29"/>
      <c r="K385" s="29"/>
      <c r="L385" s="46"/>
      <c r="M385" s="3"/>
      <c r="N385" s="4"/>
      <c r="O385" s="5"/>
      <c r="P385" s="6"/>
      <c r="Q385" s="7"/>
      <c r="R385" s="1"/>
      <c r="S385" s="1"/>
    </row>
    <row r="386" spans="1:19" s="16" customFormat="1" ht="12" hidden="1" customHeight="1">
      <c r="A386" s="25"/>
      <c r="B386" s="1"/>
      <c r="C386" s="29"/>
      <c r="D386" s="29"/>
      <c r="E386" s="29"/>
      <c r="F386" s="29"/>
      <c r="G386" s="29"/>
      <c r="H386" s="29"/>
      <c r="I386" s="26"/>
      <c r="J386" s="29"/>
      <c r="K386" s="29"/>
      <c r="L386" s="46"/>
      <c r="M386" s="3"/>
      <c r="N386" s="4"/>
      <c r="O386" s="5"/>
      <c r="P386" s="6"/>
      <c r="Q386" s="7"/>
      <c r="R386" s="1"/>
      <c r="S386" s="1"/>
    </row>
    <row r="387" spans="1:19" s="16" customFormat="1" ht="12" hidden="1" customHeight="1">
      <c r="A387" s="25"/>
      <c r="B387" s="1"/>
      <c r="C387" s="29"/>
      <c r="D387" s="29"/>
      <c r="E387" s="29"/>
      <c r="F387" s="29"/>
      <c r="G387" s="29"/>
      <c r="H387" s="29"/>
      <c r="I387" s="26"/>
      <c r="J387" s="29"/>
      <c r="K387" s="29"/>
      <c r="L387" s="46"/>
      <c r="M387" s="3"/>
      <c r="N387" s="4"/>
      <c r="O387" s="5"/>
      <c r="P387" s="6"/>
      <c r="Q387" s="7"/>
      <c r="R387" s="1"/>
      <c r="S387" s="1"/>
    </row>
    <row r="388" spans="1:19" s="16" customFormat="1" ht="12" hidden="1" customHeight="1">
      <c r="A388" s="25"/>
      <c r="B388" s="1"/>
      <c r="C388" s="29"/>
      <c r="D388" s="29"/>
      <c r="E388" s="29"/>
      <c r="F388" s="29"/>
      <c r="G388" s="29"/>
      <c r="H388" s="29"/>
      <c r="I388" s="26"/>
      <c r="J388" s="29"/>
      <c r="K388" s="29"/>
      <c r="L388" s="46"/>
      <c r="M388" s="3"/>
      <c r="N388" s="4"/>
      <c r="O388" s="5"/>
      <c r="P388" s="6"/>
      <c r="Q388" s="7"/>
      <c r="R388" s="1"/>
      <c r="S388" s="1"/>
    </row>
    <row r="389" spans="1:19" s="16" customFormat="1" ht="12" hidden="1" customHeight="1">
      <c r="A389" s="25"/>
      <c r="B389" s="1"/>
      <c r="C389" s="29"/>
      <c r="D389" s="29"/>
      <c r="E389" s="29"/>
      <c r="F389" s="29"/>
      <c r="G389" s="29"/>
      <c r="H389" s="29"/>
      <c r="I389" s="26"/>
      <c r="J389" s="29"/>
      <c r="K389" s="29"/>
      <c r="L389" s="46"/>
      <c r="M389" s="3"/>
      <c r="N389" s="4"/>
      <c r="O389" s="5"/>
      <c r="P389" s="6"/>
      <c r="Q389" s="7"/>
      <c r="R389" s="1"/>
      <c r="S389" s="1"/>
    </row>
    <row r="390" spans="1:19" s="16" customFormat="1" ht="12" hidden="1" customHeight="1">
      <c r="A390" s="25"/>
      <c r="B390" s="1"/>
      <c r="C390" s="29"/>
      <c r="D390" s="29"/>
      <c r="E390" s="29"/>
      <c r="F390" s="29"/>
      <c r="G390" s="29"/>
      <c r="H390" s="29"/>
      <c r="I390" s="26"/>
      <c r="J390" s="29"/>
      <c r="K390" s="29"/>
      <c r="L390" s="46"/>
      <c r="M390" s="3"/>
      <c r="N390" s="4"/>
      <c r="O390" s="5"/>
      <c r="P390" s="6"/>
      <c r="Q390" s="7"/>
      <c r="R390" s="1"/>
      <c r="S390" s="1"/>
    </row>
    <row r="391" spans="1:19" s="16" customFormat="1" ht="12" hidden="1" customHeight="1">
      <c r="A391" s="25"/>
      <c r="B391" s="1"/>
      <c r="C391" s="29"/>
      <c r="D391" s="29"/>
      <c r="E391" s="29"/>
      <c r="F391" s="29"/>
      <c r="G391" s="29"/>
      <c r="H391" s="29"/>
      <c r="I391" s="26"/>
      <c r="J391" s="29"/>
      <c r="K391" s="29"/>
      <c r="L391" s="46"/>
      <c r="M391" s="3"/>
      <c r="N391" s="4"/>
      <c r="O391" s="5"/>
      <c r="P391" s="6"/>
      <c r="Q391" s="7"/>
      <c r="R391" s="1"/>
      <c r="S391" s="1"/>
    </row>
    <row r="392" spans="1:19" s="16" customFormat="1" ht="12" hidden="1" customHeight="1">
      <c r="A392" s="25"/>
      <c r="B392" s="1"/>
      <c r="C392" s="29"/>
      <c r="D392" s="29"/>
      <c r="E392" s="29"/>
      <c r="F392" s="29"/>
      <c r="G392" s="29"/>
      <c r="H392" s="29"/>
      <c r="I392" s="26"/>
      <c r="J392" s="29"/>
      <c r="K392" s="29"/>
      <c r="L392" s="46"/>
      <c r="M392" s="3"/>
      <c r="N392" s="4"/>
      <c r="O392" s="5"/>
      <c r="P392" s="6"/>
      <c r="Q392" s="7"/>
      <c r="R392" s="1"/>
      <c r="S392" s="1"/>
    </row>
    <row r="393" spans="1:19" s="16" customFormat="1" ht="12" hidden="1" customHeight="1">
      <c r="A393" s="25"/>
      <c r="B393" s="1"/>
      <c r="C393" s="29"/>
      <c r="D393" s="29"/>
      <c r="E393" s="29"/>
      <c r="F393" s="29"/>
      <c r="G393" s="29"/>
      <c r="H393" s="29"/>
      <c r="I393" s="26"/>
      <c r="J393" s="29"/>
      <c r="K393" s="29"/>
      <c r="L393" s="46"/>
      <c r="M393" s="3"/>
      <c r="N393" s="4"/>
      <c r="O393" s="5"/>
      <c r="P393" s="6"/>
      <c r="Q393" s="7"/>
      <c r="R393" s="1"/>
      <c r="S393" s="1"/>
    </row>
    <row r="394" spans="1:19" s="16" customFormat="1" ht="12" hidden="1" customHeight="1">
      <c r="A394" s="25"/>
      <c r="B394" s="1"/>
      <c r="C394" s="29"/>
      <c r="D394" s="29"/>
      <c r="E394" s="29"/>
      <c r="F394" s="29"/>
      <c r="G394" s="29"/>
      <c r="H394" s="29"/>
      <c r="I394" s="26"/>
      <c r="J394" s="29"/>
      <c r="K394" s="29"/>
      <c r="L394" s="46"/>
      <c r="M394" s="3"/>
      <c r="N394" s="4"/>
      <c r="O394" s="5"/>
      <c r="P394" s="6"/>
      <c r="Q394" s="7"/>
      <c r="R394" s="1"/>
      <c r="S394" s="1"/>
    </row>
    <row r="395" spans="1:19" s="16" customFormat="1" ht="12" hidden="1" customHeight="1">
      <c r="A395" s="25"/>
      <c r="B395" s="1"/>
      <c r="C395" s="29"/>
      <c r="D395" s="29"/>
      <c r="E395" s="29"/>
      <c r="F395" s="29"/>
      <c r="G395" s="29"/>
      <c r="H395" s="29"/>
      <c r="I395" s="26"/>
      <c r="J395" s="29"/>
      <c r="K395" s="29"/>
      <c r="L395" s="46"/>
      <c r="M395" s="3"/>
      <c r="N395" s="4"/>
      <c r="O395" s="5"/>
      <c r="P395" s="6"/>
      <c r="Q395" s="7"/>
      <c r="R395" s="1"/>
      <c r="S395" s="1"/>
    </row>
    <row r="396" spans="1:19" s="16" customFormat="1" ht="12" hidden="1" customHeight="1">
      <c r="A396" s="25"/>
      <c r="B396" s="1"/>
      <c r="C396" s="29"/>
      <c r="D396" s="29"/>
      <c r="E396" s="29"/>
      <c r="F396" s="29"/>
      <c r="G396" s="29"/>
      <c r="H396" s="29"/>
      <c r="I396" s="26"/>
      <c r="J396" s="29"/>
      <c r="K396" s="29"/>
      <c r="L396" s="46"/>
      <c r="M396" s="3"/>
      <c r="N396" s="4"/>
      <c r="O396" s="5"/>
      <c r="P396" s="6"/>
      <c r="Q396" s="7"/>
      <c r="R396" s="1"/>
      <c r="S396" s="1"/>
    </row>
    <row r="397" spans="1:19" s="16" customFormat="1" ht="12" hidden="1" customHeight="1">
      <c r="A397" s="25"/>
      <c r="B397" s="1"/>
      <c r="C397" s="29"/>
      <c r="D397" s="29"/>
      <c r="E397" s="29"/>
      <c r="F397" s="29"/>
      <c r="G397" s="29"/>
      <c r="H397" s="29"/>
      <c r="I397" s="26"/>
      <c r="J397" s="29"/>
      <c r="K397" s="29"/>
      <c r="L397" s="46"/>
      <c r="M397" s="3"/>
      <c r="N397" s="4"/>
      <c r="O397" s="5"/>
      <c r="P397" s="6"/>
      <c r="Q397" s="7"/>
      <c r="R397" s="1"/>
      <c r="S397" s="1"/>
    </row>
    <row r="398" spans="1:19" s="16" customFormat="1" ht="12" hidden="1" customHeight="1">
      <c r="A398" s="25"/>
      <c r="B398" s="1"/>
      <c r="C398" s="29"/>
      <c r="D398" s="29"/>
      <c r="E398" s="29"/>
      <c r="F398" s="29"/>
      <c r="G398" s="29"/>
      <c r="H398" s="29"/>
      <c r="I398" s="26"/>
      <c r="J398" s="29"/>
      <c r="K398" s="29"/>
      <c r="L398" s="46"/>
      <c r="M398" s="3"/>
      <c r="N398" s="4"/>
      <c r="O398" s="5"/>
      <c r="P398" s="6"/>
      <c r="Q398" s="7"/>
      <c r="R398" s="1"/>
      <c r="S398" s="1"/>
    </row>
    <row r="399" spans="1:19" s="16" customFormat="1" ht="12" hidden="1" customHeight="1">
      <c r="A399" s="25"/>
      <c r="B399" s="1"/>
      <c r="C399" s="29"/>
      <c r="D399" s="29"/>
      <c r="E399" s="29"/>
      <c r="F399" s="29"/>
      <c r="G399" s="29"/>
      <c r="H399" s="29"/>
      <c r="I399" s="26"/>
      <c r="J399" s="29"/>
      <c r="K399" s="29"/>
      <c r="L399" s="46"/>
      <c r="M399" s="3"/>
      <c r="N399" s="4"/>
      <c r="O399" s="5"/>
      <c r="P399" s="6"/>
      <c r="Q399" s="7"/>
      <c r="R399" s="1"/>
      <c r="S399" s="1"/>
    </row>
    <row r="400" spans="1:19" s="16" customFormat="1" ht="12" hidden="1" customHeight="1">
      <c r="A400" s="25"/>
      <c r="B400" s="1"/>
      <c r="C400" s="29"/>
      <c r="D400" s="29"/>
      <c r="E400" s="29"/>
      <c r="F400" s="29"/>
      <c r="G400" s="29"/>
      <c r="H400" s="29"/>
      <c r="I400" s="26"/>
      <c r="J400" s="29"/>
      <c r="K400" s="29"/>
      <c r="L400" s="46"/>
      <c r="M400" s="3"/>
      <c r="N400" s="4"/>
      <c r="O400" s="5"/>
      <c r="P400" s="6"/>
      <c r="Q400" s="7"/>
      <c r="R400" s="1"/>
      <c r="S400" s="1"/>
    </row>
    <row r="401" spans="1:19" s="16" customFormat="1" ht="12" hidden="1" customHeight="1">
      <c r="A401" s="25"/>
      <c r="B401" s="1"/>
      <c r="C401" s="29"/>
      <c r="D401" s="29"/>
      <c r="E401" s="29"/>
      <c r="F401" s="29"/>
      <c r="G401" s="29"/>
      <c r="H401" s="29"/>
      <c r="I401" s="26"/>
      <c r="J401" s="29"/>
      <c r="K401" s="29"/>
      <c r="L401" s="46"/>
      <c r="M401" s="3"/>
      <c r="N401" s="4"/>
      <c r="O401" s="5"/>
      <c r="P401" s="6"/>
      <c r="Q401" s="7"/>
      <c r="R401" s="1"/>
      <c r="S401" s="1"/>
    </row>
    <row r="402" spans="1:19" s="16" customFormat="1" ht="12" hidden="1" customHeight="1">
      <c r="A402" s="25"/>
      <c r="B402" s="1"/>
      <c r="C402" s="29"/>
      <c r="D402" s="29"/>
      <c r="E402" s="29"/>
      <c r="F402" s="29"/>
      <c r="G402" s="29"/>
      <c r="H402" s="29"/>
      <c r="I402" s="26"/>
      <c r="J402" s="29"/>
      <c r="K402" s="29"/>
      <c r="L402" s="46"/>
      <c r="M402" s="3"/>
      <c r="N402" s="4"/>
      <c r="O402" s="5"/>
      <c r="P402" s="6"/>
      <c r="Q402" s="7"/>
      <c r="R402" s="1"/>
      <c r="S402" s="1"/>
    </row>
    <row r="403" spans="1:19" s="16" customFormat="1" ht="12" hidden="1" customHeight="1">
      <c r="A403" s="25"/>
      <c r="B403" s="1"/>
      <c r="C403" s="29"/>
      <c r="D403" s="29"/>
      <c r="E403" s="29"/>
      <c r="F403" s="29"/>
      <c r="G403" s="29"/>
      <c r="H403" s="29"/>
      <c r="I403" s="26"/>
      <c r="J403" s="29"/>
      <c r="K403" s="29"/>
      <c r="L403" s="46"/>
      <c r="M403" s="3"/>
      <c r="N403" s="4"/>
      <c r="O403" s="5"/>
      <c r="P403" s="6"/>
      <c r="Q403" s="7"/>
      <c r="R403" s="1"/>
      <c r="S403" s="1"/>
    </row>
    <row r="404" spans="1:19" s="16" customFormat="1" ht="12" hidden="1" customHeight="1">
      <c r="A404" s="25"/>
      <c r="B404" s="1"/>
      <c r="C404" s="29"/>
      <c r="D404" s="29"/>
      <c r="E404" s="29"/>
      <c r="F404" s="29"/>
      <c r="G404" s="29"/>
      <c r="H404" s="29"/>
      <c r="I404" s="26"/>
      <c r="J404" s="29"/>
      <c r="K404" s="29"/>
      <c r="L404" s="46"/>
      <c r="M404" s="3"/>
      <c r="N404" s="4"/>
      <c r="O404" s="5"/>
      <c r="P404" s="6"/>
      <c r="Q404" s="7"/>
      <c r="R404" s="1"/>
      <c r="S404" s="1"/>
    </row>
    <row r="405" spans="1:19" s="16" customFormat="1" ht="12" hidden="1" customHeight="1">
      <c r="A405" s="25"/>
      <c r="B405" s="1"/>
      <c r="C405" s="29"/>
      <c r="D405" s="29"/>
      <c r="E405" s="29"/>
      <c r="F405" s="29"/>
      <c r="G405" s="29"/>
      <c r="H405" s="29"/>
      <c r="I405" s="26"/>
      <c r="J405" s="29"/>
      <c r="K405" s="29"/>
      <c r="L405" s="46"/>
      <c r="M405" s="3"/>
      <c r="N405" s="4"/>
      <c r="O405" s="5"/>
      <c r="P405" s="6"/>
      <c r="Q405" s="7"/>
      <c r="R405" s="1"/>
      <c r="S405" s="1"/>
    </row>
    <row r="406" spans="1:19" s="16" customFormat="1" ht="12" hidden="1" customHeight="1">
      <c r="A406" s="25"/>
      <c r="B406" s="1"/>
      <c r="C406" s="29"/>
      <c r="D406" s="29"/>
      <c r="E406" s="29"/>
      <c r="F406" s="29"/>
      <c r="G406" s="29"/>
      <c r="H406" s="29"/>
      <c r="I406" s="26"/>
      <c r="J406" s="29"/>
      <c r="K406" s="29"/>
      <c r="L406" s="46"/>
      <c r="M406" s="3"/>
      <c r="N406" s="4"/>
      <c r="O406" s="5"/>
      <c r="P406" s="6"/>
      <c r="Q406" s="7"/>
      <c r="R406" s="1"/>
      <c r="S406" s="1"/>
    </row>
    <row r="407" spans="1:19" s="16" customFormat="1" ht="12" hidden="1" customHeight="1">
      <c r="A407" s="25"/>
      <c r="B407" s="1"/>
      <c r="C407" s="29"/>
      <c r="D407" s="29"/>
      <c r="E407" s="29"/>
      <c r="F407" s="29"/>
      <c r="G407" s="29"/>
      <c r="H407" s="29"/>
      <c r="I407" s="26"/>
      <c r="J407" s="29"/>
      <c r="K407" s="29"/>
      <c r="L407" s="46"/>
      <c r="M407" s="3"/>
      <c r="N407" s="4"/>
      <c r="O407" s="5"/>
      <c r="P407" s="6"/>
      <c r="Q407" s="7"/>
      <c r="R407" s="1"/>
      <c r="S407" s="1"/>
    </row>
    <row r="408" spans="1:19" s="16" customFormat="1" ht="12" hidden="1" customHeight="1">
      <c r="A408" s="25"/>
      <c r="B408" s="1"/>
      <c r="C408" s="29"/>
      <c r="D408" s="29"/>
      <c r="E408" s="29"/>
      <c r="F408" s="29"/>
      <c r="G408" s="29"/>
      <c r="H408" s="29"/>
      <c r="I408" s="26"/>
      <c r="J408" s="29"/>
      <c r="K408" s="29"/>
      <c r="L408" s="46"/>
      <c r="M408" s="3"/>
      <c r="N408" s="4"/>
      <c r="O408" s="5"/>
      <c r="P408" s="6"/>
      <c r="Q408" s="7"/>
      <c r="R408" s="1"/>
      <c r="S408" s="1"/>
    </row>
    <row r="409" spans="1:19" s="16" customFormat="1" ht="12" hidden="1" customHeight="1">
      <c r="A409" s="25"/>
      <c r="B409" s="1"/>
      <c r="C409" s="29"/>
      <c r="D409" s="29"/>
      <c r="E409" s="29"/>
      <c r="F409" s="29"/>
      <c r="G409" s="29"/>
      <c r="H409" s="29"/>
      <c r="I409" s="26"/>
      <c r="J409" s="29"/>
      <c r="K409" s="29"/>
      <c r="L409" s="46"/>
      <c r="M409" s="3"/>
      <c r="N409" s="4"/>
      <c r="O409" s="5"/>
      <c r="P409" s="6"/>
      <c r="Q409" s="7"/>
      <c r="R409" s="1"/>
      <c r="S409" s="1"/>
    </row>
    <row r="410" spans="1:19" s="16" customFormat="1" ht="12" hidden="1" customHeight="1">
      <c r="A410" s="25"/>
      <c r="B410" s="1"/>
      <c r="C410" s="29"/>
      <c r="D410" s="29"/>
      <c r="E410" s="29"/>
      <c r="F410" s="29"/>
      <c r="G410" s="29"/>
      <c r="H410" s="29"/>
      <c r="I410" s="26"/>
      <c r="J410" s="29"/>
      <c r="K410" s="29"/>
      <c r="L410" s="46"/>
      <c r="M410" s="3"/>
      <c r="N410" s="4"/>
      <c r="O410" s="5"/>
      <c r="P410" s="6"/>
      <c r="Q410" s="7"/>
      <c r="R410" s="1"/>
      <c r="S410" s="1"/>
    </row>
    <row r="411" spans="1:19" s="16" customFormat="1" ht="12" hidden="1" customHeight="1">
      <c r="A411" s="25"/>
      <c r="B411" s="1"/>
      <c r="C411" s="29"/>
      <c r="D411" s="29"/>
      <c r="E411" s="29"/>
      <c r="F411" s="29"/>
      <c r="G411" s="29"/>
      <c r="H411" s="29"/>
      <c r="I411" s="26"/>
      <c r="J411" s="29"/>
      <c r="K411" s="29"/>
      <c r="L411" s="46"/>
      <c r="M411" s="3"/>
      <c r="N411" s="4"/>
      <c r="O411" s="5"/>
      <c r="P411" s="6"/>
      <c r="Q411" s="7"/>
      <c r="R411" s="1"/>
      <c r="S411" s="1"/>
    </row>
    <row r="412" spans="1:19" s="16" customFormat="1" ht="12" hidden="1" customHeight="1">
      <c r="A412" s="25"/>
      <c r="B412" s="1"/>
      <c r="C412" s="29"/>
      <c r="D412" s="29"/>
      <c r="E412" s="29"/>
      <c r="F412" s="29"/>
      <c r="G412" s="29"/>
      <c r="H412" s="29"/>
      <c r="I412" s="26"/>
      <c r="J412" s="29"/>
      <c r="K412" s="29"/>
      <c r="L412" s="46"/>
      <c r="M412" s="3"/>
      <c r="N412" s="4"/>
      <c r="O412" s="5"/>
      <c r="P412" s="6"/>
      <c r="Q412" s="7"/>
      <c r="R412" s="1"/>
      <c r="S412" s="1"/>
    </row>
    <row r="413" spans="1:19" s="16" customFormat="1" ht="12" hidden="1" customHeight="1">
      <c r="A413" s="25"/>
      <c r="B413" s="1"/>
      <c r="C413" s="29"/>
      <c r="D413" s="29"/>
      <c r="E413" s="29"/>
      <c r="F413" s="29"/>
      <c r="G413" s="29"/>
      <c r="H413" s="29"/>
      <c r="I413" s="26"/>
      <c r="J413" s="29"/>
      <c r="K413" s="29"/>
      <c r="L413" s="46"/>
      <c r="M413" s="3"/>
      <c r="N413" s="4"/>
      <c r="O413" s="5"/>
      <c r="P413" s="6"/>
      <c r="Q413" s="7"/>
      <c r="R413" s="1"/>
      <c r="S413" s="1"/>
    </row>
    <row r="414" spans="1:19" s="16" customFormat="1" ht="12" hidden="1" customHeight="1">
      <c r="A414" s="25"/>
      <c r="B414" s="1"/>
      <c r="C414" s="29"/>
      <c r="D414" s="29"/>
      <c r="E414" s="29"/>
      <c r="F414" s="29"/>
      <c r="G414" s="29"/>
      <c r="H414" s="29"/>
      <c r="I414" s="26"/>
      <c r="J414" s="29"/>
      <c r="K414" s="29"/>
      <c r="L414" s="46"/>
      <c r="M414" s="3"/>
      <c r="N414" s="4"/>
      <c r="O414" s="5"/>
      <c r="P414" s="6"/>
      <c r="Q414" s="7"/>
      <c r="R414" s="1"/>
      <c r="S414" s="1"/>
    </row>
    <row r="415" spans="1:19" s="16" customFormat="1" ht="12" hidden="1" customHeight="1">
      <c r="A415" s="25"/>
      <c r="B415" s="1"/>
      <c r="C415" s="29"/>
      <c r="D415" s="29"/>
      <c r="E415" s="29"/>
      <c r="F415" s="29"/>
      <c r="G415" s="29"/>
      <c r="H415" s="29"/>
      <c r="I415" s="26"/>
      <c r="J415" s="29"/>
      <c r="K415" s="29"/>
      <c r="L415" s="46"/>
      <c r="M415" s="3"/>
      <c r="N415" s="4"/>
      <c r="O415" s="5"/>
      <c r="P415" s="6"/>
      <c r="Q415" s="7"/>
      <c r="R415" s="1"/>
      <c r="S415" s="1"/>
    </row>
    <row r="416" spans="1:19" s="16" customFormat="1" ht="12" hidden="1" customHeight="1">
      <c r="A416" s="25"/>
      <c r="B416" s="1"/>
      <c r="C416" s="29"/>
      <c r="D416" s="29"/>
      <c r="E416" s="29"/>
      <c r="F416" s="29"/>
      <c r="G416" s="29"/>
      <c r="H416" s="29"/>
      <c r="I416" s="26"/>
      <c r="J416" s="29"/>
      <c r="K416" s="29"/>
      <c r="L416" s="46"/>
      <c r="M416" s="3"/>
      <c r="N416" s="4"/>
      <c r="O416" s="5"/>
      <c r="P416" s="6"/>
      <c r="Q416" s="7"/>
      <c r="R416" s="1"/>
      <c r="S416" s="1"/>
    </row>
    <row r="417" spans="1:19" s="16" customFormat="1" ht="12" hidden="1" customHeight="1">
      <c r="A417" s="25"/>
      <c r="B417" s="1"/>
      <c r="C417" s="29"/>
      <c r="D417" s="29"/>
      <c r="E417" s="29"/>
      <c r="F417" s="29"/>
      <c r="G417" s="29"/>
      <c r="H417" s="29"/>
      <c r="I417" s="26"/>
      <c r="J417" s="29"/>
      <c r="K417" s="29"/>
      <c r="L417" s="46"/>
      <c r="M417" s="3"/>
      <c r="N417" s="4"/>
      <c r="O417" s="5"/>
      <c r="P417" s="6"/>
      <c r="Q417" s="7"/>
      <c r="R417" s="1"/>
      <c r="S417" s="1"/>
    </row>
    <row r="418" spans="1:19" s="16" customFormat="1" ht="12" hidden="1" customHeight="1">
      <c r="A418" s="25"/>
      <c r="B418" s="1"/>
      <c r="C418" s="29"/>
      <c r="D418" s="29"/>
      <c r="E418" s="29"/>
      <c r="F418" s="29"/>
      <c r="G418" s="29"/>
      <c r="H418" s="29"/>
      <c r="I418" s="26"/>
      <c r="J418" s="29"/>
      <c r="K418" s="29"/>
      <c r="L418" s="46"/>
      <c r="M418" s="3"/>
      <c r="N418" s="4"/>
      <c r="O418" s="5"/>
      <c r="P418" s="6"/>
      <c r="Q418" s="7"/>
      <c r="R418" s="1"/>
      <c r="S418" s="1"/>
    </row>
    <row r="419" spans="1:19" s="16" customFormat="1" ht="12" hidden="1" customHeight="1">
      <c r="A419" s="25"/>
      <c r="B419" s="1"/>
      <c r="C419" s="29"/>
      <c r="D419" s="29"/>
      <c r="E419" s="29"/>
      <c r="F419" s="29"/>
      <c r="G419" s="29"/>
      <c r="H419" s="29"/>
      <c r="I419" s="26"/>
      <c r="J419" s="29"/>
      <c r="K419" s="29"/>
      <c r="L419" s="46"/>
      <c r="M419" s="3"/>
      <c r="N419" s="4"/>
      <c r="O419" s="5"/>
      <c r="P419" s="6"/>
      <c r="Q419" s="7"/>
      <c r="R419" s="1"/>
      <c r="S419" s="1"/>
    </row>
    <row r="420" spans="1:19" s="16" customFormat="1" ht="12" hidden="1" customHeight="1">
      <c r="A420" s="25"/>
      <c r="B420" s="1"/>
      <c r="C420" s="29"/>
      <c r="D420" s="29"/>
      <c r="E420" s="29"/>
      <c r="F420" s="29"/>
      <c r="G420" s="29"/>
      <c r="H420" s="29"/>
      <c r="I420" s="26"/>
      <c r="J420" s="29"/>
      <c r="K420" s="29"/>
      <c r="L420" s="46"/>
      <c r="M420" s="3"/>
      <c r="N420" s="4"/>
      <c r="O420" s="5"/>
      <c r="P420" s="6"/>
      <c r="Q420" s="7"/>
      <c r="R420" s="1"/>
      <c r="S420" s="1"/>
    </row>
    <row r="421" spans="1:19" s="16" customFormat="1" ht="12" hidden="1" customHeight="1">
      <c r="A421" s="25"/>
      <c r="B421" s="1"/>
      <c r="C421" s="29"/>
      <c r="D421" s="29"/>
      <c r="E421" s="29"/>
      <c r="F421" s="29"/>
      <c r="G421" s="29"/>
      <c r="H421" s="29"/>
      <c r="I421" s="26"/>
      <c r="J421" s="29"/>
      <c r="K421" s="29"/>
      <c r="L421" s="46"/>
      <c r="M421" s="3"/>
      <c r="N421" s="4"/>
      <c r="O421" s="5"/>
      <c r="P421" s="6"/>
      <c r="Q421" s="7"/>
      <c r="R421" s="1"/>
      <c r="S421" s="1"/>
    </row>
    <row r="422" spans="1:19" s="16" customFormat="1" ht="12" hidden="1" customHeight="1">
      <c r="A422" s="25"/>
      <c r="B422" s="1"/>
      <c r="C422" s="29"/>
      <c r="D422" s="29"/>
      <c r="E422" s="29"/>
      <c r="F422" s="29"/>
      <c r="G422" s="29"/>
      <c r="H422" s="29"/>
      <c r="I422" s="26"/>
      <c r="J422" s="29"/>
      <c r="K422" s="29"/>
      <c r="L422" s="46"/>
      <c r="M422" s="3"/>
      <c r="N422" s="4"/>
      <c r="O422" s="5"/>
      <c r="P422" s="6"/>
      <c r="Q422" s="7"/>
      <c r="R422" s="1"/>
      <c r="S422" s="1"/>
    </row>
    <row r="423" spans="1:19" s="16" customFormat="1" ht="12" hidden="1" customHeight="1">
      <c r="A423" s="25"/>
      <c r="B423" s="1"/>
      <c r="C423" s="29"/>
      <c r="D423" s="29"/>
      <c r="E423" s="29"/>
      <c r="F423" s="29"/>
      <c r="G423" s="29"/>
      <c r="H423" s="29"/>
      <c r="I423" s="26"/>
      <c r="J423" s="29"/>
      <c r="K423" s="29"/>
      <c r="L423" s="46"/>
      <c r="M423" s="3"/>
      <c r="N423" s="4"/>
      <c r="O423" s="5"/>
      <c r="P423" s="6"/>
      <c r="Q423" s="7"/>
      <c r="R423" s="1"/>
      <c r="S423" s="1"/>
    </row>
    <row r="424" spans="1:19" s="16" customFormat="1" ht="12" hidden="1" customHeight="1">
      <c r="A424" s="25"/>
      <c r="B424" s="1"/>
      <c r="C424" s="29"/>
      <c r="D424" s="29"/>
      <c r="E424" s="29"/>
      <c r="F424" s="29"/>
      <c r="G424" s="29"/>
      <c r="H424" s="29"/>
      <c r="I424" s="26"/>
      <c r="J424" s="29"/>
      <c r="K424" s="29"/>
      <c r="L424" s="46"/>
      <c r="M424" s="3"/>
      <c r="N424" s="4"/>
      <c r="O424" s="5"/>
      <c r="P424" s="6"/>
      <c r="Q424" s="7"/>
      <c r="R424" s="1"/>
      <c r="S424" s="1"/>
    </row>
    <row r="425" spans="1:19" s="16" customFormat="1" ht="12" hidden="1" customHeight="1">
      <c r="A425" s="25"/>
      <c r="B425" s="1"/>
      <c r="C425" s="29"/>
      <c r="D425" s="29"/>
      <c r="E425" s="29"/>
      <c r="F425" s="29"/>
      <c r="G425" s="29"/>
      <c r="H425" s="29"/>
      <c r="I425" s="26"/>
      <c r="J425" s="29"/>
      <c r="K425" s="29"/>
      <c r="L425" s="46"/>
      <c r="M425" s="3"/>
      <c r="N425" s="4"/>
      <c r="O425" s="5"/>
      <c r="P425" s="6"/>
      <c r="Q425" s="7"/>
      <c r="R425" s="1"/>
      <c r="S425" s="1"/>
    </row>
    <row r="426" spans="1:19" s="16" customFormat="1" ht="12" hidden="1" customHeight="1">
      <c r="A426" s="25"/>
      <c r="B426" s="1"/>
      <c r="C426" s="29"/>
      <c r="D426" s="29"/>
      <c r="E426" s="29"/>
      <c r="F426" s="29"/>
      <c r="G426" s="29"/>
      <c r="H426" s="29"/>
      <c r="I426" s="26"/>
      <c r="J426" s="29"/>
      <c r="K426" s="29"/>
      <c r="L426" s="46"/>
      <c r="M426" s="3"/>
      <c r="N426" s="4"/>
      <c r="O426" s="5"/>
      <c r="P426" s="6"/>
      <c r="Q426" s="7"/>
      <c r="R426" s="1"/>
      <c r="S426" s="1"/>
    </row>
    <row r="427" spans="1:19" s="16" customFormat="1" ht="12" hidden="1" customHeight="1">
      <c r="A427" s="25"/>
      <c r="B427" s="1"/>
      <c r="C427" s="29"/>
      <c r="D427" s="29"/>
      <c r="E427" s="29"/>
      <c r="F427" s="29"/>
      <c r="G427" s="29"/>
      <c r="H427" s="29"/>
      <c r="I427" s="26"/>
      <c r="J427" s="29"/>
      <c r="K427" s="29"/>
      <c r="L427" s="46"/>
      <c r="M427" s="3"/>
      <c r="N427" s="4"/>
      <c r="O427" s="5"/>
      <c r="P427" s="6"/>
      <c r="Q427" s="7"/>
      <c r="R427" s="1"/>
      <c r="S427" s="1"/>
    </row>
    <row r="428" spans="1:19" s="16" customFormat="1" ht="12" hidden="1" customHeight="1">
      <c r="A428" s="25"/>
      <c r="B428" s="1"/>
      <c r="C428" s="29"/>
      <c r="D428" s="29"/>
      <c r="E428" s="29"/>
      <c r="F428" s="29"/>
      <c r="G428" s="29"/>
      <c r="H428" s="29"/>
      <c r="I428" s="26"/>
      <c r="J428" s="29"/>
      <c r="K428" s="29"/>
      <c r="L428" s="46"/>
      <c r="M428" s="3"/>
      <c r="N428" s="4"/>
      <c r="O428" s="5"/>
      <c r="P428" s="6"/>
      <c r="Q428" s="7"/>
      <c r="R428" s="1"/>
      <c r="S428" s="1"/>
    </row>
    <row r="429" spans="1:19" s="16" customFormat="1" ht="12" hidden="1" customHeight="1">
      <c r="A429" s="25"/>
      <c r="B429" s="1"/>
      <c r="C429" s="29"/>
      <c r="D429" s="29"/>
      <c r="E429" s="29"/>
      <c r="F429" s="29"/>
      <c r="G429" s="29"/>
      <c r="H429" s="29"/>
      <c r="I429" s="26"/>
      <c r="J429" s="29"/>
      <c r="K429" s="29"/>
      <c r="L429" s="46"/>
      <c r="M429" s="3"/>
      <c r="N429" s="4"/>
      <c r="O429" s="5"/>
      <c r="P429" s="6"/>
      <c r="Q429" s="7"/>
      <c r="R429" s="1"/>
      <c r="S429" s="1"/>
    </row>
    <row r="430" spans="1:19" s="16" customFormat="1" ht="12" hidden="1" customHeight="1">
      <c r="A430" s="25"/>
      <c r="B430" s="1"/>
      <c r="C430" s="29"/>
      <c r="D430" s="29"/>
      <c r="E430" s="29"/>
      <c r="F430" s="29"/>
      <c r="G430" s="29"/>
      <c r="H430" s="29"/>
      <c r="I430" s="26"/>
      <c r="J430" s="29"/>
      <c r="K430" s="29"/>
      <c r="L430" s="46"/>
      <c r="M430" s="3"/>
      <c r="N430" s="4"/>
      <c r="O430" s="5"/>
      <c r="P430" s="6"/>
      <c r="Q430" s="7"/>
      <c r="R430" s="1"/>
      <c r="S430" s="1"/>
    </row>
    <row r="431" spans="1:19" s="16" customFormat="1" ht="12" hidden="1" customHeight="1">
      <c r="A431" s="25"/>
      <c r="B431" s="1"/>
      <c r="C431" s="29"/>
      <c r="D431" s="29"/>
      <c r="E431" s="29"/>
      <c r="F431" s="29"/>
      <c r="G431" s="29"/>
      <c r="H431" s="29"/>
      <c r="I431" s="26"/>
      <c r="J431" s="29"/>
      <c r="K431" s="29"/>
      <c r="L431" s="46"/>
      <c r="M431" s="3"/>
      <c r="N431" s="4"/>
      <c r="O431" s="5"/>
      <c r="P431" s="6"/>
      <c r="Q431" s="7"/>
      <c r="R431" s="1"/>
      <c r="S431" s="1"/>
    </row>
    <row r="432" spans="1:19" s="16" customFormat="1" ht="12" hidden="1" customHeight="1">
      <c r="A432" s="25"/>
      <c r="B432" s="1"/>
      <c r="C432" s="29"/>
      <c r="D432" s="29"/>
      <c r="E432" s="29"/>
      <c r="F432" s="29"/>
      <c r="G432" s="29"/>
      <c r="H432" s="29"/>
      <c r="I432" s="26"/>
      <c r="J432" s="29"/>
      <c r="K432" s="29"/>
      <c r="L432" s="46"/>
      <c r="M432" s="3"/>
      <c r="N432" s="4"/>
      <c r="O432" s="5"/>
      <c r="P432" s="6"/>
      <c r="Q432" s="7"/>
      <c r="R432" s="1"/>
      <c r="S432" s="1"/>
    </row>
    <row r="433" spans="1:19" s="16" customFormat="1" ht="12" hidden="1" customHeight="1">
      <c r="A433" s="25"/>
      <c r="B433" s="1"/>
      <c r="C433" s="29"/>
      <c r="D433" s="29"/>
      <c r="E433" s="29"/>
      <c r="F433" s="29"/>
      <c r="G433" s="29"/>
      <c r="H433" s="29"/>
      <c r="I433" s="26"/>
      <c r="J433" s="29"/>
      <c r="K433" s="29"/>
      <c r="L433" s="46"/>
      <c r="M433" s="3"/>
      <c r="N433" s="4"/>
      <c r="O433" s="5"/>
      <c r="P433" s="6"/>
      <c r="Q433" s="7"/>
      <c r="R433" s="1"/>
      <c r="S433" s="1"/>
    </row>
    <row r="434" spans="1:19" s="16" customFormat="1" ht="12" hidden="1" customHeight="1">
      <c r="A434" s="25"/>
      <c r="B434" s="1"/>
      <c r="C434" s="29"/>
      <c r="D434" s="29"/>
      <c r="E434" s="29"/>
      <c r="F434" s="29"/>
      <c r="G434" s="29"/>
      <c r="H434" s="29"/>
      <c r="I434" s="26"/>
      <c r="J434" s="29"/>
      <c r="K434" s="29"/>
      <c r="L434" s="46"/>
      <c r="M434" s="3"/>
      <c r="N434" s="4"/>
      <c r="O434" s="5"/>
      <c r="P434" s="6"/>
      <c r="Q434" s="7"/>
      <c r="R434" s="1"/>
      <c r="S434" s="1"/>
    </row>
    <row r="435" spans="1:19" s="16" customFormat="1" ht="12" hidden="1" customHeight="1">
      <c r="A435" s="25"/>
      <c r="B435" s="1"/>
      <c r="C435" s="29"/>
      <c r="D435" s="29"/>
      <c r="E435" s="29"/>
      <c r="F435" s="29"/>
      <c r="G435" s="29"/>
      <c r="H435" s="29"/>
      <c r="I435" s="26"/>
      <c r="J435" s="29"/>
      <c r="K435" s="29"/>
      <c r="L435" s="46"/>
      <c r="M435" s="3"/>
      <c r="N435" s="4"/>
      <c r="O435" s="5"/>
      <c r="P435" s="6"/>
      <c r="Q435" s="7"/>
      <c r="R435" s="1"/>
      <c r="S435" s="1"/>
    </row>
    <row r="436" spans="1:19" s="16" customFormat="1" ht="12" hidden="1" customHeight="1">
      <c r="A436" s="25"/>
      <c r="B436" s="1"/>
      <c r="C436" s="29"/>
      <c r="D436" s="29"/>
      <c r="E436" s="29"/>
      <c r="F436" s="29"/>
      <c r="G436" s="29"/>
      <c r="H436" s="29"/>
      <c r="I436" s="26"/>
      <c r="J436" s="29"/>
      <c r="K436" s="29"/>
      <c r="L436" s="46"/>
      <c r="M436" s="3"/>
      <c r="N436" s="4"/>
      <c r="O436" s="5"/>
      <c r="P436" s="6"/>
      <c r="Q436" s="7"/>
      <c r="R436" s="1"/>
      <c r="S436" s="1"/>
    </row>
    <row r="437" spans="1:19" s="16" customFormat="1" ht="12" hidden="1" customHeight="1">
      <c r="A437" s="25"/>
      <c r="B437" s="1"/>
      <c r="C437" s="29"/>
      <c r="D437" s="29"/>
      <c r="E437" s="29"/>
      <c r="F437" s="29"/>
      <c r="G437" s="29"/>
      <c r="H437" s="29"/>
      <c r="I437" s="26"/>
      <c r="J437" s="29"/>
      <c r="K437" s="29"/>
      <c r="L437" s="46"/>
      <c r="M437" s="3"/>
      <c r="N437" s="4"/>
      <c r="O437" s="5"/>
      <c r="P437" s="6"/>
      <c r="Q437" s="7"/>
      <c r="R437" s="1"/>
      <c r="S437" s="1"/>
    </row>
    <row r="438" spans="1:19" s="16" customFormat="1" ht="12" hidden="1" customHeight="1">
      <c r="A438" s="25"/>
      <c r="B438" s="1"/>
      <c r="C438" s="29"/>
      <c r="D438" s="29"/>
      <c r="E438" s="29"/>
      <c r="F438" s="29"/>
      <c r="G438" s="29"/>
      <c r="H438" s="29"/>
      <c r="I438" s="26"/>
      <c r="J438" s="29"/>
      <c r="K438" s="29"/>
      <c r="L438" s="46"/>
      <c r="M438" s="3"/>
      <c r="N438" s="4"/>
      <c r="O438" s="5"/>
      <c r="P438" s="6"/>
      <c r="Q438" s="7"/>
      <c r="R438" s="1"/>
      <c r="S438" s="1"/>
    </row>
    <row r="439" spans="1:19" s="16" customFormat="1" ht="12" hidden="1" customHeight="1">
      <c r="A439" s="25"/>
      <c r="B439" s="1"/>
      <c r="C439" s="29"/>
      <c r="D439" s="29"/>
      <c r="E439" s="29"/>
      <c r="F439" s="29"/>
      <c r="G439" s="29"/>
      <c r="H439" s="29"/>
      <c r="I439" s="26"/>
      <c r="J439" s="29"/>
      <c r="K439" s="29"/>
      <c r="L439" s="46"/>
      <c r="M439" s="3"/>
      <c r="N439" s="4"/>
      <c r="O439" s="5"/>
      <c r="P439" s="6"/>
      <c r="Q439" s="7"/>
      <c r="R439" s="1"/>
      <c r="S439" s="1"/>
    </row>
    <row r="440" spans="1:19" s="16" customFormat="1" ht="12" hidden="1" customHeight="1">
      <c r="A440" s="25"/>
      <c r="B440" s="1"/>
      <c r="C440" s="29"/>
      <c r="D440" s="29"/>
      <c r="E440" s="29"/>
      <c r="F440" s="29"/>
      <c r="G440" s="29"/>
      <c r="H440" s="29"/>
      <c r="I440" s="26"/>
      <c r="J440" s="29"/>
      <c r="K440" s="29"/>
      <c r="L440" s="46"/>
      <c r="M440" s="3"/>
      <c r="N440" s="4"/>
      <c r="O440" s="5"/>
      <c r="P440" s="6"/>
      <c r="Q440" s="7"/>
      <c r="R440" s="1"/>
      <c r="S440" s="1"/>
    </row>
    <row r="441" spans="1:19" s="16" customFormat="1" ht="12" hidden="1" customHeight="1">
      <c r="A441" s="25"/>
      <c r="B441" s="1"/>
      <c r="C441" s="29"/>
      <c r="D441" s="29"/>
      <c r="E441" s="29"/>
      <c r="F441" s="29"/>
      <c r="G441" s="29"/>
      <c r="H441" s="29"/>
      <c r="I441" s="26"/>
      <c r="J441" s="29"/>
      <c r="K441" s="29"/>
      <c r="L441" s="46"/>
      <c r="M441" s="3"/>
      <c r="N441" s="4"/>
      <c r="O441" s="5"/>
      <c r="P441" s="6"/>
      <c r="Q441" s="7"/>
      <c r="R441" s="1"/>
      <c r="S441" s="1"/>
    </row>
    <row r="442" spans="1:19" s="16" customFormat="1" ht="12" hidden="1" customHeight="1">
      <c r="A442" s="25"/>
      <c r="B442" s="1"/>
      <c r="C442" s="29"/>
      <c r="D442" s="29"/>
      <c r="E442" s="29"/>
      <c r="F442" s="29"/>
      <c r="G442" s="29"/>
      <c r="H442" s="29"/>
      <c r="I442" s="26"/>
      <c r="J442" s="29"/>
      <c r="K442" s="29"/>
      <c r="L442" s="46"/>
      <c r="M442" s="3"/>
      <c r="N442" s="4"/>
      <c r="O442" s="5"/>
      <c r="P442" s="6"/>
      <c r="Q442" s="7"/>
      <c r="R442" s="1"/>
      <c r="S442" s="1"/>
    </row>
    <row r="443" spans="1:19" s="16" customFormat="1" ht="12" hidden="1" customHeight="1">
      <c r="A443" s="25"/>
      <c r="B443" s="1"/>
      <c r="C443" s="29"/>
      <c r="D443" s="29"/>
      <c r="E443" s="29"/>
      <c r="F443" s="29"/>
      <c r="G443" s="29"/>
      <c r="H443" s="29"/>
      <c r="I443" s="26"/>
      <c r="J443" s="29"/>
      <c r="K443" s="29"/>
      <c r="L443" s="46"/>
      <c r="M443" s="3"/>
      <c r="N443" s="4"/>
      <c r="O443" s="5"/>
      <c r="P443" s="6"/>
      <c r="Q443" s="7"/>
      <c r="R443" s="1"/>
      <c r="S443" s="1"/>
    </row>
    <row r="444" spans="1:19" s="16" customFormat="1" ht="12" hidden="1" customHeight="1">
      <c r="A444" s="25"/>
      <c r="B444" s="1"/>
      <c r="C444" s="29"/>
      <c r="D444" s="29"/>
      <c r="E444" s="29"/>
      <c r="F444" s="29"/>
      <c r="G444" s="29"/>
      <c r="H444" s="29"/>
      <c r="I444" s="26"/>
      <c r="J444" s="29"/>
      <c r="K444" s="29"/>
      <c r="L444" s="46"/>
      <c r="M444" s="3"/>
      <c r="N444" s="4"/>
      <c r="O444" s="5"/>
      <c r="P444" s="6"/>
      <c r="Q444" s="7"/>
      <c r="R444" s="1"/>
      <c r="S444" s="1"/>
    </row>
    <row r="445" spans="1:19" s="16" customFormat="1" ht="12" hidden="1" customHeight="1">
      <c r="A445" s="25"/>
      <c r="B445" s="1"/>
      <c r="C445" s="29"/>
      <c r="D445" s="29"/>
      <c r="E445" s="29"/>
      <c r="F445" s="29"/>
      <c r="G445" s="29"/>
      <c r="H445" s="29"/>
      <c r="I445" s="26"/>
      <c r="J445" s="29"/>
      <c r="K445" s="29"/>
      <c r="L445" s="46"/>
      <c r="M445" s="3"/>
      <c r="N445" s="4"/>
      <c r="O445" s="5"/>
      <c r="P445" s="6"/>
      <c r="Q445" s="7"/>
      <c r="R445" s="1"/>
      <c r="S445" s="1"/>
    </row>
    <row r="446" spans="1:19" s="16" customFormat="1" ht="12" hidden="1" customHeight="1">
      <c r="A446" s="25"/>
      <c r="B446" s="1"/>
      <c r="C446" s="29"/>
      <c r="D446" s="29"/>
      <c r="E446" s="29"/>
      <c r="F446" s="29"/>
      <c r="G446" s="29"/>
      <c r="H446" s="29"/>
      <c r="I446" s="26"/>
      <c r="J446" s="29"/>
      <c r="K446" s="29"/>
      <c r="L446" s="46"/>
      <c r="M446" s="3"/>
      <c r="N446" s="4"/>
      <c r="O446" s="5"/>
      <c r="P446" s="6"/>
      <c r="Q446" s="7"/>
      <c r="R446" s="1"/>
      <c r="S446" s="1"/>
    </row>
    <row r="447" spans="1:19" s="16" customFormat="1" ht="12" hidden="1" customHeight="1">
      <c r="A447" s="25"/>
      <c r="B447" s="1"/>
      <c r="C447" s="29"/>
      <c r="D447" s="29"/>
      <c r="E447" s="29"/>
      <c r="F447" s="29"/>
      <c r="G447" s="29"/>
      <c r="H447" s="29"/>
      <c r="I447" s="26"/>
      <c r="J447" s="29"/>
      <c r="K447" s="29"/>
      <c r="L447" s="46"/>
      <c r="M447" s="3"/>
      <c r="N447" s="4"/>
      <c r="O447" s="5"/>
      <c r="P447" s="6"/>
      <c r="Q447" s="7"/>
      <c r="R447" s="1"/>
      <c r="S447" s="1"/>
    </row>
    <row r="448" spans="1:19" s="16" customFormat="1" ht="12" hidden="1" customHeight="1">
      <c r="A448" s="25"/>
      <c r="B448" s="1"/>
      <c r="C448" s="29"/>
      <c r="D448" s="29"/>
      <c r="E448" s="29"/>
      <c r="F448" s="29"/>
      <c r="G448" s="29"/>
      <c r="H448" s="29"/>
      <c r="I448" s="26"/>
      <c r="J448" s="29"/>
      <c r="K448" s="29"/>
      <c r="L448" s="46"/>
      <c r="M448" s="3"/>
      <c r="N448" s="4"/>
      <c r="O448" s="5"/>
      <c r="P448" s="6"/>
      <c r="Q448" s="7"/>
      <c r="R448" s="1"/>
      <c r="S448" s="1"/>
    </row>
    <row r="449" spans="1:19" s="16" customFormat="1" ht="12" hidden="1" customHeight="1">
      <c r="A449" s="25"/>
      <c r="B449" s="1"/>
      <c r="C449" s="29"/>
      <c r="D449" s="29"/>
      <c r="E449" s="29"/>
      <c r="F449" s="29"/>
      <c r="G449" s="29"/>
      <c r="H449" s="29"/>
      <c r="I449" s="26"/>
      <c r="J449" s="29"/>
      <c r="K449" s="29"/>
      <c r="L449" s="46"/>
      <c r="M449" s="3"/>
      <c r="N449" s="4"/>
      <c r="O449" s="5"/>
      <c r="P449" s="6"/>
      <c r="Q449" s="7"/>
      <c r="R449" s="1"/>
      <c r="S449" s="1"/>
    </row>
    <row r="450" spans="1:19" s="16" customFormat="1" ht="12" hidden="1" customHeight="1">
      <c r="A450" s="25"/>
      <c r="B450" s="1"/>
      <c r="C450" s="29"/>
      <c r="D450" s="29"/>
      <c r="E450" s="29"/>
      <c r="F450" s="29"/>
      <c r="G450" s="29"/>
      <c r="H450" s="29"/>
      <c r="I450" s="26"/>
      <c r="J450" s="29"/>
      <c r="K450" s="29"/>
      <c r="L450" s="46"/>
      <c r="M450" s="3"/>
      <c r="N450" s="4"/>
      <c r="O450" s="5"/>
      <c r="P450" s="6"/>
      <c r="Q450" s="7"/>
      <c r="R450" s="1"/>
      <c r="S450" s="1"/>
    </row>
    <row r="451" spans="1:19" s="16" customFormat="1" ht="12" hidden="1" customHeight="1">
      <c r="A451" s="25"/>
      <c r="B451" s="1"/>
      <c r="C451" s="29"/>
      <c r="D451" s="29"/>
      <c r="E451" s="29"/>
      <c r="F451" s="29"/>
      <c r="G451" s="29"/>
      <c r="H451" s="29"/>
      <c r="I451" s="26"/>
      <c r="J451" s="29"/>
      <c r="K451" s="29"/>
      <c r="L451" s="46"/>
      <c r="M451" s="3"/>
      <c r="N451" s="4"/>
      <c r="O451" s="5"/>
      <c r="P451" s="6"/>
      <c r="Q451" s="7"/>
      <c r="R451" s="1"/>
      <c r="S451" s="1"/>
    </row>
    <row r="452" spans="1:19" s="16" customFormat="1" ht="12" hidden="1" customHeight="1">
      <c r="A452" s="25"/>
      <c r="B452" s="1"/>
      <c r="C452" s="29"/>
      <c r="D452" s="29"/>
      <c r="E452" s="29"/>
      <c r="F452" s="29"/>
      <c r="G452" s="29"/>
      <c r="H452" s="29"/>
      <c r="I452" s="26"/>
      <c r="J452" s="29"/>
      <c r="K452" s="29"/>
      <c r="L452" s="46"/>
      <c r="M452" s="3"/>
      <c r="N452" s="4"/>
      <c r="O452" s="5"/>
      <c r="P452" s="6"/>
      <c r="Q452" s="7"/>
      <c r="R452" s="1"/>
      <c r="S452" s="1"/>
    </row>
    <row r="453" spans="1:19" s="16" customFormat="1" ht="12" hidden="1" customHeight="1">
      <c r="A453" s="25"/>
      <c r="B453" s="1"/>
      <c r="C453" s="29"/>
      <c r="D453" s="29"/>
      <c r="E453" s="29"/>
      <c r="F453" s="29"/>
      <c r="G453" s="29"/>
      <c r="H453" s="29"/>
      <c r="I453" s="26"/>
      <c r="J453" s="29"/>
      <c r="K453" s="29"/>
      <c r="L453" s="46"/>
      <c r="M453" s="3"/>
      <c r="N453" s="4"/>
      <c r="O453" s="5"/>
      <c r="P453" s="6"/>
      <c r="Q453" s="7"/>
      <c r="R453" s="1"/>
      <c r="S453" s="1"/>
    </row>
    <row r="454" spans="1:19" s="16" customFormat="1" ht="12" hidden="1" customHeight="1">
      <c r="A454" s="25"/>
      <c r="B454" s="1"/>
      <c r="C454" s="29"/>
      <c r="D454" s="29"/>
      <c r="E454" s="29"/>
      <c r="F454" s="29"/>
      <c r="G454" s="29"/>
      <c r="H454" s="29"/>
      <c r="I454" s="26"/>
      <c r="J454" s="29"/>
      <c r="K454" s="29"/>
      <c r="L454" s="46"/>
      <c r="M454" s="3"/>
      <c r="N454" s="4"/>
      <c r="O454" s="5"/>
      <c r="P454" s="6"/>
      <c r="Q454" s="7"/>
      <c r="R454" s="1"/>
      <c r="S454" s="1"/>
    </row>
    <row r="455" spans="1:19" s="16" customFormat="1" ht="12" hidden="1" customHeight="1">
      <c r="A455" s="25"/>
      <c r="B455" s="1"/>
      <c r="C455" s="29"/>
      <c r="D455" s="29"/>
      <c r="E455" s="29"/>
      <c r="F455" s="29"/>
      <c r="G455" s="29"/>
      <c r="H455" s="29"/>
      <c r="I455" s="26"/>
      <c r="J455" s="29"/>
      <c r="K455" s="29"/>
      <c r="L455" s="46"/>
      <c r="M455" s="3"/>
      <c r="N455" s="4"/>
      <c r="O455" s="5"/>
      <c r="P455" s="6"/>
      <c r="Q455" s="7"/>
      <c r="R455" s="1"/>
      <c r="S455" s="1"/>
    </row>
    <row r="456" spans="1:19" s="16" customFormat="1" ht="12" hidden="1" customHeight="1">
      <c r="A456" s="25"/>
      <c r="B456" s="1"/>
      <c r="C456" s="29"/>
      <c r="D456" s="29"/>
      <c r="E456" s="29"/>
      <c r="F456" s="29"/>
      <c r="G456" s="29"/>
      <c r="H456" s="29"/>
      <c r="I456" s="26"/>
      <c r="J456" s="29"/>
      <c r="K456" s="29"/>
      <c r="L456" s="46"/>
      <c r="M456" s="3"/>
      <c r="N456" s="4"/>
      <c r="O456" s="5"/>
      <c r="P456" s="6"/>
      <c r="Q456" s="7"/>
      <c r="R456" s="1"/>
      <c r="S456" s="1"/>
    </row>
    <row r="457" spans="1:19" s="16" customFormat="1" ht="12" hidden="1" customHeight="1">
      <c r="A457" s="25"/>
      <c r="B457" s="1"/>
      <c r="C457" s="29"/>
      <c r="D457" s="29"/>
      <c r="E457" s="29"/>
      <c r="F457" s="29"/>
      <c r="G457" s="29"/>
      <c r="H457" s="29"/>
      <c r="I457" s="26"/>
      <c r="J457" s="29"/>
      <c r="K457" s="29"/>
      <c r="L457" s="46"/>
      <c r="M457" s="3"/>
      <c r="N457" s="4"/>
      <c r="O457" s="5"/>
      <c r="P457" s="6"/>
      <c r="Q457" s="7"/>
      <c r="R457" s="1"/>
      <c r="S457" s="1"/>
    </row>
    <row r="458" spans="1:19" s="16" customFormat="1" ht="12" hidden="1" customHeight="1">
      <c r="A458" s="25"/>
      <c r="B458" s="1"/>
      <c r="C458" s="29"/>
      <c r="D458" s="29"/>
      <c r="E458" s="29"/>
      <c r="F458" s="29"/>
      <c r="G458" s="29"/>
      <c r="H458" s="29"/>
      <c r="I458" s="26"/>
      <c r="J458" s="29"/>
      <c r="K458" s="29"/>
      <c r="L458" s="46"/>
      <c r="M458" s="3"/>
      <c r="N458" s="4"/>
      <c r="O458" s="5"/>
      <c r="P458" s="6"/>
      <c r="Q458" s="7"/>
      <c r="R458" s="1"/>
      <c r="S458" s="1"/>
    </row>
    <row r="459" spans="1:19" s="16" customFormat="1" ht="12" hidden="1" customHeight="1">
      <c r="A459" s="25"/>
      <c r="B459" s="1"/>
      <c r="C459" s="29"/>
      <c r="D459" s="29"/>
      <c r="E459" s="29"/>
      <c r="F459" s="29"/>
      <c r="G459" s="29"/>
      <c r="H459" s="29"/>
      <c r="I459" s="26"/>
      <c r="J459" s="29"/>
      <c r="K459" s="29"/>
      <c r="L459" s="46"/>
      <c r="M459" s="3"/>
      <c r="N459" s="4"/>
      <c r="O459" s="5"/>
      <c r="P459" s="6"/>
      <c r="Q459" s="7"/>
      <c r="R459" s="1"/>
      <c r="S459" s="1"/>
    </row>
    <row r="460" spans="1:19" s="16" customFormat="1" ht="12" hidden="1" customHeight="1">
      <c r="A460" s="25"/>
      <c r="B460" s="1"/>
      <c r="C460" s="29"/>
      <c r="D460" s="29"/>
      <c r="E460" s="29"/>
      <c r="F460" s="29"/>
      <c r="G460" s="29"/>
      <c r="H460" s="29"/>
      <c r="I460" s="26"/>
      <c r="J460" s="29"/>
      <c r="K460" s="29"/>
      <c r="L460" s="46"/>
      <c r="M460" s="3"/>
      <c r="N460" s="4"/>
      <c r="O460" s="5"/>
      <c r="P460" s="6"/>
      <c r="Q460" s="7"/>
      <c r="R460" s="1"/>
      <c r="S460" s="1"/>
    </row>
    <row r="461" spans="1:19" s="16" customFormat="1" ht="12" hidden="1" customHeight="1">
      <c r="A461" s="25"/>
      <c r="B461" s="1"/>
      <c r="C461" s="29"/>
      <c r="D461" s="29"/>
      <c r="E461" s="29"/>
      <c r="F461" s="29"/>
      <c r="G461" s="29"/>
      <c r="H461" s="29"/>
      <c r="I461" s="26"/>
      <c r="J461" s="29"/>
      <c r="K461" s="29"/>
      <c r="L461" s="46"/>
      <c r="M461" s="3"/>
      <c r="N461" s="4"/>
      <c r="O461" s="5"/>
      <c r="P461" s="6"/>
      <c r="Q461" s="7"/>
      <c r="R461" s="1"/>
      <c r="S461" s="1"/>
    </row>
    <row r="462" spans="1:19" s="16" customFormat="1" ht="12" hidden="1" customHeight="1">
      <c r="A462" s="25"/>
      <c r="B462" s="1"/>
      <c r="C462" s="29"/>
      <c r="D462" s="29"/>
      <c r="E462" s="29"/>
      <c r="F462" s="29"/>
      <c r="G462" s="29"/>
      <c r="H462" s="29"/>
      <c r="I462" s="26"/>
      <c r="J462" s="29"/>
      <c r="K462" s="29"/>
      <c r="L462" s="46"/>
      <c r="M462" s="3"/>
      <c r="N462" s="4"/>
      <c r="O462" s="5"/>
      <c r="P462" s="6"/>
      <c r="Q462" s="7"/>
      <c r="R462" s="1"/>
      <c r="S462" s="1"/>
    </row>
    <row r="463" spans="1:19" s="16" customFormat="1" ht="12" hidden="1" customHeight="1">
      <c r="A463" s="25"/>
      <c r="B463" s="1"/>
      <c r="C463" s="29"/>
      <c r="D463" s="29"/>
      <c r="E463" s="29"/>
      <c r="F463" s="29"/>
      <c r="G463" s="29"/>
      <c r="H463" s="29"/>
      <c r="I463" s="26"/>
      <c r="J463" s="29"/>
      <c r="K463" s="29"/>
      <c r="L463" s="46"/>
      <c r="M463" s="3"/>
      <c r="N463" s="4"/>
      <c r="O463" s="5"/>
      <c r="P463" s="6"/>
      <c r="Q463" s="7"/>
      <c r="R463" s="1"/>
      <c r="S463" s="1"/>
    </row>
    <row r="464" spans="1:19" s="16" customFormat="1" ht="12" hidden="1" customHeight="1">
      <c r="A464" s="25"/>
      <c r="B464" s="1"/>
      <c r="C464" s="29"/>
      <c r="D464" s="29"/>
      <c r="E464" s="29"/>
      <c r="F464" s="29"/>
      <c r="G464" s="29"/>
      <c r="H464" s="29"/>
      <c r="I464" s="26"/>
      <c r="J464" s="29"/>
      <c r="K464" s="29"/>
      <c r="L464" s="46"/>
      <c r="M464" s="3"/>
      <c r="N464" s="4"/>
      <c r="O464" s="5"/>
      <c r="P464" s="6"/>
      <c r="Q464" s="7"/>
      <c r="R464" s="1"/>
      <c r="S464" s="1"/>
    </row>
    <row r="465" spans="1:19" s="16" customFormat="1" ht="12" hidden="1" customHeight="1">
      <c r="A465" s="25"/>
      <c r="B465" s="1"/>
      <c r="C465" s="29"/>
      <c r="D465" s="29"/>
      <c r="E465" s="29"/>
      <c r="F465" s="29"/>
      <c r="G465" s="29"/>
      <c r="H465" s="29"/>
      <c r="I465" s="26"/>
      <c r="J465" s="29"/>
      <c r="K465" s="29"/>
      <c r="L465" s="46"/>
      <c r="M465" s="3"/>
      <c r="N465" s="4"/>
      <c r="O465" s="5"/>
      <c r="P465" s="6"/>
      <c r="Q465" s="7"/>
      <c r="R465" s="1"/>
      <c r="S465" s="1"/>
    </row>
    <row r="466" spans="1:19" s="16" customFormat="1" ht="12" hidden="1" customHeight="1">
      <c r="A466" s="25"/>
      <c r="B466" s="1"/>
      <c r="C466" s="29"/>
      <c r="D466" s="29"/>
      <c r="E466" s="29"/>
      <c r="F466" s="29"/>
      <c r="G466" s="29"/>
      <c r="H466" s="29"/>
      <c r="I466" s="26"/>
      <c r="J466" s="29"/>
      <c r="K466" s="29"/>
      <c r="L466" s="46"/>
      <c r="M466" s="3"/>
      <c r="N466" s="4"/>
      <c r="O466" s="5"/>
      <c r="P466" s="6"/>
      <c r="Q466" s="7"/>
      <c r="R466" s="1"/>
      <c r="S466" s="1"/>
    </row>
    <row r="467" spans="1:19" s="16" customFormat="1" ht="12" hidden="1" customHeight="1">
      <c r="A467" s="25"/>
      <c r="B467" s="1"/>
      <c r="C467" s="29"/>
      <c r="D467" s="29"/>
      <c r="E467" s="29"/>
      <c r="F467" s="29"/>
      <c r="G467" s="29"/>
      <c r="H467" s="29"/>
      <c r="I467" s="26"/>
      <c r="J467" s="29"/>
      <c r="K467" s="29"/>
      <c r="L467" s="46"/>
      <c r="M467" s="3"/>
      <c r="N467" s="4"/>
      <c r="O467" s="5"/>
      <c r="P467" s="6"/>
      <c r="Q467" s="7"/>
      <c r="R467" s="1"/>
      <c r="S467" s="1"/>
    </row>
    <row r="468" spans="1:19" s="16" customFormat="1" ht="12" hidden="1" customHeight="1">
      <c r="A468" s="25"/>
      <c r="B468" s="1"/>
      <c r="C468" s="29"/>
      <c r="D468" s="29"/>
      <c r="E468" s="29"/>
      <c r="F468" s="29"/>
      <c r="G468" s="29"/>
      <c r="H468" s="29"/>
      <c r="I468" s="26"/>
      <c r="J468" s="29"/>
      <c r="K468" s="29"/>
      <c r="L468" s="46"/>
      <c r="M468" s="3"/>
      <c r="N468" s="4"/>
      <c r="O468" s="5"/>
      <c r="P468" s="6"/>
      <c r="Q468" s="7"/>
      <c r="R468" s="1"/>
      <c r="S468" s="1"/>
    </row>
    <row r="469" spans="1:19" s="16" customFormat="1" ht="12" hidden="1" customHeight="1">
      <c r="A469" s="25"/>
      <c r="B469" s="1"/>
      <c r="C469" s="29"/>
      <c r="D469" s="29"/>
      <c r="E469" s="29"/>
      <c r="F469" s="29"/>
      <c r="G469" s="29"/>
      <c r="H469" s="29"/>
      <c r="I469" s="26"/>
      <c r="J469" s="29"/>
      <c r="K469" s="29"/>
      <c r="L469" s="46"/>
      <c r="M469" s="3"/>
      <c r="N469" s="4"/>
      <c r="O469" s="5"/>
      <c r="P469" s="6"/>
      <c r="Q469" s="7"/>
      <c r="R469" s="1"/>
      <c r="S469" s="1"/>
    </row>
    <row r="470" spans="1:19" s="16" customFormat="1" ht="12" hidden="1" customHeight="1">
      <c r="A470" s="25"/>
      <c r="B470" s="1"/>
      <c r="C470" s="29"/>
      <c r="D470" s="29"/>
      <c r="E470" s="29"/>
      <c r="F470" s="29"/>
      <c r="G470" s="29"/>
      <c r="H470" s="29"/>
      <c r="I470" s="26"/>
      <c r="J470" s="29"/>
      <c r="K470" s="29"/>
      <c r="L470" s="46"/>
      <c r="M470" s="3"/>
      <c r="N470" s="4"/>
      <c r="O470" s="5"/>
      <c r="P470" s="6"/>
      <c r="Q470" s="7"/>
      <c r="R470" s="1"/>
      <c r="S470" s="1"/>
    </row>
    <row r="471" spans="1:19" s="16" customFormat="1" ht="12" hidden="1" customHeight="1">
      <c r="A471" s="25"/>
      <c r="B471" s="1"/>
      <c r="C471" s="29"/>
      <c r="D471" s="29"/>
      <c r="E471" s="29"/>
      <c r="F471" s="29"/>
      <c r="G471" s="29"/>
      <c r="H471" s="29"/>
      <c r="I471" s="26"/>
      <c r="J471" s="29"/>
      <c r="K471" s="29"/>
      <c r="L471" s="46"/>
      <c r="M471" s="3"/>
      <c r="N471" s="4"/>
      <c r="O471" s="5"/>
      <c r="P471" s="6"/>
      <c r="Q471" s="7"/>
      <c r="R471" s="1"/>
      <c r="S471" s="1"/>
    </row>
    <row r="472" spans="1:19" s="16" customFormat="1" ht="12" hidden="1" customHeight="1">
      <c r="A472" s="25"/>
      <c r="B472" s="1"/>
      <c r="C472" s="29"/>
      <c r="D472" s="29"/>
      <c r="E472" s="29"/>
      <c r="F472" s="29"/>
      <c r="G472" s="29"/>
      <c r="H472" s="29"/>
      <c r="I472" s="26"/>
      <c r="J472" s="29"/>
      <c r="K472" s="29"/>
      <c r="L472" s="46"/>
      <c r="M472" s="3"/>
      <c r="N472" s="4"/>
      <c r="O472" s="5"/>
      <c r="P472" s="6"/>
      <c r="Q472" s="7"/>
      <c r="R472" s="1"/>
      <c r="S472" s="1"/>
    </row>
    <row r="473" spans="1:19" s="16" customFormat="1" ht="12" hidden="1" customHeight="1">
      <c r="A473" s="25"/>
      <c r="B473" s="1"/>
      <c r="C473" s="29"/>
      <c r="D473" s="29"/>
      <c r="E473" s="29"/>
      <c r="F473" s="29"/>
      <c r="G473" s="29"/>
      <c r="H473" s="29"/>
      <c r="I473" s="26"/>
      <c r="J473" s="29"/>
      <c r="K473" s="29"/>
      <c r="L473" s="46"/>
      <c r="M473" s="3"/>
      <c r="N473" s="4"/>
      <c r="O473" s="5"/>
      <c r="P473" s="6"/>
      <c r="Q473" s="7"/>
      <c r="R473" s="1"/>
      <c r="S473" s="1"/>
    </row>
    <row r="474" spans="1:19" s="16" customFormat="1" ht="12" hidden="1" customHeight="1">
      <c r="A474" s="25"/>
      <c r="B474" s="1"/>
      <c r="C474" s="29"/>
      <c r="D474" s="29"/>
      <c r="E474" s="29"/>
      <c r="F474" s="29"/>
      <c r="G474" s="29"/>
      <c r="H474" s="29"/>
      <c r="I474" s="26"/>
      <c r="J474" s="29"/>
      <c r="K474" s="29"/>
      <c r="L474" s="46"/>
      <c r="M474" s="3"/>
      <c r="N474" s="4"/>
      <c r="O474" s="5"/>
      <c r="P474" s="6"/>
      <c r="Q474" s="7"/>
      <c r="R474" s="1"/>
      <c r="S474" s="1"/>
    </row>
    <row r="475" spans="1:19" s="16" customFormat="1" ht="12" hidden="1" customHeight="1">
      <c r="A475" s="25"/>
      <c r="B475" s="1"/>
      <c r="C475" s="29"/>
      <c r="D475" s="29"/>
      <c r="E475" s="29"/>
      <c r="F475" s="29"/>
      <c r="G475" s="29"/>
      <c r="H475" s="29"/>
      <c r="I475" s="26"/>
      <c r="J475" s="29"/>
      <c r="K475" s="29"/>
      <c r="L475" s="46"/>
      <c r="M475" s="3"/>
      <c r="N475" s="4"/>
      <c r="O475" s="5"/>
      <c r="P475" s="6"/>
      <c r="Q475" s="7"/>
      <c r="R475" s="1"/>
      <c r="S475" s="1"/>
    </row>
    <row r="476" spans="1:19" s="16" customFormat="1" ht="12" hidden="1" customHeight="1">
      <c r="A476" s="25"/>
      <c r="B476" s="1"/>
      <c r="C476" s="29"/>
      <c r="D476" s="29"/>
      <c r="E476" s="29"/>
      <c r="F476" s="29"/>
      <c r="G476" s="29"/>
      <c r="H476" s="29"/>
      <c r="I476" s="26"/>
      <c r="J476" s="29"/>
      <c r="K476" s="29"/>
      <c r="L476" s="46"/>
      <c r="M476" s="3"/>
      <c r="N476" s="4"/>
      <c r="O476" s="5"/>
      <c r="P476" s="6"/>
      <c r="Q476" s="7"/>
      <c r="R476" s="1"/>
      <c r="S476" s="1"/>
    </row>
    <row r="477" spans="1:19" s="16" customFormat="1" ht="12" hidden="1" customHeight="1">
      <c r="A477" s="25"/>
      <c r="B477" s="1"/>
      <c r="C477" s="29"/>
      <c r="D477" s="29"/>
      <c r="E477" s="29"/>
      <c r="F477" s="29"/>
      <c r="G477" s="29"/>
      <c r="H477" s="29"/>
      <c r="I477" s="26"/>
      <c r="J477" s="29"/>
      <c r="K477" s="29"/>
      <c r="L477" s="46"/>
      <c r="M477" s="3"/>
      <c r="N477" s="4"/>
      <c r="O477" s="5"/>
      <c r="P477" s="6"/>
      <c r="Q477" s="7"/>
      <c r="R477" s="1"/>
      <c r="S477" s="1"/>
    </row>
    <row r="478" spans="1:19" s="16" customFormat="1" ht="12" hidden="1" customHeight="1">
      <c r="A478" s="25"/>
      <c r="B478" s="1"/>
      <c r="C478" s="29"/>
      <c r="D478" s="29"/>
      <c r="E478" s="29"/>
      <c r="F478" s="29"/>
      <c r="G478" s="29"/>
      <c r="H478" s="29"/>
      <c r="I478" s="26"/>
      <c r="J478" s="29"/>
      <c r="K478" s="29"/>
      <c r="L478" s="46"/>
      <c r="M478" s="3"/>
      <c r="N478" s="4"/>
      <c r="O478" s="5"/>
      <c r="P478" s="6"/>
      <c r="Q478" s="7"/>
      <c r="R478" s="1"/>
      <c r="S478" s="1"/>
    </row>
    <row r="479" spans="1:19" s="16" customFormat="1" ht="12" hidden="1" customHeight="1">
      <c r="A479" s="25"/>
      <c r="B479" s="1"/>
      <c r="C479" s="29"/>
      <c r="D479" s="29"/>
      <c r="E479" s="29"/>
      <c r="F479" s="29"/>
      <c r="G479" s="29"/>
      <c r="H479" s="29"/>
      <c r="I479" s="26"/>
      <c r="J479" s="29"/>
      <c r="K479" s="29"/>
      <c r="L479" s="46"/>
      <c r="M479" s="3"/>
      <c r="N479" s="4"/>
      <c r="O479" s="5"/>
      <c r="P479" s="6"/>
      <c r="Q479" s="7"/>
      <c r="R479" s="1"/>
      <c r="S479" s="1"/>
    </row>
    <row r="480" spans="1:19" s="16" customFormat="1" ht="12" hidden="1" customHeight="1">
      <c r="A480" s="25"/>
      <c r="B480" s="1"/>
      <c r="C480" s="29"/>
      <c r="D480" s="29"/>
      <c r="E480" s="29"/>
      <c r="F480" s="29"/>
      <c r="G480" s="29"/>
      <c r="H480" s="29"/>
      <c r="I480" s="26"/>
      <c r="J480" s="29"/>
      <c r="K480" s="29"/>
      <c r="L480" s="46"/>
      <c r="M480" s="3"/>
      <c r="N480" s="4"/>
      <c r="O480" s="5"/>
      <c r="P480" s="6"/>
      <c r="Q480" s="7"/>
      <c r="R480" s="1"/>
      <c r="S480" s="1"/>
    </row>
    <row r="481" spans="1:19" s="16" customFormat="1" ht="12" hidden="1" customHeight="1">
      <c r="A481" s="25"/>
      <c r="B481" s="1"/>
      <c r="C481" s="29"/>
      <c r="D481" s="29"/>
      <c r="E481" s="29"/>
      <c r="F481" s="29"/>
      <c r="G481" s="29"/>
      <c r="H481" s="29"/>
      <c r="I481" s="26"/>
      <c r="J481" s="29"/>
      <c r="K481" s="29"/>
      <c r="L481" s="46"/>
      <c r="M481" s="3"/>
      <c r="N481" s="4"/>
      <c r="O481" s="5"/>
      <c r="P481" s="6"/>
      <c r="Q481" s="7"/>
      <c r="R481" s="1"/>
      <c r="S481" s="1"/>
    </row>
    <row r="482" spans="1:19" s="16" customFormat="1" ht="12" hidden="1" customHeight="1">
      <c r="A482" s="25"/>
      <c r="B482" s="1"/>
      <c r="C482" s="29"/>
      <c r="D482" s="29"/>
      <c r="E482" s="29"/>
      <c r="F482" s="29"/>
      <c r="G482" s="29"/>
      <c r="H482" s="29"/>
      <c r="I482" s="26"/>
      <c r="J482" s="29"/>
      <c r="K482" s="29"/>
      <c r="L482" s="46"/>
      <c r="M482" s="3"/>
      <c r="N482" s="4"/>
      <c r="O482" s="5"/>
      <c r="P482" s="6"/>
      <c r="Q482" s="7"/>
      <c r="R482" s="1"/>
      <c r="S482" s="1"/>
    </row>
    <row r="483" spans="1:19" s="16" customFormat="1" ht="12" hidden="1" customHeight="1">
      <c r="A483" s="25"/>
      <c r="B483" s="1"/>
      <c r="C483" s="29"/>
      <c r="D483" s="29"/>
      <c r="E483" s="29"/>
      <c r="F483" s="29"/>
      <c r="G483" s="29"/>
      <c r="H483" s="29"/>
      <c r="I483" s="26"/>
      <c r="J483" s="29"/>
      <c r="K483" s="29"/>
      <c r="L483" s="46"/>
      <c r="M483" s="3"/>
      <c r="N483" s="4"/>
      <c r="O483" s="5"/>
      <c r="P483" s="6"/>
      <c r="Q483" s="7"/>
      <c r="R483" s="1"/>
      <c r="S483" s="1"/>
    </row>
    <row r="484" spans="1:19" s="16" customFormat="1" ht="12" hidden="1" customHeight="1">
      <c r="A484" s="25"/>
      <c r="B484" s="1"/>
      <c r="C484" s="29"/>
      <c r="D484" s="29"/>
      <c r="E484" s="29"/>
      <c r="F484" s="29"/>
      <c r="G484" s="29"/>
      <c r="H484" s="29"/>
      <c r="I484" s="26"/>
      <c r="J484" s="29"/>
      <c r="K484" s="29"/>
      <c r="L484" s="46"/>
      <c r="M484" s="3"/>
      <c r="N484" s="4"/>
      <c r="O484" s="5"/>
      <c r="P484" s="6"/>
      <c r="Q484" s="7"/>
      <c r="R484" s="1"/>
      <c r="S484" s="1"/>
    </row>
    <row r="485" spans="1:19" s="16" customFormat="1" ht="12" hidden="1" customHeight="1">
      <c r="A485" s="25"/>
      <c r="B485" s="1"/>
      <c r="C485" s="29"/>
      <c r="D485" s="29"/>
      <c r="E485" s="29"/>
      <c r="F485" s="29"/>
      <c r="G485" s="29"/>
      <c r="H485" s="29"/>
      <c r="I485" s="26"/>
      <c r="J485" s="29"/>
      <c r="K485" s="29"/>
      <c r="L485" s="46"/>
      <c r="M485" s="3"/>
      <c r="N485" s="4"/>
      <c r="O485" s="5"/>
      <c r="P485" s="6"/>
      <c r="Q485" s="7"/>
      <c r="R485" s="1"/>
      <c r="S485" s="1"/>
    </row>
    <row r="486" spans="1:19" s="16" customFormat="1" ht="12" hidden="1" customHeight="1">
      <c r="A486" s="25"/>
      <c r="B486" s="1"/>
      <c r="C486" s="29"/>
      <c r="D486" s="29"/>
      <c r="E486" s="29"/>
      <c r="F486" s="29"/>
      <c r="G486" s="29"/>
      <c r="H486" s="29"/>
      <c r="I486" s="26"/>
      <c r="J486" s="29"/>
      <c r="K486" s="29"/>
      <c r="L486" s="46"/>
      <c r="M486" s="3"/>
      <c r="N486" s="4"/>
      <c r="O486" s="5"/>
      <c r="P486" s="6"/>
      <c r="Q486" s="7"/>
      <c r="R486" s="1"/>
      <c r="S486" s="1"/>
    </row>
    <row r="487" spans="1:19" s="16" customFormat="1" ht="12" hidden="1" customHeight="1">
      <c r="A487" s="25"/>
      <c r="B487" s="1"/>
      <c r="C487" s="29"/>
      <c r="D487" s="29"/>
      <c r="E487" s="29"/>
      <c r="F487" s="29"/>
      <c r="G487" s="29"/>
      <c r="H487" s="29"/>
      <c r="I487" s="26"/>
      <c r="J487" s="29"/>
      <c r="K487" s="29"/>
      <c r="L487" s="46"/>
      <c r="M487" s="3"/>
      <c r="N487" s="4"/>
      <c r="O487" s="5"/>
      <c r="P487" s="6"/>
      <c r="Q487" s="7"/>
      <c r="R487" s="1"/>
      <c r="S487" s="1"/>
    </row>
    <row r="488" spans="1:19" s="16" customFormat="1" ht="12" hidden="1" customHeight="1">
      <c r="A488" s="25"/>
      <c r="B488" s="1"/>
      <c r="C488" s="29"/>
      <c r="D488" s="29"/>
      <c r="E488" s="29"/>
      <c r="F488" s="29"/>
      <c r="G488" s="29"/>
      <c r="H488" s="29"/>
      <c r="I488" s="26"/>
      <c r="J488" s="29"/>
      <c r="K488" s="29"/>
      <c r="L488" s="46"/>
      <c r="M488" s="3"/>
      <c r="N488" s="4"/>
      <c r="O488" s="5"/>
      <c r="P488" s="6"/>
      <c r="Q488" s="7"/>
      <c r="R488" s="1"/>
      <c r="S488" s="1"/>
    </row>
    <row r="489" spans="1:19" s="16" customFormat="1" ht="12" hidden="1" customHeight="1">
      <c r="A489" s="25"/>
      <c r="B489" s="1"/>
      <c r="C489" s="29"/>
      <c r="D489" s="29"/>
      <c r="E489" s="29"/>
      <c r="F489" s="29"/>
      <c r="G489" s="29"/>
      <c r="H489" s="29"/>
      <c r="I489" s="26"/>
      <c r="J489" s="29"/>
      <c r="K489" s="29"/>
      <c r="L489" s="46"/>
      <c r="M489" s="3"/>
      <c r="N489" s="4"/>
      <c r="O489" s="5"/>
      <c r="P489" s="6"/>
      <c r="Q489" s="7"/>
      <c r="R489" s="1"/>
      <c r="S489" s="1"/>
    </row>
    <row r="490" spans="1:19" s="16" customFormat="1" ht="12" hidden="1" customHeight="1">
      <c r="A490" s="25"/>
      <c r="B490" s="1"/>
      <c r="C490" s="29"/>
      <c r="D490" s="29"/>
      <c r="E490" s="29"/>
      <c r="F490" s="29"/>
      <c r="G490" s="29"/>
      <c r="H490" s="29"/>
      <c r="I490" s="26"/>
      <c r="J490" s="29"/>
      <c r="K490" s="29"/>
      <c r="L490" s="46"/>
      <c r="M490" s="3"/>
      <c r="N490" s="4"/>
      <c r="O490" s="5"/>
      <c r="P490" s="6"/>
      <c r="Q490" s="7"/>
      <c r="R490" s="1"/>
      <c r="S490" s="1"/>
    </row>
    <row r="491" spans="1:19" s="16" customFormat="1" ht="12" hidden="1" customHeight="1">
      <c r="A491" s="25"/>
      <c r="B491" s="1"/>
      <c r="C491" s="29"/>
      <c r="D491" s="29"/>
      <c r="E491" s="29"/>
      <c r="F491" s="29"/>
      <c r="G491" s="29"/>
      <c r="H491" s="29"/>
      <c r="I491" s="26"/>
      <c r="J491" s="29"/>
      <c r="K491" s="29"/>
      <c r="L491" s="46"/>
      <c r="M491" s="3"/>
      <c r="N491" s="4"/>
      <c r="O491" s="5"/>
      <c r="P491" s="6"/>
      <c r="Q491" s="7"/>
      <c r="R491" s="1"/>
      <c r="S491" s="1"/>
    </row>
    <row r="492" spans="1:19" s="16" customFormat="1" ht="12" hidden="1" customHeight="1">
      <c r="A492" s="25"/>
      <c r="B492" s="1"/>
      <c r="C492" s="29"/>
      <c r="D492" s="29"/>
      <c r="E492" s="29"/>
      <c r="F492" s="29"/>
      <c r="G492" s="29"/>
      <c r="H492" s="29"/>
      <c r="I492" s="26"/>
      <c r="J492" s="29"/>
      <c r="K492" s="29"/>
      <c r="L492" s="46"/>
      <c r="M492" s="3"/>
      <c r="N492" s="4"/>
      <c r="O492" s="5"/>
      <c r="P492" s="6"/>
      <c r="Q492" s="7"/>
      <c r="R492" s="1"/>
      <c r="S492" s="1"/>
    </row>
    <row r="493" spans="1:19" s="16" customFormat="1" ht="12" hidden="1" customHeight="1">
      <c r="A493" s="25"/>
      <c r="B493" s="1"/>
      <c r="C493" s="29"/>
      <c r="D493" s="29"/>
      <c r="E493" s="29"/>
      <c r="F493" s="29"/>
      <c r="G493" s="29"/>
      <c r="H493" s="29"/>
      <c r="I493" s="26"/>
      <c r="J493" s="29"/>
      <c r="K493" s="29"/>
      <c r="L493" s="46"/>
      <c r="M493" s="3"/>
      <c r="N493" s="4"/>
      <c r="O493" s="5"/>
      <c r="P493" s="6"/>
      <c r="Q493" s="7"/>
      <c r="R493" s="1"/>
      <c r="S493" s="1"/>
    </row>
    <row r="494" spans="1:19" s="16" customFormat="1" ht="12" hidden="1" customHeight="1">
      <c r="A494" s="25"/>
      <c r="B494" s="1"/>
      <c r="C494" s="29"/>
      <c r="D494" s="29"/>
      <c r="E494" s="29"/>
      <c r="F494" s="29"/>
      <c r="G494" s="29"/>
      <c r="H494" s="29"/>
      <c r="I494" s="26"/>
      <c r="J494" s="29"/>
      <c r="K494" s="29"/>
      <c r="L494" s="46"/>
      <c r="M494" s="3"/>
      <c r="N494" s="4"/>
      <c r="O494" s="5"/>
      <c r="P494" s="6"/>
      <c r="Q494" s="7"/>
      <c r="R494" s="1"/>
      <c r="S494" s="1"/>
    </row>
    <row r="495" spans="1:19" s="16" customFormat="1" ht="12" hidden="1" customHeight="1">
      <c r="A495" s="25"/>
      <c r="B495" s="1"/>
      <c r="C495" s="29"/>
      <c r="D495" s="29"/>
      <c r="E495" s="29"/>
      <c r="F495" s="29"/>
      <c r="G495" s="29"/>
      <c r="H495" s="29"/>
      <c r="I495" s="26"/>
      <c r="J495" s="29"/>
      <c r="K495" s="29"/>
      <c r="L495" s="46"/>
      <c r="M495" s="3"/>
      <c r="N495" s="4"/>
      <c r="O495" s="5"/>
      <c r="P495" s="6"/>
      <c r="Q495" s="7"/>
      <c r="R495" s="1"/>
      <c r="S495" s="1"/>
    </row>
    <row r="496" spans="1:19" s="16" customFormat="1" ht="12" hidden="1" customHeight="1">
      <c r="A496" s="25"/>
      <c r="B496" s="1"/>
      <c r="C496" s="29"/>
      <c r="D496" s="29"/>
      <c r="E496" s="29"/>
      <c r="F496" s="29"/>
      <c r="G496" s="29"/>
      <c r="H496" s="29"/>
      <c r="I496" s="26"/>
      <c r="J496" s="29"/>
      <c r="K496" s="29"/>
      <c r="L496" s="46"/>
      <c r="M496" s="3"/>
      <c r="N496" s="4"/>
      <c r="O496" s="5"/>
      <c r="P496" s="6"/>
      <c r="Q496" s="7"/>
      <c r="R496" s="1"/>
      <c r="S496" s="1"/>
    </row>
    <row r="497" spans="1:19" s="16" customFormat="1" ht="12" hidden="1" customHeight="1">
      <c r="A497" s="25"/>
      <c r="B497" s="1"/>
      <c r="C497" s="29"/>
      <c r="D497" s="29"/>
      <c r="E497" s="29"/>
      <c r="F497" s="29"/>
      <c r="G497" s="29"/>
      <c r="H497" s="29"/>
      <c r="I497" s="26"/>
      <c r="J497" s="29"/>
      <c r="K497" s="29"/>
      <c r="L497" s="46"/>
      <c r="M497" s="3"/>
      <c r="N497" s="4"/>
      <c r="O497" s="5"/>
      <c r="P497" s="6"/>
      <c r="Q497" s="7"/>
      <c r="R497" s="1"/>
      <c r="S497" s="1"/>
    </row>
    <row r="498" spans="1:19" s="16" customFormat="1" ht="12" hidden="1" customHeight="1">
      <c r="A498" s="25"/>
      <c r="B498" s="1"/>
      <c r="C498" s="29"/>
      <c r="D498" s="29"/>
      <c r="E498" s="29"/>
      <c r="F498" s="29"/>
      <c r="G498" s="29"/>
      <c r="H498" s="29"/>
      <c r="I498" s="26"/>
      <c r="J498" s="29"/>
      <c r="K498" s="29"/>
      <c r="L498" s="46"/>
      <c r="M498" s="3"/>
      <c r="N498" s="4"/>
      <c r="O498" s="5"/>
      <c r="P498" s="6"/>
      <c r="Q498" s="7"/>
      <c r="R498" s="1"/>
      <c r="S498" s="1"/>
    </row>
    <row r="499" spans="1:19" s="16" customFormat="1" ht="12" hidden="1" customHeight="1">
      <c r="A499" s="25"/>
      <c r="B499" s="1"/>
      <c r="C499" s="29"/>
      <c r="D499" s="29"/>
      <c r="E499" s="29"/>
      <c r="F499" s="29"/>
      <c r="G499" s="29"/>
      <c r="H499" s="29"/>
      <c r="I499" s="26"/>
      <c r="J499" s="29"/>
      <c r="K499" s="29"/>
      <c r="L499" s="46"/>
      <c r="M499" s="3"/>
      <c r="N499" s="4"/>
      <c r="O499" s="5"/>
      <c r="P499" s="6"/>
      <c r="Q499" s="7"/>
      <c r="R499" s="1"/>
      <c r="S499" s="1"/>
    </row>
    <row r="500" spans="1:19" s="16" customFormat="1" ht="12" hidden="1" customHeight="1">
      <c r="A500" s="25"/>
      <c r="B500" s="1"/>
      <c r="C500" s="29"/>
      <c r="D500" s="29"/>
      <c r="E500" s="29"/>
      <c r="F500" s="29"/>
      <c r="G500" s="29"/>
      <c r="H500" s="29"/>
      <c r="I500" s="26"/>
      <c r="J500" s="29"/>
      <c r="K500" s="29"/>
      <c r="L500" s="46"/>
      <c r="M500" s="3"/>
      <c r="N500" s="4"/>
      <c r="O500" s="5"/>
      <c r="P500" s="6"/>
      <c r="Q500" s="7"/>
      <c r="R500" s="1"/>
      <c r="S500" s="1"/>
    </row>
    <row r="501" spans="1:19" s="16" customFormat="1" ht="12" hidden="1" customHeight="1">
      <c r="A501" s="25"/>
      <c r="B501" s="1"/>
      <c r="C501" s="29"/>
      <c r="D501" s="29"/>
      <c r="E501" s="29"/>
      <c r="F501" s="29"/>
      <c r="G501" s="29"/>
      <c r="H501" s="29"/>
      <c r="I501" s="26"/>
      <c r="J501" s="29"/>
      <c r="K501" s="29"/>
      <c r="L501" s="46"/>
      <c r="M501" s="3"/>
      <c r="N501" s="4"/>
      <c r="O501" s="5"/>
      <c r="P501" s="6"/>
      <c r="Q501" s="7"/>
      <c r="R501" s="1"/>
      <c r="S501" s="1"/>
    </row>
    <row r="502" spans="1:19" s="16" customFormat="1" ht="12" hidden="1" customHeight="1">
      <c r="A502" s="25"/>
      <c r="B502" s="1"/>
      <c r="C502" s="29"/>
      <c r="D502" s="29"/>
      <c r="E502" s="29"/>
      <c r="F502" s="29"/>
      <c r="G502" s="29"/>
      <c r="H502" s="29"/>
      <c r="I502" s="26"/>
      <c r="J502" s="29"/>
      <c r="K502" s="29"/>
      <c r="L502" s="46"/>
      <c r="M502" s="3"/>
      <c r="N502" s="4"/>
      <c r="O502" s="5"/>
      <c r="P502" s="6"/>
      <c r="Q502" s="7"/>
      <c r="R502" s="1"/>
      <c r="S502" s="1"/>
    </row>
    <row r="503" spans="1:19" s="16" customFormat="1" ht="12" hidden="1" customHeight="1">
      <c r="A503" s="25"/>
      <c r="B503" s="1"/>
      <c r="C503" s="29"/>
      <c r="D503" s="29"/>
      <c r="E503" s="29"/>
      <c r="F503" s="29"/>
      <c r="G503" s="29"/>
      <c r="H503" s="29"/>
      <c r="I503" s="26"/>
      <c r="J503" s="29"/>
      <c r="K503" s="29"/>
      <c r="L503" s="46"/>
      <c r="M503" s="3"/>
      <c r="N503" s="4"/>
      <c r="O503" s="5"/>
      <c r="P503" s="6"/>
      <c r="Q503" s="7"/>
      <c r="R503" s="1"/>
      <c r="S503" s="1"/>
    </row>
    <row r="504" spans="1:19" s="16" customFormat="1" ht="12" hidden="1" customHeight="1">
      <c r="A504" s="25"/>
      <c r="B504" s="1"/>
      <c r="C504" s="29"/>
      <c r="D504" s="29"/>
      <c r="E504" s="29"/>
      <c r="F504" s="29"/>
      <c r="G504" s="29"/>
      <c r="H504" s="29"/>
      <c r="I504" s="26"/>
      <c r="J504" s="29"/>
      <c r="K504" s="29"/>
      <c r="L504" s="46"/>
      <c r="M504" s="3"/>
      <c r="N504" s="4"/>
      <c r="O504" s="5"/>
      <c r="P504" s="6"/>
      <c r="Q504" s="7"/>
      <c r="R504" s="1"/>
      <c r="S504" s="1"/>
    </row>
    <row r="505" spans="1:19" s="16" customFormat="1" ht="12" hidden="1" customHeight="1">
      <c r="A505" s="25"/>
      <c r="B505" s="1"/>
      <c r="C505" s="29"/>
      <c r="D505" s="29"/>
      <c r="E505" s="29"/>
      <c r="F505" s="29"/>
      <c r="G505" s="29"/>
      <c r="H505" s="29"/>
      <c r="I505" s="26"/>
      <c r="J505" s="29"/>
      <c r="K505" s="29"/>
      <c r="L505" s="46"/>
      <c r="M505" s="3"/>
      <c r="N505" s="4"/>
      <c r="O505" s="5"/>
      <c r="P505" s="6"/>
      <c r="Q505" s="7"/>
      <c r="R505" s="1"/>
      <c r="S505" s="1"/>
    </row>
    <row r="506" spans="1:19" s="16" customFormat="1" ht="12" hidden="1" customHeight="1">
      <c r="A506" s="25"/>
      <c r="B506" s="1"/>
      <c r="C506" s="29"/>
      <c r="D506" s="29"/>
      <c r="E506" s="29"/>
      <c r="F506" s="29"/>
      <c r="G506" s="29"/>
      <c r="H506" s="29"/>
      <c r="I506" s="26"/>
      <c r="J506" s="29"/>
      <c r="K506" s="29"/>
      <c r="L506" s="46"/>
      <c r="M506" s="3"/>
      <c r="N506" s="4"/>
      <c r="O506" s="5"/>
      <c r="P506" s="6"/>
      <c r="Q506" s="7"/>
      <c r="R506" s="1"/>
      <c r="S506" s="1"/>
    </row>
    <row r="507" spans="1:19" s="16" customFormat="1" ht="12" hidden="1" customHeight="1">
      <c r="A507" s="25"/>
      <c r="B507" s="1"/>
      <c r="C507" s="29"/>
      <c r="D507" s="29"/>
      <c r="E507" s="29"/>
      <c r="F507" s="29"/>
      <c r="G507" s="29"/>
      <c r="H507" s="29"/>
      <c r="I507" s="26"/>
      <c r="J507" s="29"/>
      <c r="K507" s="29"/>
      <c r="L507" s="46"/>
      <c r="M507" s="3"/>
      <c r="N507" s="4"/>
      <c r="O507" s="5"/>
      <c r="P507" s="6"/>
      <c r="Q507" s="7"/>
      <c r="R507" s="1"/>
      <c r="S507" s="1"/>
    </row>
    <row r="508" spans="1:19" s="16" customFormat="1" ht="12" hidden="1" customHeight="1">
      <c r="A508" s="25"/>
      <c r="B508" s="1"/>
      <c r="C508" s="29"/>
      <c r="D508" s="29"/>
      <c r="E508" s="29"/>
      <c r="F508" s="29"/>
      <c r="G508" s="29"/>
      <c r="H508" s="29"/>
      <c r="I508" s="26"/>
      <c r="J508" s="29"/>
      <c r="K508" s="29"/>
      <c r="L508" s="46"/>
      <c r="M508" s="3"/>
      <c r="N508" s="4"/>
      <c r="O508" s="5"/>
      <c r="P508" s="6"/>
      <c r="Q508" s="7"/>
      <c r="R508" s="1"/>
      <c r="S508" s="1"/>
    </row>
    <row r="509" spans="1:19" s="16" customFormat="1" ht="12" hidden="1" customHeight="1">
      <c r="A509" s="25"/>
      <c r="B509" s="1"/>
      <c r="C509" s="29"/>
      <c r="D509" s="29"/>
      <c r="E509" s="29"/>
      <c r="F509" s="29"/>
      <c r="G509" s="29"/>
      <c r="H509" s="29"/>
      <c r="I509" s="26"/>
      <c r="J509" s="29"/>
      <c r="K509" s="29"/>
      <c r="L509" s="46"/>
      <c r="M509" s="3"/>
      <c r="N509" s="4"/>
      <c r="O509" s="5"/>
      <c r="P509" s="6"/>
      <c r="Q509" s="7"/>
      <c r="R509" s="1"/>
      <c r="S509" s="1"/>
    </row>
    <row r="510" spans="1:19" s="16" customFormat="1" ht="12" hidden="1" customHeight="1">
      <c r="A510" s="25"/>
      <c r="B510" s="1"/>
      <c r="C510" s="29"/>
      <c r="D510" s="29"/>
      <c r="E510" s="29"/>
      <c r="F510" s="29"/>
      <c r="G510" s="29"/>
      <c r="H510" s="29"/>
      <c r="I510" s="26"/>
      <c r="J510" s="29"/>
      <c r="K510" s="29"/>
      <c r="L510" s="46"/>
      <c r="M510" s="3"/>
      <c r="N510" s="4"/>
      <c r="O510" s="5"/>
      <c r="P510" s="6"/>
      <c r="Q510" s="7"/>
      <c r="R510" s="1"/>
      <c r="S510" s="1"/>
    </row>
    <row r="511" spans="1:19" s="16" customFormat="1" ht="12" hidden="1" customHeight="1">
      <c r="A511" s="25"/>
      <c r="B511" s="1"/>
      <c r="C511" s="29"/>
      <c r="D511" s="29"/>
      <c r="E511" s="29"/>
      <c r="F511" s="29"/>
      <c r="G511" s="29"/>
      <c r="H511" s="29"/>
      <c r="I511" s="26"/>
      <c r="J511" s="29"/>
      <c r="K511" s="29"/>
      <c r="L511" s="46"/>
      <c r="M511" s="3"/>
      <c r="N511" s="4"/>
      <c r="O511" s="5"/>
      <c r="P511" s="6"/>
      <c r="Q511" s="7"/>
      <c r="R511" s="1"/>
      <c r="S511" s="1"/>
    </row>
    <row r="512" spans="1:19" s="16" customFormat="1" ht="12" hidden="1" customHeight="1">
      <c r="A512" s="25"/>
      <c r="B512" s="1"/>
      <c r="C512" s="29"/>
      <c r="D512" s="29"/>
      <c r="E512" s="29"/>
      <c r="F512" s="29"/>
      <c r="G512" s="29"/>
      <c r="H512" s="29"/>
      <c r="I512" s="26"/>
      <c r="J512" s="29"/>
      <c r="K512" s="29"/>
      <c r="L512" s="46"/>
      <c r="M512" s="3"/>
      <c r="N512" s="4"/>
      <c r="O512" s="5"/>
      <c r="P512" s="6"/>
      <c r="Q512" s="7"/>
      <c r="R512" s="1"/>
      <c r="S512" s="1"/>
    </row>
    <row r="513" spans="1:19" s="16" customFormat="1" ht="12" hidden="1" customHeight="1">
      <c r="A513" s="25"/>
      <c r="B513" s="1"/>
      <c r="C513" s="29"/>
      <c r="D513" s="29"/>
      <c r="E513" s="29"/>
      <c r="F513" s="29"/>
      <c r="G513" s="29"/>
      <c r="H513" s="29"/>
      <c r="I513" s="26"/>
      <c r="J513" s="29"/>
      <c r="K513" s="29"/>
      <c r="L513" s="46"/>
      <c r="M513" s="3"/>
      <c r="N513" s="4"/>
      <c r="O513" s="5"/>
      <c r="P513" s="6"/>
      <c r="Q513" s="7"/>
      <c r="R513" s="1"/>
      <c r="S513" s="1"/>
    </row>
    <row r="514" spans="1:19" s="16" customFormat="1" ht="12" hidden="1" customHeight="1">
      <c r="A514" s="25"/>
      <c r="B514" s="1"/>
      <c r="C514" s="29"/>
      <c r="D514" s="29"/>
      <c r="E514" s="29"/>
      <c r="F514" s="29"/>
      <c r="G514" s="29"/>
      <c r="H514" s="29"/>
      <c r="I514" s="26"/>
      <c r="J514" s="29"/>
      <c r="K514" s="29"/>
      <c r="L514" s="46"/>
      <c r="M514" s="3"/>
      <c r="N514" s="4"/>
      <c r="O514" s="5"/>
      <c r="P514" s="6"/>
      <c r="Q514" s="7"/>
      <c r="R514" s="1"/>
      <c r="S514" s="1"/>
    </row>
    <row r="515" spans="1:19" s="16" customFormat="1" ht="12" hidden="1" customHeight="1">
      <c r="A515" s="25"/>
      <c r="B515" s="1"/>
      <c r="C515" s="29"/>
      <c r="D515" s="29"/>
      <c r="E515" s="29"/>
      <c r="F515" s="29"/>
      <c r="G515" s="29"/>
      <c r="H515" s="29"/>
      <c r="I515" s="26"/>
      <c r="J515" s="29"/>
      <c r="K515" s="29"/>
      <c r="L515" s="46"/>
      <c r="M515" s="3"/>
      <c r="N515" s="4"/>
      <c r="O515" s="5"/>
      <c r="P515" s="6"/>
      <c r="Q515" s="7"/>
      <c r="R515" s="1"/>
      <c r="S515" s="1"/>
    </row>
    <row r="516" spans="1:19" s="16" customFormat="1" ht="12" hidden="1" customHeight="1">
      <c r="A516" s="25"/>
      <c r="B516" s="1"/>
      <c r="C516" s="29"/>
      <c r="D516" s="29"/>
      <c r="E516" s="29"/>
      <c r="F516" s="29"/>
      <c r="G516" s="29"/>
      <c r="H516" s="29"/>
      <c r="I516" s="26"/>
      <c r="J516" s="29"/>
      <c r="K516" s="29"/>
      <c r="L516" s="46"/>
      <c r="M516" s="3"/>
      <c r="N516" s="4"/>
      <c r="O516" s="5"/>
      <c r="P516" s="6"/>
      <c r="Q516" s="7"/>
      <c r="R516" s="1"/>
      <c r="S516" s="1"/>
    </row>
    <row r="517" spans="1:19" s="16" customFormat="1" ht="12" hidden="1" customHeight="1">
      <c r="A517" s="25"/>
      <c r="B517" s="1"/>
      <c r="C517" s="29"/>
      <c r="D517" s="29"/>
      <c r="E517" s="29"/>
      <c r="F517" s="29"/>
      <c r="G517" s="29"/>
      <c r="H517" s="29"/>
      <c r="I517" s="26"/>
      <c r="J517" s="29"/>
      <c r="K517" s="29"/>
      <c r="L517" s="46"/>
      <c r="M517" s="3"/>
      <c r="N517" s="4"/>
      <c r="O517" s="5"/>
      <c r="P517" s="6"/>
      <c r="Q517" s="7"/>
      <c r="R517" s="1"/>
      <c r="S517" s="1"/>
    </row>
    <row r="518" spans="1:19" s="16" customFormat="1" ht="12" hidden="1" customHeight="1">
      <c r="A518" s="25"/>
      <c r="B518" s="1"/>
      <c r="C518" s="29"/>
      <c r="D518" s="29"/>
      <c r="E518" s="29"/>
      <c r="F518" s="29"/>
      <c r="G518" s="29"/>
      <c r="H518" s="29"/>
      <c r="I518" s="26"/>
      <c r="J518" s="29"/>
      <c r="K518" s="29"/>
      <c r="L518" s="46"/>
      <c r="M518" s="3"/>
      <c r="N518" s="4"/>
      <c r="O518" s="5"/>
      <c r="P518" s="6"/>
      <c r="Q518" s="7"/>
      <c r="R518" s="1"/>
      <c r="S518" s="1"/>
    </row>
    <row r="519" spans="1:19" s="16" customFormat="1" ht="12" hidden="1" customHeight="1">
      <c r="A519" s="25"/>
      <c r="B519" s="1"/>
      <c r="C519" s="29"/>
      <c r="D519" s="29"/>
      <c r="E519" s="29"/>
      <c r="F519" s="29"/>
      <c r="G519" s="29"/>
      <c r="H519" s="29"/>
      <c r="I519" s="26"/>
      <c r="J519" s="29"/>
      <c r="K519" s="29"/>
      <c r="L519" s="46"/>
      <c r="M519" s="3"/>
      <c r="N519" s="4"/>
      <c r="O519" s="5"/>
      <c r="P519" s="6"/>
      <c r="Q519" s="7"/>
      <c r="R519" s="1"/>
      <c r="S519" s="1"/>
    </row>
    <row r="520" spans="1:19" s="16" customFormat="1" ht="12" hidden="1" customHeight="1">
      <c r="A520" s="25"/>
      <c r="B520" s="1"/>
      <c r="C520" s="29"/>
      <c r="D520" s="29"/>
      <c r="E520" s="29"/>
      <c r="F520" s="29"/>
      <c r="G520" s="29"/>
      <c r="H520" s="29"/>
      <c r="I520" s="26"/>
      <c r="J520" s="29"/>
      <c r="K520" s="29"/>
      <c r="L520" s="46"/>
      <c r="M520" s="3"/>
      <c r="N520" s="4"/>
      <c r="O520" s="5"/>
      <c r="P520" s="6"/>
      <c r="Q520" s="7"/>
      <c r="R520" s="1"/>
      <c r="S520" s="1"/>
    </row>
    <row r="521" spans="1:19" s="16" customFormat="1" ht="12" hidden="1" customHeight="1">
      <c r="A521" s="25"/>
      <c r="B521" s="1"/>
      <c r="C521" s="29"/>
      <c r="D521" s="29"/>
      <c r="E521" s="29"/>
      <c r="F521" s="29"/>
      <c r="G521" s="29"/>
      <c r="H521" s="29"/>
      <c r="I521" s="26"/>
      <c r="J521" s="29"/>
      <c r="K521" s="29"/>
      <c r="L521" s="46"/>
      <c r="M521" s="3"/>
      <c r="N521" s="4"/>
      <c r="O521" s="5"/>
      <c r="P521" s="6"/>
      <c r="Q521" s="7"/>
      <c r="R521" s="1"/>
      <c r="S521" s="1"/>
    </row>
    <row r="522" spans="1:19" s="16" customFormat="1" ht="12" hidden="1" customHeight="1">
      <c r="A522" s="25"/>
      <c r="B522" s="1"/>
      <c r="C522" s="29"/>
      <c r="D522" s="29"/>
      <c r="E522" s="29"/>
      <c r="F522" s="29"/>
      <c r="G522" s="29"/>
      <c r="H522" s="29"/>
      <c r="I522" s="26"/>
      <c r="J522" s="29"/>
      <c r="K522" s="29"/>
      <c r="L522" s="46"/>
      <c r="M522" s="3"/>
      <c r="N522" s="4"/>
      <c r="O522" s="5"/>
      <c r="P522" s="6"/>
      <c r="Q522" s="7"/>
      <c r="R522" s="1"/>
      <c r="S522" s="1"/>
    </row>
    <row r="523" spans="1:19" s="16" customFormat="1" ht="12" hidden="1" customHeight="1">
      <c r="A523" s="25"/>
      <c r="B523" s="1"/>
      <c r="C523" s="29"/>
      <c r="D523" s="29"/>
      <c r="E523" s="29"/>
      <c r="F523" s="29"/>
      <c r="G523" s="29"/>
      <c r="H523" s="29"/>
      <c r="I523" s="26"/>
      <c r="J523" s="29"/>
      <c r="K523" s="29"/>
      <c r="L523" s="46"/>
      <c r="M523" s="3"/>
      <c r="N523" s="4"/>
      <c r="O523" s="5"/>
      <c r="P523" s="6"/>
      <c r="Q523" s="7"/>
      <c r="R523" s="1"/>
      <c r="S523" s="1"/>
    </row>
    <row r="524" spans="1:19" s="16" customFormat="1" ht="12" hidden="1" customHeight="1">
      <c r="A524" s="25"/>
      <c r="B524" s="1"/>
      <c r="C524" s="29"/>
      <c r="D524" s="29"/>
      <c r="E524" s="29"/>
      <c r="F524" s="29"/>
      <c r="G524" s="29"/>
      <c r="H524" s="29"/>
      <c r="I524" s="26"/>
      <c r="J524" s="29"/>
      <c r="K524" s="29"/>
      <c r="L524" s="46"/>
      <c r="M524" s="3"/>
      <c r="N524" s="4"/>
      <c r="O524" s="5"/>
      <c r="P524" s="6"/>
      <c r="Q524" s="7"/>
      <c r="R524" s="1"/>
      <c r="S524" s="1"/>
    </row>
    <row r="525" spans="1:19" s="16" customFormat="1" ht="12" hidden="1" customHeight="1">
      <c r="A525" s="25"/>
      <c r="B525" s="1"/>
      <c r="C525" s="29"/>
      <c r="D525" s="29"/>
      <c r="E525" s="29"/>
      <c r="F525" s="29"/>
      <c r="G525" s="29"/>
      <c r="H525" s="29"/>
      <c r="I525" s="26"/>
      <c r="J525" s="29"/>
      <c r="K525" s="29"/>
      <c r="L525" s="46"/>
      <c r="M525" s="3"/>
      <c r="N525" s="4"/>
      <c r="O525" s="5"/>
      <c r="P525" s="6"/>
      <c r="Q525" s="7"/>
      <c r="R525" s="1"/>
      <c r="S525" s="1"/>
    </row>
    <row r="526" spans="1:19" s="16" customFormat="1" ht="12" hidden="1" customHeight="1">
      <c r="A526" s="25"/>
      <c r="B526" s="1"/>
      <c r="C526" s="29"/>
      <c r="D526" s="29"/>
      <c r="E526" s="29"/>
      <c r="F526" s="29"/>
      <c r="G526" s="29"/>
      <c r="H526" s="29"/>
      <c r="I526" s="26"/>
      <c r="J526" s="29"/>
      <c r="K526" s="29"/>
      <c r="L526" s="46"/>
      <c r="M526" s="3"/>
      <c r="N526" s="4"/>
      <c r="O526" s="5"/>
      <c r="P526" s="6"/>
      <c r="Q526" s="7"/>
      <c r="R526" s="1"/>
      <c r="S526" s="1"/>
    </row>
    <row r="527" spans="1:19" s="16" customFormat="1" ht="12" hidden="1" customHeight="1">
      <c r="A527" s="25"/>
      <c r="B527" s="1"/>
      <c r="C527" s="29"/>
      <c r="D527" s="29"/>
      <c r="E527" s="29"/>
      <c r="F527" s="29"/>
      <c r="G527" s="29"/>
      <c r="H527" s="29"/>
      <c r="I527" s="26"/>
      <c r="J527" s="29"/>
      <c r="K527" s="29"/>
      <c r="L527" s="46"/>
      <c r="M527" s="3"/>
      <c r="N527" s="4"/>
      <c r="O527" s="5"/>
      <c r="P527" s="6"/>
      <c r="Q527" s="7"/>
      <c r="R527" s="1"/>
      <c r="S527" s="1"/>
    </row>
    <row r="528" spans="1:19" s="16" customFormat="1" ht="12" hidden="1" customHeight="1">
      <c r="A528" s="25"/>
      <c r="B528" s="1"/>
      <c r="C528" s="29"/>
      <c r="D528" s="29"/>
      <c r="E528" s="29"/>
      <c r="F528" s="29"/>
      <c r="G528" s="29"/>
      <c r="H528" s="29"/>
      <c r="I528" s="26"/>
      <c r="J528" s="29"/>
      <c r="K528" s="29"/>
      <c r="L528" s="46"/>
      <c r="M528" s="3"/>
      <c r="N528" s="4"/>
      <c r="O528" s="5"/>
      <c r="P528" s="6"/>
      <c r="Q528" s="7"/>
      <c r="R528" s="1"/>
      <c r="S528" s="1"/>
    </row>
    <row r="529" spans="1:19" s="16" customFormat="1" ht="12" hidden="1" customHeight="1">
      <c r="A529" s="25"/>
      <c r="B529" s="1"/>
      <c r="C529" s="29"/>
      <c r="D529" s="29"/>
      <c r="E529" s="29"/>
      <c r="F529" s="29"/>
      <c r="G529" s="29"/>
      <c r="H529" s="29"/>
      <c r="I529" s="26"/>
      <c r="J529" s="29"/>
      <c r="K529" s="29"/>
      <c r="L529" s="46"/>
      <c r="M529" s="3"/>
      <c r="N529" s="4"/>
      <c r="O529" s="5"/>
      <c r="P529" s="6"/>
      <c r="Q529" s="7"/>
      <c r="R529" s="1"/>
      <c r="S529" s="1"/>
    </row>
    <row r="530" spans="1:19" s="16" customFormat="1" ht="12" hidden="1" customHeight="1">
      <c r="A530" s="25"/>
      <c r="B530" s="1"/>
      <c r="C530" s="29"/>
      <c r="D530" s="29"/>
      <c r="E530" s="29"/>
      <c r="F530" s="29"/>
      <c r="G530" s="29"/>
      <c r="H530" s="29"/>
      <c r="I530" s="26"/>
      <c r="J530" s="29"/>
      <c r="K530" s="29"/>
      <c r="L530" s="46"/>
      <c r="M530" s="3"/>
      <c r="N530" s="4"/>
      <c r="O530" s="5"/>
      <c r="P530" s="6"/>
      <c r="Q530" s="7"/>
      <c r="R530" s="1"/>
      <c r="S530" s="1"/>
    </row>
    <row r="531" spans="1:19" s="16" customFormat="1" ht="12" hidden="1" customHeight="1">
      <c r="A531" s="25"/>
      <c r="B531" s="1"/>
      <c r="C531" s="29"/>
      <c r="D531" s="29"/>
      <c r="E531" s="29"/>
      <c r="F531" s="29"/>
      <c r="G531" s="29"/>
      <c r="H531" s="29"/>
      <c r="I531" s="26"/>
      <c r="J531" s="29"/>
      <c r="K531" s="29"/>
      <c r="L531" s="46"/>
      <c r="M531" s="3"/>
      <c r="N531" s="4"/>
      <c r="O531" s="5"/>
      <c r="P531" s="6"/>
      <c r="Q531" s="7"/>
      <c r="R531" s="1"/>
      <c r="S531" s="1"/>
    </row>
    <row r="532" spans="1:19" s="16" customFormat="1" ht="12" hidden="1" customHeight="1">
      <c r="A532" s="25"/>
      <c r="B532" s="1"/>
      <c r="C532" s="29"/>
      <c r="D532" s="29"/>
      <c r="E532" s="29"/>
      <c r="F532" s="29"/>
      <c r="G532" s="29"/>
      <c r="H532" s="29"/>
      <c r="I532" s="26"/>
      <c r="J532" s="29"/>
      <c r="K532" s="29"/>
      <c r="L532" s="46"/>
      <c r="M532" s="3"/>
      <c r="N532" s="4"/>
      <c r="O532" s="5"/>
      <c r="P532" s="6"/>
      <c r="Q532" s="7"/>
      <c r="R532" s="1"/>
      <c r="S532" s="1"/>
    </row>
    <row r="533" spans="1:19" s="16" customFormat="1" ht="12" hidden="1" customHeight="1">
      <c r="A533" s="25"/>
      <c r="B533" s="1"/>
      <c r="C533" s="29"/>
      <c r="D533" s="29"/>
      <c r="E533" s="29"/>
      <c r="F533" s="29"/>
      <c r="G533" s="29"/>
      <c r="H533" s="29"/>
      <c r="I533" s="26"/>
      <c r="J533" s="29"/>
      <c r="K533" s="29"/>
      <c r="L533" s="46"/>
      <c r="M533" s="3"/>
      <c r="N533" s="4"/>
      <c r="O533" s="5"/>
      <c r="P533" s="6"/>
      <c r="Q533" s="7"/>
      <c r="R533" s="1"/>
      <c r="S533" s="1"/>
    </row>
    <row r="534" spans="1:19" s="16" customFormat="1" ht="12" hidden="1" customHeight="1">
      <c r="A534" s="25"/>
      <c r="B534" s="1"/>
      <c r="C534" s="29"/>
      <c r="D534" s="29"/>
      <c r="E534" s="29"/>
      <c r="F534" s="29"/>
      <c r="G534" s="29"/>
      <c r="H534" s="29"/>
      <c r="I534" s="26"/>
      <c r="J534" s="29"/>
      <c r="K534" s="29"/>
      <c r="L534" s="46"/>
      <c r="M534" s="3"/>
      <c r="N534" s="4"/>
      <c r="O534" s="5"/>
      <c r="P534" s="6"/>
      <c r="Q534" s="7"/>
      <c r="R534" s="1"/>
      <c r="S534" s="1"/>
    </row>
    <row r="535" spans="1:19" s="16" customFormat="1" ht="12" hidden="1" customHeight="1">
      <c r="A535" s="25"/>
      <c r="B535" s="1"/>
      <c r="C535" s="29"/>
      <c r="D535" s="29"/>
      <c r="E535" s="29"/>
      <c r="F535" s="29"/>
      <c r="G535" s="29"/>
      <c r="H535" s="29"/>
      <c r="I535" s="26"/>
      <c r="J535" s="29"/>
      <c r="K535" s="29"/>
      <c r="L535" s="46"/>
      <c r="M535" s="3"/>
      <c r="N535" s="4"/>
      <c r="O535" s="5"/>
      <c r="P535" s="6"/>
      <c r="Q535" s="7"/>
      <c r="R535" s="1"/>
      <c r="S535" s="1"/>
    </row>
    <row r="536" spans="1:19" s="16" customFormat="1" ht="12" hidden="1" customHeight="1">
      <c r="A536" s="25"/>
      <c r="B536" s="1"/>
      <c r="C536" s="29"/>
      <c r="D536" s="29"/>
      <c r="E536" s="29"/>
      <c r="F536" s="29"/>
      <c r="G536" s="29"/>
      <c r="H536" s="29"/>
      <c r="I536" s="26"/>
      <c r="J536" s="29"/>
      <c r="K536" s="29"/>
      <c r="L536" s="46"/>
      <c r="M536" s="3"/>
      <c r="N536" s="4"/>
      <c r="O536" s="5"/>
      <c r="P536" s="6"/>
      <c r="Q536" s="7"/>
      <c r="R536" s="1"/>
      <c r="S536" s="1"/>
    </row>
    <row r="537" spans="1:19" s="16" customFormat="1" ht="12" hidden="1" customHeight="1">
      <c r="A537" s="25"/>
      <c r="B537" s="1"/>
      <c r="C537" s="29"/>
      <c r="D537" s="29"/>
      <c r="E537" s="29"/>
      <c r="F537" s="29"/>
      <c r="G537" s="29"/>
      <c r="H537" s="29"/>
      <c r="I537" s="26"/>
      <c r="J537" s="29"/>
      <c r="K537" s="29"/>
      <c r="L537" s="46"/>
      <c r="M537" s="3"/>
      <c r="N537" s="4"/>
      <c r="O537" s="5"/>
      <c r="P537" s="6"/>
      <c r="Q537" s="7"/>
      <c r="R537" s="1"/>
      <c r="S537" s="1"/>
    </row>
    <row r="538" spans="1:19" s="16" customFormat="1" ht="12" hidden="1" customHeight="1">
      <c r="A538" s="25"/>
      <c r="B538" s="1"/>
      <c r="C538" s="29"/>
      <c r="D538" s="29"/>
      <c r="E538" s="29"/>
      <c r="F538" s="29"/>
      <c r="G538" s="29"/>
      <c r="H538" s="29"/>
      <c r="I538" s="26"/>
      <c r="J538" s="29"/>
      <c r="K538" s="29"/>
      <c r="L538" s="46"/>
      <c r="M538" s="3"/>
      <c r="N538" s="4"/>
      <c r="O538" s="5"/>
      <c r="P538" s="6"/>
      <c r="Q538" s="7"/>
      <c r="R538" s="1"/>
      <c r="S538" s="1"/>
    </row>
    <row r="539" spans="1:19" s="16" customFormat="1" ht="12" hidden="1" customHeight="1">
      <c r="A539" s="25"/>
      <c r="B539" s="1"/>
      <c r="C539" s="29"/>
      <c r="D539" s="29"/>
      <c r="E539" s="29"/>
      <c r="F539" s="29"/>
      <c r="G539" s="29"/>
      <c r="H539" s="29"/>
      <c r="I539" s="26"/>
      <c r="J539" s="29"/>
      <c r="K539" s="29"/>
      <c r="L539" s="46"/>
      <c r="M539" s="3"/>
      <c r="N539" s="4"/>
      <c r="O539" s="5"/>
      <c r="P539" s="6"/>
      <c r="Q539" s="7"/>
      <c r="R539" s="1"/>
      <c r="S539" s="1"/>
    </row>
    <row r="540" spans="1:19" s="16" customFormat="1" ht="12" hidden="1" customHeight="1">
      <c r="A540" s="25"/>
      <c r="B540" s="1"/>
      <c r="C540" s="29"/>
      <c r="D540" s="29"/>
      <c r="E540" s="29"/>
      <c r="F540" s="29"/>
      <c r="G540" s="29"/>
      <c r="H540" s="29"/>
      <c r="I540" s="26"/>
      <c r="J540" s="29"/>
      <c r="K540" s="29"/>
      <c r="L540" s="46"/>
      <c r="M540" s="3"/>
      <c r="N540" s="4"/>
      <c r="O540" s="5"/>
      <c r="P540" s="6"/>
      <c r="Q540" s="7"/>
      <c r="R540" s="1"/>
      <c r="S540" s="1"/>
    </row>
    <row r="541" spans="1:19" s="16" customFormat="1" ht="12" hidden="1" customHeight="1">
      <c r="A541" s="25"/>
      <c r="B541" s="1"/>
      <c r="C541" s="29"/>
      <c r="D541" s="29"/>
      <c r="E541" s="29"/>
      <c r="F541" s="29"/>
      <c r="G541" s="29"/>
      <c r="H541" s="29"/>
      <c r="I541" s="26"/>
      <c r="J541" s="29"/>
      <c r="K541" s="29"/>
      <c r="L541" s="46"/>
      <c r="M541" s="3"/>
      <c r="N541" s="4"/>
      <c r="O541" s="5"/>
      <c r="P541" s="6"/>
      <c r="Q541" s="7"/>
      <c r="R541" s="1"/>
      <c r="S541" s="1"/>
    </row>
    <row r="542" spans="1:19" s="16" customFormat="1" ht="12" hidden="1" customHeight="1">
      <c r="A542" s="25"/>
      <c r="B542" s="1"/>
      <c r="C542" s="29"/>
      <c r="D542" s="29"/>
      <c r="E542" s="29"/>
      <c r="F542" s="29"/>
      <c r="G542" s="29"/>
      <c r="H542" s="29"/>
      <c r="I542" s="26"/>
      <c r="J542" s="29"/>
      <c r="K542" s="29"/>
      <c r="L542" s="46"/>
      <c r="M542" s="3"/>
      <c r="N542" s="4"/>
      <c r="O542" s="5"/>
      <c r="P542" s="6"/>
      <c r="Q542" s="7"/>
      <c r="R542" s="1"/>
      <c r="S542" s="1"/>
    </row>
    <row r="543" spans="1:19" s="16" customFormat="1" ht="12" hidden="1" customHeight="1">
      <c r="A543" s="25"/>
      <c r="B543" s="1"/>
      <c r="C543" s="29"/>
      <c r="D543" s="29"/>
      <c r="E543" s="29"/>
      <c r="F543" s="29"/>
      <c r="G543" s="29"/>
      <c r="H543" s="29"/>
      <c r="I543" s="26"/>
      <c r="J543" s="29"/>
      <c r="K543" s="29"/>
      <c r="L543" s="46"/>
      <c r="M543" s="3"/>
      <c r="N543" s="4"/>
      <c r="O543" s="5"/>
      <c r="P543" s="6"/>
      <c r="Q543" s="7"/>
      <c r="R543" s="1"/>
      <c r="S543" s="1"/>
    </row>
    <row r="544" spans="1:19" s="16" customFormat="1" ht="12" hidden="1" customHeight="1">
      <c r="A544" s="25"/>
      <c r="B544" s="1"/>
      <c r="C544" s="29"/>
      <c r="D544" s="29"/>
      <c r="E544" s="29"/>
      <c r="F544" s="29"/>
      <c r="G544" s="29"/>
      <c r="H544" s="29"/>
      <c r="I544" s="26"/>
      <c r="J544" s="29"/>
      <c r="K544" s="29"/>
      <c r="L544" s="46"/>
      <c r="M544" s="3"/>
      <c r="N544" s="4"/>
      <c r="O544" s="5"/>
      <c r="P544" s="6"/>
      <c r="Q544" s="7"/>
      <c r="R544" s="1"/>
      <c r="S544" s="1"/>
    </row>
    <row r="545" spans="1:19" s="16" customFormat="1" ht="12" hidden="1" customHeight="1">
      <c r="A545" s="25"/>
      <c r="B545" s="1"/>
      <c r="C545" s="29"/>
      <c r="D545" s="29"/>
      <c r="E545" s="29"/>
      <c r="F545" s="29"/>
      <c r="G545" s="29"/>
      <c r="H545" s="29"/>
      <c r="I545" s="26"/>
      <c r="J545" s="29"/>
      <c r="K545" s="29"/>
      <c r="L545" s="46"/>
      <c r="M545" s="3"/>
      <c r="N545" s="4"/>
      <c r="O545" s="5"/>
      <c r="P545" s="6"/>
      <c r="Q545" s="7"/>
      <c r="R545" s="1"/>
      <c r="S545" s="1"/>
    </row>
    <row r="546" spans="1:19" s="16" customFormat="1" ht="12" hidden="1" customHeight="1">
      <c r="A546" s="25"/>
      <c r="B546" s="1"/>
      <c r="C546" s="29"/>
      <c r="D546" s="29"/>
      <c r="E546" s="29"/>
      <c r="F546" s="29"/>
      <c r="G546" s="29"/>
      <c r="H546" s="29"/>
      <c r="I546" s="26"/>
      <c r="J546" s="29"/>
      <c r="K546" s="29"/>
      <c r="L546" s="46"/>
      <c r="M546" s="3"/>
      <c r="N546" s="4"/>
      <c r="O546" s="5"/>
      <c r="P546" s="6"/>
      <c r="Q546" s="7"/>
      <c r="R546" s="1"/>
      <c r="S546" s="1"/>
    </row>
    <row r="547" spans="1:19" s="16" customFormat="1" ht="12" hidden="1" customHeight="1">
      <c r="A547" s="25"/>
      <c r="B547" s="1"/>
      <c r="C547" s="29"/>
      <c r="D547" s="29"/>
      <c r="E547" s="29"/>
      <c r="F547" s="29"/>
      <c r="G547" s="29"/>
      <c r="H547" s="29"/>
      <c r="I547" s="26"/>
      <c r="J547" s="29"/>
      <c r="K547" s="29"/>
      <c r="L547" s="46"/>
      <c r="M547" s="3"/>
      <c r="N547" s="4"/>
      <c r="O547" s="5"/>
      <c r="P547" s="6"/>
      <c r="Q547" s="7"/>
      <c r="R547" s="1"/>
      <c r="S547" s="1"/>
    </row>
    <row r="548" spans="1:19" s="16" customFormat="1" ht="12" hidden="1" customHeight="1">
      <c r="A548" s="25"/>
      <c r="B548" s="1"/>
      <c r="C548" s="29"/>
      <c r="D548" s="29"/>
      <c r="E548" s="29"/>
      <c r="F548" s="29"/>
      <c r="G548" s="29"/>
      <c r="H548" s="29"/>
      <c r="I548" s="26"/>
      <c r="J548" s="29"/>
      <c r="K548" s="29"/>
      <c r="L548" s="46"/>
      <c r="M548" s="3"/>
      <c r="N548" s="4"/>
      <c r="O548" s="5"/>
      <c r="P548" s="6"/>
      <c r="Q548" s="7"/>
      <c r="R548" s="1"/>
      <c r="S548" s="1"/>
    </row>
    <row r="549" spans="1:19" s="16" customFormat="1" ht="12" hidden="1" customHeight="1">
      <c r="A549" s="25"/>
      <c r="B549" s="1"/>
      <c r="C549" s="29"/>
      <c r="D549" s="29"/>
      <c r="E549" s="29"/>
      <c r="F549" s="29"/>
      <c r="G549" s="29"/>
      <c r="H549" s="29"/>
      <c r="I549" s="26"/>
      <c r="J549" s="29"/>
      <c r="K549" s="29"/>
      <c r="L549" s="46"/>
      <c r="M549" s="3"/>
      <c r="N549" s="4"/>
      <c r="O549" s="5"/>
      <c r="P549" s="6"/>
      <c r="Q549" s="7"/>
      <c r="R549" s="1"/>
      <c r="S549" s="1"/>
    </row>
    <row r="550" spans="1:19" s="16" customFormat="1" ht="12" hidden="1" customHeight="1">
      <c r="A550" s="25"/>
      <c r="B550" s="1"/>
      <c r="C550" s="29"/>
      <c r="D550" s="29"/>
      <c r="E550" s="29"/>
      <c r="F550" s="29"/>
      <c r="G550" s="29"/>
      <c r="H550" s="29"/>
      <c r="I550" s="26"/>
      <c r="J550" s="29"/>
      <c r="K550" s="29"/>
      <c r="L550" s="46"/>
      <c r="M550" s="3"/>
      <c r="N550" s="4"/>
      <c r="O550" s="5"/>
      <c r="P550" s="6"/>
      <c r="Q550" s="7"/>
      <c r="R550" s="1"/>
      <c r="S550" s="1"/>
    </row>
    <row r="551" spans="1:19" s="16" customFormat="1" ht="12" hidden="1" customHeight="1">
      <c r="A551" s="25"/>
      <c r="B551" s="1"/>
      <c r="C551" s="29"/>
      <c r="D551" s="29"/>
      <c r="E551" s="29"/>
      <c r="F551" s="29"/>
      <c r="G551" s="29"/>
      <c r="H551" s="29"/>
      <c r="I551" s="26"/>
      <c r="J551" s="29"/>
      <c r="K551" s="29"/>
      <c r="L551" s="46"/>
      <c r="M551" s="3"/>
      <c r="N551" s="4"/>
      <c r="O551" s="5"/>
      <c r="P551" s="6"/>
      <c r="Q551" s="7"/>
      <c r="R551" s="1"/>
      <c r="S551" s="1"/>
    </row>
    <row r="552" spans="1:19" s="16" customFormat="1" ht="12" hidden="1" customHeight="1">
      <c r="A552" s="25"/>
      <c r="B552" s="1"/>
      <c r="C552" s="29"/>
      <c r="D552" s="29"/>
      <c r="E552" s="29"/>
      <c r="F552" s="29"/>
      <c r="G552" s="29"/>
      <c r="H552" s="29"/>
      <c r="I552" s="26"/>
      <c r="J552" s="29"/>
      <c r="K552" s="29"/>
      <c r="L552" s="46"/>
      <c r="M552" s="3"/>
      <c r="N552" s="4"/>
      <c r="O552" s="5"/>
      <c r="P552" s="6"/>
      <c r="Q552" s="7"/>
      <c r="R552" s="1"/>
      <c r="S552" s="1"/>
    </row>
    <row r="553" spans="1:19" s="16" customFormat="1" ht="12" hidden="1" customHeight="1">
      <c r="A553" s="25"/>
      <c r="B553" s="1"/>
      <c r="C553" s="29"/>
      <c r="D553" s="29"/>
      <c r="E553" s="29"/>
      <c r="F553" s="29"/>
      <c r="G553" s="29"/>
      <c r="H553" s="29"/>
      <c r="I553" s="26"/>
      <c r="J553" s="29"/>
      <c r="K553" s="29"/>
      <c r="L553" s="46"/>
      <c r="M553" s="3"/>
      <c r="N553" s="4"/>
      <c r="O553" s="5"/>
      <c r="P553" s="6"/>
      <c r="Q553" s="7"/>
      <c r="R553" s="1"/>
      <c r="S553" s="1"/>
    </row>
    <row r="554" spans="1:19" s="16" customFormat="1" ht="12" hidden="1" customHeight="1">
      <c r="A554" s="25"/>
      <c r="B554" s="1"/>
      <c r="C554" s="29"/>
      <c r="D554" s="29"/>
      <c r="E554" s="29"/>
      <c r="F554" s="29"/>
      <c r="G554" s="29"/>
      <c r="H554" s="29"/>
      <c r="I554" s="26"/>
      <c r="J554" s="29"/>
      <c r="K554" s="29"/>
      <c r="L554" s="46"/>
      <c r="M554" s="3"/>
      <c r="N554" s="4"/>
      <c r="O554" s="5"/>
      <c r="P554" s="6"/>
      <c r="Q554" s="7"/>
      <c r="R554" s="1"/>
      <c r="S554" s="1"/>
    </row>
    <row r="555" spans="1:19" s="16" customFormat="1" ht="12" hidden="1" customHeight="1">
      <c r="A555" s="25"/>
      <c r="B555" s="1"/>
      <c r="C555" s="29"/>
      <c r="D555" s="29"/>
      <c r="E555" s="29"/>
      <c r="F555" s="29"/>
      <c r="G555" s="29"/>
      <c r="H555" s="29"/>
      <c r="I555" s="26"/>
      <c r="J555" s="29"/>
      <c r="K555" s="29"/>
      <c r="L555" s="46"/>
      <c r="M555" s="3"/>
      <c r="N555" s="4"/>
      <c r="O555" s="5"/>
      <c r="P555" s="6"/>
      <c r="Q555" s="7"/>
      <c r="R555" s="1"/>
      <c r="S555" s="1"/>
    </row>
    <row r="556" spans="1:19" s="16" customFormat="1" ht="12" hidden="1" customHeight="1">
      <c r="A556" s="25"/>
      <c r="B556" s="1"/>
      <c r="C556" s="29"/>
      <c r="D556" s="29"/>
      <c r="E556" s="29"/>
      <c r="F556" s="29"/>
      <c r="G556" s="29"/>
      <c r="H556" s="29"/>
      <c r="I556" s="26"/>
      <c r="J556" s="29"/>
      <c r="K556" s="29"/>
      <c r="L556" s="46"/>
      <c r="M556" s="3"/>
      <c r="N556" s="4"/>
      <c r="O556" s="5"/>
      <c r="P556" s="6"/>
      <c r="Q556" s="7"/>
      <c r="R556" s="1"/>
      <c r="S556" s="1"/>
    </row>
    <row r="557" spans="1:19" s="16" customFormat="1" ht="12" hidden="1" customHeight="1">
      <c r="A557" s="25"/>
      <c r="B557" s="1"/>
      <c r="C557" s="29"/>
      <c r="D557" s="29"/>
      <c r="E557" s="29"/>
      <c r="F557" s="29"/>
      <c r="G557" s="29"/>
      <c r="H557" s="29"/>
      <c r="I557" s="26"/>
      <c r="J557" s="29"/>
      <c r="K557" s="29"/>
      <c r="L557" s="46"/>
      <c r="M557" s="3"/>
      <c r="N557" s="4"/>
      <c r="O557" s="5"/>
      <c r="P557" s="6"/>
      <c r="Q557" s="7"/>
      <c r="R557" s="1"/>
      <c r="S557" s="1"/>
    </row>
    <row r="558" spans="1:19" s="16" customFormat="1" ht="12" hidden="1" customHeight="1">
      <c r="A558" s="25"/>
      <c r="B558" s="1"/>
      <c r="C558" s="29"/>
      <c r="D558" s="29"/>
      <c r="E558" s="29"/>
      <c r="F558" s="29"/>
      <c r="G558" s="29"/>
      <c r="H558" s="29"/>
      <c r="I558" s="26"/>
      <c r="J558" s="29"/>
      <c r="K558" s="29"/>
      <c r="L558" s="46"/>
      <c r="M558" s="3"/>
      <c r="N558" s="4"/>
      <c r="O558" s="5"/>
      <c r="P558" s="6"/>
      <c r="Q558" s="7"/>
      <c r="R558" s="1"/>
      <c r="S558" s="1"/>
    </row>
    <row r="559" spans="1:19" s="16" customFormat="1" ht="12" hidden="1" customHeight="1">
      <c r="A559" s="25"/>
      <c r="B559" s="1"/>
      <c r="C559" s="29"/>
      <c r="D559" s="29"/>
      <c r="E559" s="29"/>
      <c r="F559" s="29"/>
      <c r="G559" s="29"/>
      <c r="H559" s="29"/>
      <c r="I559" s="26"/>
      <c r="J559" s="29"/>
      <c r="K559" s="29"/>
      <c r="L559" s="46"/>
      <c r="M559" s="3"/>
      <c r="N559" s="4"/>
      <c r="O559" s="5"/>
      <c r="P559" s="6"/>
      <c r="Q559" s="7"/>
      <c r="R559" s="1"/>
      <c r="S559" s="1"/>
    </row>
    <row r="560" spans="1:19" s="16" customFormat="1" ht="12" hidden="1" customHeight="1">
      <c r="A560" s="25"/>
      <c r="B560" s="1"/>
      <c r="C560" s="29"/>
      <c r="D560" s="29"/>
      <c r="E560" s="29"/>
      <c r="F560" s="29"/>
      <c r="G560" s="29"/>
      <c r="H560" s="29"/>
      <c r="I560" s="26"/>
      <c r="J560" s="29"/>
      <c r="K560" s="29"/>
      <c r="L560" s="46"/>
      <c r="M560" s="3"/>
      <c r="N560" s="4"/>
      <c r="O560" s="5"/>
      <c r="P560" s="6"/>
      <c r="Q560" s="7"/>
      <c r="R560" s="1"/>
      <c r="S560" s="1"/>
    </row>
    <row r="561" spans="1:19" s="16" customFormat="1" ht="12" hidden="1" customHeight="1">
      <c r="A561" s="25"/>
      <c r="B561" s="1"/>
      <c r="C561" s="29"/>
      <c r="D561" s="29"/>
      <c r="E561" s="29"/>
      <c r="F561" s="29"/>
      <c r="G561" s="29"/>
      <c r="H561" s="29"/>
      <c r="I561" s="26"/>
      <c r="J561" s="29"/>
      <c r="K561" s="29"/>
      <c r="L561" s="46"/>
      <c r="M561" s="3"/>
      <c r="N561" s="4"/>
      <c r="O561" s="5"/>
      <c r="P561" s="6"/>
      <c r="Q561" s="7"/>
      <c r="R561" s="1"/>
      <c r="S561" s="1"/>
    </row>
    <row r="562" spans="1:19" s="16" customFormat="1" ht="12" hidden="1" customHeight="1">
      <c r="A562" s="25"/>
      <c r="B562" s="1"/>
      <c r="C562" s="29"/>
      <c r="D562" s="29"/>
      <c r="E562" s="29"/>
      <c r="F562" s="29"/>
      <c r="G562" s="29"/>
      <c r="H562" s="29"/>
      <c r="I562" s="26"/>
      <c r="J562" s="29"/>
      <c r="K562" s="29"/>
      <c r="L562" s="46"/>
      <c r="M562" s="3"/>
      <c r="N562" s="4"/>
      <c r="O562" s="5"/>
      <c r="P562" s="6"/>
      <c r="Q562" s="7"/>
      <c r="R562" s="1"/>
      <c r="S562" s="1"/>
    </row>
    <row r="563" spans="1:19" s="16" customFormat="1" ht="12" hidden="1" customHeight="1">
      <c r="A563" s="25"/>
      <c r="B563" s="1"/>
      <c r="C563" s="29"/>
      <c r="D563" s="29"/>
      <c r="E563" s="29"/>
      <c r="F563" s="29"/>
      <c r="G563" s="29"/>
      <c r="H563" s="29"/>
      <c r="I563" s="26"/>
      <c r="J563" s="29"/>
      <c r="K563" s="29"/>
      <c r="L563" s="46"/>
      <c r="M563" s="3"/>
      <c r="N563" s="4"/>
      <c r="O563" s="5"/>
      <c r="P563" s="6"/>
      <c r="Q563" s="7"/>
      <c r="R563" s="1"/>
      <c r="S563" s="1"/>
    </row>
    <row r="564" spans="1:19" s="16" customFormat="1" ht="12" hidden="1" customHeight="1">
      <c r="A564" s="25"/>
      <c r="B564" s="1"/>
      <c r="C564" s="29"/>
      <c r="D564" s="29"/>
      <c r="E564" s="29"/>
      <c r="F564" s="29"/>
      <c r="G564" s="29"/>
      <c r="H564" s="29"/>
      <c r="I564" s="26"/>
      <c r="J564" s="29"/>
      <c r="K564" s="29"/>
      <c r="L564" s="46"/>
      <c r="M564" s="3"/>
      <c r="N564" s="4"/>
      <c r="O564" s="5"/>
      <c r="P564" s="6"/>
      <c r="Q564" s="7"/>
      <c r="R564" s="1"/>
      <c r="S564" s="1"/>
    </row>
    <row r="565" spans="1:19" s="16" customFormat="1" ht="12" hidden="1" customHeight="1">
      <c r="A565" s="25"/>
      <c r="B565" s="1"/>
      <c r="C565" s="29"/>
      <c r="D565" s="29"/>
      <c r="E565" s="29"/>
      <c r="F565" s="29"/>
      <c r="G565" s="29"/>
      <c r="H565" s="29"/>
      <c r="I565" s="26"/>
      <c r="J565" s="29"/>
      <c r="K565" s="29"/>
      <c r="L565" s="46"/>
      <c r="M565" s="3"/>
      <c r="N565" s="4"/>
      <c r="O565" s="5"/>
      <c r="P565" s="6"/>
      <c r="Q565" s="7"/>
      <c r="R565" s="1"/>
      <c r="S565" s="1"/>
    </row>
    <row r="566" spans="1:19" s="16" customFormat="1" ht="12" hidden="1" customHeight="1">
      <c r="A566" s="25"/>
      <c r="B566" s="1"/>
      <c r="C566" s="29"/>
      <c r="D566" s="29"/>
      <c r="E566" s="29"/>
      <c r="F566" s="29"/>
      <c r="G566" s="29"/>
      <c r="H566" s="29"/>
      <c r="I566" s="26"/>
      <c r="J566" s="29"/>
      <c r="K566" s="29"/>
      <c r="L566" s="46"/>
      <c r="M566" s="3"/>
      <c r="N566" s="4"/>
      <c r="O566" s="5"/>
      <c r="P566" s="6"/>
      <c r="Q566" s="7"/>
      <c r="R566" s="1"/>
      <c r="S566" s="1"/>
    </row>
    <row r="567" spans="1:19" s="16" customFormat="1" ht="12" hidden="1" customHeight="1">
      <c r="A567" s="25"/>
      <c r="B567" s="1"/>
      <c r="C567" s="29"/>
      <c r="D567" s="29"/>
      <c r="E567" s="29"/>
      <c r="F567" s="29"/>
      <c r="G567" s="29"/>
      <c r="H567" s="29"/>
      <c r="I567" s="26"/>
      <c r="J567" s="29"/>
      <c r="K567" s="29"/>
      <c r="L567" s="46"/>
      <c r="M567" s="3"/>
      <c r="N567" s="4"/>
      <c r="O567" s="5"/>
      <c r="P567" s="6"/>
      <c r="Q567" s="7"/>
      <c r="R567" s="1"/>
      <c r="S567" s="1"/>
    </row>
    <row r="568" spans="1:19" s="16" customFormat="1" ht="12" hidden="1" customHeight="1">
      <c r="A568" s="25"/>
      <c r="B568" s="1"/>
      <c r="C568" s="29"/>
      <c r="D568" s="29"/>
      <c r="E568" s="29"/>
      <c r="F568" s="29"/>
      <c r="G568" s="29"/>
      <c r="H568" s="29"/>
      <c r="I568" s="26"/>
      <c r="J568" s="29"/>
      <c r="K568" s="29"/>
      <c r="L568" s="46"/>
      <c r="M568" s="3"/>
      <c r="N568" s="4"/>
      <c r="O568" s="5"/>
      <c r="P568" s="6"/>
      <c r="Q568" s="7"/>
      <c r="R568" s="1"/>
      <c r="S568" s="1"/>
    </row>
    <row r="569" spans="1:19" s="16" customFormat="1" ht="12" hidden="1" customHeight="1">
      <c r="A569" s="25"/>
      <c r="B569" s="1"/>
      <c r="C569" s="29"/>
      <c r="D569" s="29"/>
      <c r="E569" s="29"/>
      <c r="F569" s="29"/>
      <c r="G569" s="29"/>
      <c r="H569" s="29"/>
      <c r="I569" s="26"/>
      <c r="J569" s="29"/>
      <c r="K569" s="29"/>
      <c r="L569" s="46"/>
      <c r="M569" s="3"/>
      <c r="N569" s="4"/>
      <c r="O569" s="5"/>
      <c r="P569" s="6"/>
      <c r="Q569" s="7"/>
      <c r="R569" s="1"/>
      <c r="S569" s="1"/>
    </row>
    <row r="570" spans="1:19" s="16" customFormat="1" ht="12" hidden="1" customHeight="1">
      <c r="A570" s="25"/>
      <c r="B570" s="1"/>
      <c r="C570" s="29"/>
      <c r="D570" s="29"/>
      <c r="E570" s="29"/>
      <c r="F570" s="29"/>
      <c r="G570" s="29"/>
      <c r="H570" s="29"/>
      <c r="I570" s="26"/>
      <c r="J570" s="29"/>
      <c r="K570" s="29"/>
      <c r="L570" s="46"/>
      <c r="M570" s="3"/>
      <c r="N570" s="4"/>
      <c r="O570" s="5"/>
      <c r="P570" s="6"/>
      <c r="Q570" s="7"/>
      <c r="R570" s="1"/>
      <c r="S570" s="1"/>
    </row>
    <row r="571" spans="1:19" s="16" customFormat="1" ht="12" hidden="1" customHeight="1">
      <c r="A571" s="25"/>
      <c r="B571" s="1"/>
      <c r="C571" s="29"/>
      <c r="D571" s="29"/>
      <c r="E571" s="29"/>
      <c r="F571" s="29"/>
      <c r="G571" s="29"/>
      <c r="H571" s="29"/>
      <c r="I571" s="26"/>
      <c r="J571" s="29"/>
      <c r="K571" s="29"/>
      <c r="L571" s="46"/>
      <c r="M571" s="3"/>
      <c r="N571" s="4"/>
      <c r="O571" s="5"/>
      <c r="P571" s="6"/>
      <c r="Q571" s="7"/>
      <c r="R571" s="1"/>
      <c r="S571" s="1"/>
    </row>
    <row r="572" spans="1:19" s="16" customFormat="1" ht="12" hidden="1" customHeight="1">
      <c r="A572" s="25"/>
      <c r="B572" s="1"/>
      <c r="C572" s="29"/>
      <c r="D572" s="29"/>
      <c r="E572" s="29"/>
      <c r="F572" s="29"/>
      <c r="G572" s="29"/>
      <c r="H572" s="29"/>
      <c r="I572" s="26"/>
      <c r="J572" s="29"/>
      <c r="K572" s="29"/>
      <c r="L572" s="46"/>
      <c r="M572" s="3"/>
      <c r="N572" s="4"/>
      <c r="O572" s="5"/>
      <c r="P572" s="6"/>
      <c r="Q572" s="7"/>
      <c r="R572" s="1"/>
      <c r="S572" s="1"/>
    </row>
    <row r="573" spans="1:19" s="16" customFormat="1" ht="12" hidden="1" customHeight="1">
      <c r="A573" s="25"/>
      <c r="B573" s="1"/>
      <c r="C573" s="29"/>
      <c r="D573" s="29"/>
      <c r="E573" s="29"/>
      <c r="F573" s="29"/>
      <c r="G573" s="29"/>
      <c r="H573" s="29"/>
      <c r="I573" s="26"/>
      <c r="J573" s="29"/>
      <c r="K573" s="29"/>
      <c r="L573" s="46"/>
      <c r="M573" s="3"/>
      <c r="N573" s="4"/>
      <c r="O573" s="5"/>
      <c r="P573" s="6"/>
      <c r="Q573" s="7"/>
      <c r="R573" s="1"/>
      <c r="S573" s="1"/>
    </row>
    <row r="574" spans="1:19" s="16" customFormat="1" ht="12" hidden="1" customHeight="1">
      <c r="A574" s="25"/>
      <c r="B574" s="1"/>
      <c r="C574" s="29"/>
      <c r="D574" s="29"/>
      <c r="E574" s="29"/>
      <c r="F574" s="29"/>
      <c r="G574" s="29"/>
      <c r="H574" s="29"/>
      <c r="I574" s="26"/>
      <c r="J574" s="29"/>
      <c r="K574" s="29"/>
      <c r="L574" s="46"/>
      <c r="M574" s="3"/>
      <c r="N574" s="4"/>
      <c r="O574" s="5"/>
      <c r="P574" s="6"/>
      <c r="Q574" s="7"/>
      <c r="R574" s="1"/>
      <c r="S574" s="1"/>
    </row>
    <row r="575" spans="1:19" s="16" customFormat="1" ht="12" hidden="1" customHeight="1">
      <c r="A575" s="25"/>
      <c r="B575" s="1"/>
      <c r="C575" s="29"/>
      <c r="D575" s="29"/>
      <c r="E575" s="29"/>
      <c r="F575" s="29"/>
      <c r="G575" s="29"/>
      <c r="H575" s="29"/>
      <c r="I575" s="26"/>
      <c r="J575" s="29"/>
      <c r="K575" s="29"/>
      <c r="L575" s="46"/>
      <c r="M575" s="3"/>
      <c r="N575" s="4"/>
      <c r="O575" s="5"/>
      <c r="P575" s="6"/>
      <c r="Q575" s="7"/>
      <c r="R575" s="1"/>
      <c r="S575" s="1"/>
    </row>
    <row r="576" spans="1:19" s="16" customFormat="1" ht="12" hidden="1" customHeight="1">
      <c r="A576" s="25"/>
      <c r="B576" s="1"/>
      <c r="C576" s="29"/>
      <c r="D576" s="29"/>
      <c r="E576" s="29"/>
      <c r="F576" s="29"/>
      <c r="G576" s="29"/>
      <c r="H576" s="29"/>
      <c r="I576" s="26"/>
      <c r="J576" s="29"/>
      <c r="K576" s="29"/>
      <c r="L576" s="46"/>
      <c r="M576" s="3"/>
      <c r="N576" s="4"/>
      <c r="O576" s="5"/>
      <c r="P576" s="6"/>
      <c r="Q576" s="7"/>
      <c r="R576" s="1"/>
      <c r="S576" s="1"/>
    </row>
    <row r="577" spans="1:19" s="16" customFormat="1" ht="12" hidden="1" customHeight="1">
      <c r="A577" s="25"/>
      <c r="B577" s="1"/>
      <c r="C577" s="29"/>
      <c r="D577" s="29"/>
      <c r="E577" s="29"/>
      <c r="F577" s="29"/>
      <c r="G577" s="29"/>
      <c r="H577" s="29"/>
      <c r="I577" s="26"/>
      <c r="J577" s="29"/>
      <c r="K577" s="29"/>
      <c r="L577" s="46"/>
      <c r="M577" s="3"/>
      <c r="N577" s="4"/>
      <c r="O577" s="5"/>
      <c r="P577" s="6"/>
      <c r="Q577" s="7"/>
      <c r="R577" s="1"/>
      <c r="S577" s="1"/>
    </row>
    <row r="578" spans="1:19" s="16" customFormat="1" ht="12" hidden="1" customHeight="1">
      <c r="A578" s="25"/>
      <c r="B578" s="1"/>
      <c r="C578" s="29"/>
      <c r="D578" s="29"/>
      <c r="E578" s="29"/>
      <c r="F578" s="29"/>
      <c r="G578" s="29"/>
      <c r="H578" s="29"/>
      <c r="I578" s="26"/>
      <c r="J578" s="29"/>
      <c r="K578" s="29"/>
      <c r="L578" s="46"/>
      <c r="M578" s="3"/>
      <c r="N578" s="4"/>
      <c r="O578" s="5"/>
      <c r="P578" s="6"/>
      <c r="Q578" s="7"/>
      <c r="R578" s="1"/>
      <c r="S578" s="1"/>
    </row>
    <row r="579" spans="1:19" s="16" customFormat="1" ht="12" hidden="1" customHeight="1">
      <c r="A579" s="25"/>
      <c r="B579" s="1"/>
      <c r="C579" s="29"/>
      <c r="D579" s="29"/>
      <c r="E579" s="29"/>
      <c r="F579" s="29"/>
      <c r="G579" s="29"/>
      <c r="H579" s="29"/>
      <c r="I579" s="26"/>
      <c r="J579" s="29"/>
      <c r="K579" s="29"/>
      <c r="L579" s="46"/>
      <c r="M579" s="3"/>
      <c r="N579" s="4"/>
      <c r="O579" s="5"/>
      <c r="P579" s="6"/>
      <c r="Q579" s="7"/>
      <c r="R579" s="1"/>
      <c r="S579" s="1"/>
    </row>
    <row r="580" spans="1:19" s="16" customFormat="1" ht="12" hidden="1" customHeight="1">
      <c r="A580" s="25"/>
      <c r="B580" s="1"/>
      <c r="C580" s="29"/>
      <c r="D580" s="29"/>
      <c r="E580" s="29"/>
      <c r="F580" s="29"/>
      <c r="G580" s="29"/>
      <c r="H580" s="29"/>
      <c r="I580" s="26"/>
      <c r="J580" s="29"/>
      <c r="K580" s="29"/>
      <c r="L580" s="46"/>
      <c r="M580" s="3"/>
      <c r="N580" s="4"/>
      <c r="O580" s="5"/>
      <c r="P580" s="6"/>
      <c r="Q580" s="7"/>
      <c r="R580" s="1"/>
      <c r="S580" s="1"/>
    </row>
    <row r="581" spans="1:19" s="16" customFormat="1" ht="12" hidden="1" customHeight="1">
      <c r="A581" s="25"/>
      <c r="B581" s="1"/>
      <c r="C581" s="29"/>
      <c r="D581" s="29"/>
      <c r="E581" s="29"/>
      <c r="F581" s="29"/>
      <c r="G581" s="29"/>
      <c r="H581" s="29"/>
      <c r="I581" s="26"/>
      <c r="J581" s="29"/>
      <c r="K581" s="29"/>
      <c r="L581" s="46"/>
      <c r="M581" s="3"/>
      <c r="N581" s="4"/>
      <c r="O581" s="5"/>
      <c r="P581" s="6"/>
      <c r="Q581" s="7"/>
      <c r="R581" s="1"/>
      <c r="S581" s="1"/>
    </row>
    <row r="582" spans="1:19" s="16" customFormat="1" ht="12" hidden="1" customHeight="1">
      <c r="A582" s="25"/>
      <c r="B582" s="1"/>
      <c r="C582" s="29"/>
      <c r="D582" s="29"/>
      <c r="E582" s="29"/>
      <c r="F582" s="29"/>
      <c r="G582" s="29"/>
      <c r="H582" s="29"/>
      <c r="I582" s="26"/>
      <c r="J582" s="29"/>
      <c r="K582" s="29"/>
      <c r="L582" s="46"/>
      <c r="M582" s="3"/>
      <c r="N582" s="4"/>
      <c r="O582" s="5"/>
      <c r="P582" s="6"/>
      <c r="Q582" s="7"/>
      <c r="R582" s="1"/>
      <c r="S582" s="1"/>
    </row>
    <row r="583" spans="1:19" s="16" customFormat="1" ht="12" hidden="1" customHeight="1">
      <c r="A583" s="25"/>
      <c r="B583" s="1"/>
      <c r="C583" s="29"/>
      <c r="D583" s="29"/>
      <c r="E583" s="29"/>
      <c r="F583" s="29"/>
      <c r="G583" s="29"/>
      <c r="H583" s="29"/>
      <c r="I583" s="26"/>
      <c r="J583" s="29"/>
      <c r="K583" s="29"/>
      <c r="L583" s="46"/>
      <c r="M583" s="3"/>
      <c r="N583" s="4"/>
      <c r="O583" s="5"/>
      <c r="P583" s="6"/>
      <c r="Q583" s="7"/>
      <c r="R583" s="1"/>
      <c r="S583" s="1"/>
    </row>
    <row r="584" spans="1:19" s="16" customFormat="1" ht="12" hidden="1" customHeight="1">
      <c r="A584" s="25"/>
      <c r="B584" s="1"/>
      <c r="C584" s="29"/>
      <c r="D584" s="29"/>
      <c r="E584" s="29"/>
      <c r="F584" s="29"/>
      <c r="G584" s="29"/>
      <c r="H584" s="29"/>
      <c r="I584" s="26"/>
      <c r="J584" s="29"/>
      <c r="K584" s="29"/>
      <c r="L584" s="46"/>
      <c r="M584" s="3"/>
      <c r="N584" s="4"/>
      <c r="O584" s="5"/>
      <c r="P584" s="6"/>
      <c r="Q584" s="7"/>
      <c r="R584" s="1"/>
      <c r="S584" s="1"/>
    </row>
    <row r="585" spans="1:19" s="16" customFormat="1" ht="12" hidden="1" customHeight="1">
      <c r="A585" s="25"/>
      <c r="B585" s="1"/>
      <c r="C585" s="29"/>
      <c r="D585" s="29"/>
      <c r="E585" s="29"/>
      <c r="F585" s="29"/>
      <c r="G585" s="29"/>
      <c r="H585" s="29"/>
      <c r="I585" s="26"/>
      <c r="J585" s="29"/>
      <c r="K585" s="29"/>
      <c r="L585" s="46"/>
      <c r="M585" s="3"/>
      <c r="N585" s="4"/>
      <c r="O585" s="5"/>
      <c r="P585" s="6"/>
      <c r="Q585" s="7"/>
      <c r="R585" s="1"/>
      <c r="S585" s="1"/>
    </row>
    <row r="586" spans="1:19" s="16" customFormat="1" ht="12" hidden="1" customHeight="1">
      <c r="A586" s="25"/>
      <c r="B586" s="1"/>
      <c r="C586" s="29"/>
      <c r="D586" s="29"/>
      <c r="E586" s="29"/>
      <c r="F586" s="29"/>
      <c r="G586" s="29"/>
      <c r="H586" s="29"/>
      <c r="I586" s="26"/>
      <c r="J586" s="29"/>
      <c r="K586" s="29"/>
      <c r="L586" s="46"/>
      <c r="M586" s="3"/>
      <c r="N586" s="4"/>
      <c r="O586" s="5"/>
      <c r="P586" s="6"/>
      <c r="Q586" s="7"/>
      <c r="R586" s="1"/>
      <c r="S586" s="1"/>
    </row>
    <row r="587" spans="1:19" s="16" customFormat="1" ht="12" hidden="1" customHeight="1">
      <c r="A587" s="25"/>
      <c r="B587" s="1"/>
      <c r="C587" s="29"/>
      <c r="D587" s="29"/>
      <c r="E587" s="29"/>
      <c r="F587" s="29"/>
      <c r="G587" s="29"/>
      <c r="H587" s="29"/>
      <c r="I587" s="26"/>
      <c r="J587" s="29"/>
      <c r="K587" s="29"/>
      <c r="L587" s="46"/>
      <c r="M587" s="3"/>
      <c r="N587" s="4"/>
      <c r="O587" s="5"/>
      <c r="P587" s="6"/>
      <c r="Q587" s="7"/>
      <c r="R587" s="1"/>
      <c r="S587" s="1"/>
    </row>
    <row r="588" spans="1:19" s="16" customFormat="1" ht="12" hidden="1" customHeight="1">
      <c r="A588" s="25"/>
      <c r="B588" s="1"/>
      <c r="C588" s="29"/>
      <c r="D588" s="29"/>
      <c r="E588" s="29"/>
      <c r="F588" s="29"/>
      <c r="G588" s="29"/>
      <c r="H588" s="29"/>
      <c r="I588" s="26"/>
      <c r="J588" s="29"/>
      <c r="K588" s="29"/>
      <c r="L588" s="46"/>
      <c r="M588" s="3"/>
      <c r="N588" s="4"/>
      <c r="O588" s="5"/>
      <c r="P588" s="6"/>
      <c r="Q588" s="7"/>
      <c r="R588" s="1"/>
      <c r="S588" s="1"/>
    </row>
    <row r="589" spans="1:19" s="16" customFormat="1" ht="12" hidden="1" customHeight="1">
      <c r="A589" s="25"/>
      <c r="B589" s="1"/>
      <c r="C589" s="29"/>
      <c r="D589" s="29"/>
      <c r="E589" s="29"/>
      <c r="F589" s="29"/>
      <c r="G589" s="29"/>
      <c r="H589" s="29"/>
      <c r="I589" s="26"/>
      <c r="J589" s="29"/>
      <c r="K589" s="29"/>
      <c r="L589" s="46"/>
      <c r="M589" s="3"/>
      <c r="N589" s="4"/>
      <c r="O589" s="5"/>
      <c r="P589" s="6"/>
      <c r="Q589" s="7"/>
      <c r="R589" s="1"/>
      <c r="S589" s="1"/>
    </row>
    <row r="590" spans="1:19" s="16" customFormat="1" ht="12" hidden="1" customHeight="1">
      <c r="A590" s="25"/>
      <c r="B590" s="1"/>
      <c r="C590" s="29"/>
      <c r="D590" s="29"/>
      <c r="E590" s="29"/>
      <c r="F590" s="29"/>
      <c r="G590" s="29"/>
      <c r="H590" s="29"/>
      <c r="I590" s="26"/>
      <c r="J590" s="29"/>
      <c r="K590" s="29"/>
      <c r="L590" s="46"/>
      <c r="M590" s="3"/>
      <c r="N590" s="4"/>
      <c r="O590" s="5"/>
      <c r="P590" s="6"/>
      <c r="Q590" s="7"/>
      <c r="R590" s="1"/>
      <c r="S590" s="1"/>
    </row>
    <row r="591" spans="1:19" s="16" customFormat="1" ht="12" hidden="1" customHeight="1">
      <c r="A591" s="25"/>
      <c r="B591" s="1"/>
      <c r="C591" s="29"/>
      <c r="D591" s="29"/>
      <c r="E591" s="29"/>
      <c r="F591" s="29"/>
      <c r="G591" s="29"/>
      <c r="H591" s="29"/>
      <c r="I591" s="26"/>
      <c r="J591" s="29"/>
      <c r="K591" s="29"/>
      <c r="L591" s="46"/>
      <c r="M591" s="3"/>
      <c r="N591" s="4"/>
      <c r="O591" s="5"/>
      <c r="P591" s="6"/>
      <c r="Q591" s="7"/>
      <c r="R591" s="1"/>
      <c r="S591" s="1"/>
    </row>
    <row r="592" spans="1:19" s="16" customFormat="1" ht="12" hidden="1" customHeight="1">
      <c r="A592" s="25"/>
      <c r="B592" s="1"/>
      <c r="C592" s="29"/>
      <c r="D592" s="29"/>
      <c r="E592" s="29"/>
      <c r="F592" s="29"/>
      <c r="G592" s="29"/>
      <c r="H592" s="29"/>
      <c r="I592" s="26"/>
      <c r="J592" s="29"/>
      <c r="K592" s="29"/>
      <c r="L592" s="46"/>
      <c r="M592" s="3"/>
      <c r="N592" s="4"/>
      <c r="O592" s="5"/>
      <c r="P592" s="6"/>
      <c r="Q592" s="7"/>
      <c r="R592" s="1"/>
      <c r="S592" s="1"/>
    </row>
    <row r="593" spans="1:19" s="16" customFormat="1" ht="12" hidden="1" customHeight="1">
      <c r="A593" s="25"/>
      <c r="B593" s="1"/>
      <c r="C593" s="29"/>
      <c r="D593" s="29"/>
      <c r="E593" s="29"/>
      <c r="F593" s="29"/>
      <c r="G593" s="29"/>
      <c r="H593" s="29"/>
      <c r="I593" s="26"/>
      <c r="J593" s="29"/>
      <c r="K593" s="29"/>
      <c r="L593" s="46"/>
      <c r="M593" s="3"/>
      <c r="N593" s="4"/>
      <c r="O593" s="5"/>
      <c r="P593" s="6"/>
      <c r="Q593" s="7"/>
      <c r="R593" s="1"/>
      <c r="S593" s="1"/>
    </row>
    <row r="594" spans="1:19" s="16" customFormat="1" ht="12" hidden="1" customHeight="1">
      <c r="A594" s="25"/>
      <c r="B594" s="1"/>
      <c r="C594" s="29"/>
      <c r="D594" s="29"/>
      <c r="E594" s="29"/>
      <c r="F594" s="29"/>
      <c r="G594" s="29"/>
      <c r="H594" s="29"/>
      <c r="I594" s="26"/>
      <c r="J594" s="29"/>
      <c r="K594" s="29"/>
      <c r="L594" s="46"/>
      <c r="M594" s="3"/>
      <c r="N594" s="4"/>
      <c r="O594" s="5"/>
      <c r="P594" s="6"/>
      <c r="Q594" s="7"/>
      <c r="R594" s="1"/>
      <c r="S594" s="1"/>
    </row>
    <row r="595" spans="1:19" s="16" customFormat="1" ht="12" hidden="1" customHeight="1">
      <c r="A595" s="25"/>
      <c r="B595" s="1"/>
      <c r="C595" s="29"/>
      <c r="D595" s="29"/>
      <c r="E595" s="29"/>
      <c r="F595" s="29"/>
      <c r="G595" s="29"/>
      <c r="H595" s="29"/>
      <c r="I595" s="26"/>
      <c r="J595" s="29"/>
      <c r="K595" s="29"/>
      <c r="L595" s="46"/>
      <c r="M595" s="3"/>
      <c r="N595" s="4"/>
      <c r="O595" s="5"/>
      <c r="P595" s="6"/>
      <c r="Q595" s="7"/>
      <c r="R595" s="1"/>
      <c r="S595" s="1"/>
    </row>
    <row r="596" spans="1:19" s="16" customFormat="1" ht="12" hidden="1" customHeight="1">
      <c r="A596" s="25"/>
      <c r="B596" s="1"/>
      <c r="C596" s="29"/>
      <c r="D596" s="29"/>
      <c r="E596" s="29"/>
      <c r="F596" s="29"/>
      <c r="G596" s="29"/>
      <c r="H596" s="29"/>
      <c r="I596" s="26"/>
      <c r="J596" s="29"/>
      <c r="K596" s="29"/>
      <c r="L596" s="46"/>
      <c r="M596" s="3"/>
      <c r="N596" s="4"/>
      <c r="O596" s="5"/>
      <c r="P596" s="6"/>
      <c r="Q596" s="7"/>
      <c r="R596" s="1"/>
      <c r="S596" s="1"/>
    </row>
    <row r="597" spans="1:19" s="16" customFormat="1" ht="12" hidden="1" customHeight="1">
      <c r="A597" s="25"/>
      <c r="B597" s="1"/>
      <c r="C597" s="29"/>
      <c r="D597" s="29"/>
      <c r="E597" s="29"/>
      <c r="F597" s="29"/>
      <c r="G597" s="29"/>
      <c r="H597" s="29"/>
      <c r="I597" s="26"/>
      <c r="J597" s="29"/>
      <c r="K597" s="29"/>
      <c r="L597" s="46"/>
      <c r="M597" s="3"/>
      <c r="N597" s="4"/>
      <c r="O597" s="5"/>
      <c r="P597" s="6"/>
      <c r="Q597" s="7"/>
      <c r="R597" s="1"/>
      <c r="S597" s="1"/>
    </row>
    <row r="598" spans="1:19" s="16" customFormat="1" ht="12" hidden="1" customHeight="1">
      <c r="A598" s="25"/>
      <c r="B598" s="1"/>
      <c r="C598" s="29"/>
      <c r="D598" s="29"/>
      <c r="E598" s="29"/>
      <c r="F598" s="29"/>
      <c r="G598" s="29"/>
      <c r="H598" s="29"/>
      <c r="I598" s="26"/>
      <c r="J598" s="29"/>
      <c r="K598" s="29"/>
      <c r="L598" s="46"/>
      <c r="M598" s="3"/>
      <c r="N598" s="4"/>
      <c r="O598" s="5"/>
      <c r="P598" s="6"/>
      <c r="Q598" s="7"/>
      <c r="R598" s="1"/>
      <c r="S598" s="1"/>
    </row>
    <row r="599" spans="1:19" s="16" customFormat="1" ht="12" hidden="1" customHeight="1">
      <c r="A599" s="25"/>
      <c r="B599" s="1"/>
      <c r="C599" s="29"/>
      <c r="D599" s="29"/>
      <c r="E599" s="29"/>
      <c r="F599" s="29"/>
      <c r="G599" s="29"/>
      <c r="H599" s="29"/>
      <c r="I599" s="26"/>
      <c r="J599" s="29"/>
      <c r="K599" s="29"/>
      <c r="L599" s="46"/>
      <c r="M599" s="3"/>
      <c r="N599" s="4"/>
      <c r="O599" s="5"/>
      <c r="P599" s="6"/>
      <c r="Q599" s="7"/>
      <c r="R599" s="1"/>
      <c r="S599" s="1"/>
    </row>
    <row r="600" spans="1:19" s="16" customFormat="1" ht="12" hidden="1" customHeight="1">
      <c r="A600" s="25"/>
      <c r="B600" s="1"/>
      <c r="C600" s="29"/>
      <c r="D600" s="29"/>
      <c r="E600" s="29"/>
      <c r="F600" s="29"/>
      <c r="G600" s="29"/>
      <c r="H600" s="29"/>
      <c r="I600" s="26"/>
      <c r="J600" s="29"/>
      <c r="K600" s="29"/>
      <c r="L600" s="46"/>
      <c r="M600" s="3"/>
      <c r="N600" s="4"/>
      <c r="O600" s="5"/>
      <c r="P600" s="6"/>
      <c r="Q600" s="7"/>
      <c r="R600" s="1"/>
      <c r="S600" s="1"/>
    </row>
    <row r="601" spans="1:19" s="16" customFormat="1" ht="12" hidden="1" customHeight="1">
      <c r="A601" s="25"/>
      <c r="B601" s="1"/>
      <c r="C601" s="29"/>
      <c r="D601" s="29"/>
      <c r="E601" s="29"/>
      <c r="F601" s="29"/>
      <c r="G601" s="29"/>
      <c r="H601" s="29"/>
      <c r="I601" s="26"/>
      <c r="J601" s="29"/>
      <c r="K601" s="29"/>
      <c r="L601" s="46"/>
      <c r="M601" s="3"/>
      <c r="N601" s="4"/>
      <c r="O601" s="5"/>
      <c r="P601" s="6"/>
      <c r="Q601" s="7"/>
      <c r="R601" s="1"/>
      <c r="S601" s="1"/>
    </row>
    <row r="602" spans="1:19" s="16" customFormat="1" ht="12" hidden="1" customHeight="1">
      <c r="A602" s="25"/>
      <c r="B602" s="1"/>
      <c r="C602" s="29"/>
      <c r="D602" s="29"/>
      <c r="E602" s="29"/>
      <c r="F602" s="29"/>
      <c r="G602" s="29"/>
      <c r="H602" s="29"/>
      <c r="I602" s="26"/>
      <c r="J602" s="29"/>
      <c r="K602" s="29"/>
      <c r="L602" s="46"/>
      <c r="M602" s="3"/>
      <c r="N602" s="4"/>
      <c r="O602" s="5"/>
      <c r="P602" s="6"/>
      <c r="Q602" s="7"/>
      <c r="R602" s="1"/>
      <c r="S602" s="1"/>
    </row>
    <row r="603" spans="1:19" s="16" customFormat="1" ht="12" hidden="1" customHeight="1">
      <c r="A603" s="25"/>
      <c r="B603" s="1"/>
      <c r="C603" s="29"/>
      <c r="D603" s="29"/>
      <c r="E603" s="29"/>
      <c r="F603" s="29"/>
      <c r="G603" s="29"/>
      <c r="H603" s="29"/>
      <c r="I603" s="26"/>
      <c r="J603" s="29"/>
      <c r="K603" s="29"/>
      <c r="L603" s="46"/>
      <c r="M603" s="3"/>
      <c r="N603" s="4"/>
      <c r="O603" s="5"/>
      <c r="P603" s="6"/>
      <c r="Q603" s="7"/>
      <c r="R603" s="1"/>
      <c r="S603" s="1"/>
    </row>
    <row r="604" spans="1:19" s="16" customFormat="1" ht="12" hidden="1" customHeight="1">
      <c r="A604" s="25"/>
      <c r="B604" s="1"/>
      <c r="C604" s="29"/>
      <c r="D604" s="29"/>
      <c r="E604" s="29"/>
      <c r="F604" s="29"/>
      <c r="G604" s="29"/>
      <c r="H604" s="29"/>
      <c r="I604" s="26"/>
      <c r="J604" s="29"/>
      <c r="K604" s="29"/>
      <c r="L604" s="46"/>
      <c r="M604" s="3"/>
      <c r="N604" s="4"/>
      <c r="O604" s="5"/>
      <c r="P604" s="6"/>
      <c r="Q604" s="7"/>
      <c r="R604" s="1"/>
      <c r="S604" s="1"/>
    </row>
    <row r="605" spans="1:19" s="16" customFormat="1" ht="12" hidden="1" customHeight="1">
      <c r="A605" s="25"/>
      <c r="B605" s="1"/>
      <c r="C605" s="29"/>
      <c r="D605" s="29"/>
      <c r="E605" s="29"/>
      <c r="F605" s="29"/>
      <c r="G605" s="29"/>
      <c r="H605" s="29"/>
      <c r="I605" s="26"/>
      <c r="J605" s="29"/>
      <c r="K605" s="29"/>
      <c r="L605" s="46"/>
      <c r="M605" s="3"/>
      <c r="N605" s="4"/>
      <c r="O605" s="5"/>
      <c r="P605" s="6"/>
      <c r="Q605" s="7"/>
      <c r="R605" s="1"/>
      <c r="S605" s="1"/>
    </row>
    <row r="606" spans="1:19" s="16" customFormat="1" ht="12" hidden="1" customHeight="1">
      <c r="A606" s="25"/>
      <c r="B606" s="1"/>
      <c r="C606" s="29"/>
      <c r="D606" s="29"/>
      <c r="E606" s="29"/>
      <c r="F606" s="29"/>
      <c r="G606" s="29"/>
      <c r="H606" s="29"/>
      <c r="I606" s="26"/>
      <c r="J606" s="29"/>
      <c r="K606" s="29"/>
      <c r="L606" s="46"/>
      <c r="M606" s="3"/>
      <c r="N606" s="4"/>
      <c r="O606" s="5"/>
      <c r="P606" s="6"/>
      <c r="Q606" s="7"/>
      <c r="R606" s="1"/>
      <c r="S606" s="1"/>
    </row>
    <row r="607" spans="1:19" s="16" customFormat="1" ht="12" hidden="1" customHeight="1">
      <c r="A607" s="25"/>
      <c r="B607" s="1"/>
      <c r="C607" s="29"/>
      <c r="D607" s="29"/>
      <c r="E607" s="29"/>
      <c r="F607" s="29"/>
      <c r="G607" s="29"/>
      <c r="H607" s="29"/>
      <c r="I607" s="26"/>
      <c r="J607" s="29"/>
      <c r="K607" s="29"/>
      <c r="L607" s="46"/>
      <c r="M607" s="3"/>
      <c r="N607" s="4"/>
      <c r="O607" s="5"/>
      <c r="P607" s="6"/>
      <c r="Q607" s="7"/>
      <c r="R607" s="1"/>
      <c r="S607" s="1"/>
    </row>
    <row r="608" spans="1:19" s="16" customFormat="1" ht="12" hidden="1" customHeight="1">
      <c r="A608" s="25"/>
      <c r="B608" s="1"/>
      <c r="C608" s="29"/>
      <c r="D608" s="29"/>
      <c r="E608" s="29"/>
      <c r="F608" s="29"/>
      <c r="G608" s="29"/>
      <c r="H608" s="29"/>
      <c r="I608" s="26"/>
      <c r="J608" s="29"/>
      <c r="K608" s="29"/>
      <c r="L608" s="46"/>
      <c r="M608" s="3"/>
      <c r="N608" s="4"/>
      <c r="O608" s="5"/>
      <c r="P608" s="6"/>
      <c r="Q608" s="7"/>
      <c r="R608" s="1"/>
      <c r="S608" s="1"/>
    </row>
    <row r="609" spans="1:19" s="16" customFormat="1" ht="12" hidden="1" customHeight="1">
      <c r="A609" s="25"/>
      <c r="B609" s="1"/>
      <c r="C609" s="29"/>
      <c r="D609" s="29"/>
      <c r="E609" s="29"/>
      <c r="F609" s="29"/>
      <c r="G609" s="29"/>
      <c r="H609" s="29"/>
      <c r="I609" s="26"/>
      <c r="J609" s="29"/>
      <c r="K609" s="29"/>
      <c r="L609" s="46"/>
      <c r="M609" s="3"/>
      <c r="N609" s="4"/>
      <c r="O609" s="5"/>
      <c r="P609" s="6"/>
      <c r="Q609" s="7"/>
      <c r="R609" s="1"/>
      <c r="S609" s="1"/>
    </row>
    <row r="610" spans="1:19" s="16" customFormat="1" ht="12" hidden="1" customHeight="1">
      <c r="A610" s="25"/>
      <c r="B610" s="1"/>
      <c r="C610" s="29"/>
      <c r="D610" s="29"/>
      <c r="E610" s="29"/>
      <c r="F610" s="29"/>
      <c r="G610" s="29"/>
      <c r="H610" s="29"/>
      <c r="I610" s="26"/>
      <c r="J610" s="29"/>
      <c r="K610" s="29"/>
      <c r="L610" s="46"/>
      <c r="M610" s="3"/>
      <c r="N610" s="4"/>
      <c r="O610" s="5"/>
      <c r="P610" s="6"/>
      <c r="Q610" s="7"/>
      <c r="R610" s="1"/>
      <c r="S610" s="1"/>
    </row>
    <row r="611" spans="1:19" s="16" customFormat="1" ht="12" hidden="1" customHeight="1">
      <c r="A611" s="25"/>
      <c r="B611" s="1"/>
      <c r="C611" s="29"/>
      <c r="D611" s="29"/>
      <c r="E611" s="29"/>
      <c r="F611" s="29"/>
      <c r="G611" s="29"/>
      <c r="H611" s="29"/>
      <c r="I611" s="26"/>
      <c r="J611" s="29"/>
      <c r="K611" s="29"/>
      <c r="L611" s="46"/>
      <c r="M611" s="3"/>
      <c r="N611" s="4"/>
      <c r="O611" s="5"/>
      <c r="P611" s="6"/>
      <c r="Q611" s="7"/>
      <c r="R611" s="1"/>
      <c r="S611" s="1"/>
    </row>
    <row r="612" spans="1:19" s="16" customFormat="1" ht="12" hidden="1" customHeight="1">
      <c r="A612" s="25"/>
      <c r="B612" s="1"/>
      <c r="C612" s="29"/>
      <c r="D612" s="29"/>
      <c r="E612" s="29"/>
      <c r="F612" s="29"/>
      <c r="G612" s="29"/>
      <c r="H612" s="29"/>
      <c r="I612" s="26"/>
      <c r="J612" s="29"/>
      <c r="K612" s="29"/>
      <c r="L612" s="46"/>
      <c r="M612" s="3"/>
      <c r="N612" s="4"/>
      <c r="O612" s="5"/>
      <c r="P612" s="6"/>
      <c r="Q612" s="7"/>
      <c r="R612" s="1"/>
      <c r="S612" s="1"/>
    </row>
    <row r="613" spans="1:19" s="16" customFormat="1" ht="12" hidden="1" customHeight="1">
      <c r="A613" s="25"/>
      <c r="B613" s="1"/>
      <c r="C613" s="29"/>
      <c r="D613" s="29"/>
      <c r="E613" s="29"/>
      <c r="F613" s="29"/>
      <c r="G613" s="29"/>
      <c r="H613" s="29"/>
      <c r="I613" s="26"/>
      <c r="J613" s="29"/>
      <c r="K613" s="29"/>
      <c r="L613" s="46"/>
      <c r="M613" s="3"/>
      <c r="N613" s="4"/>
      <c r="O613" s="5"/>
      <c r="P613" s="6"/>
      <c r="Q613" s="7"/>
      <c r="R613" s="1"/>
      <c r="S613" s="1"/>
    </row>
    <row r="614" spans="1:19" s="16" customFormat="1" ht="12" hidden="1" customHeight="1">
      <c r="A614" s="25"/>
      <c r="B614" s="1"/>
      <c r="C614" s="29"/>
      <c r="D614" s="29"/>
      <c r="E614" s="29"/>
      <c r="F614" s="29"/>
      <c r="G614" s="29"/>
      <c r="H614" s="29"/>
      <c r="I614" s="26"/>
      <c r="J614" s="29"/>
      <c r="K614" s="29"/>
      <c r="L614" s="46"/>
      <c r="M614" s="3"/>
      <c r="N614" s="4"/>
      <c r="O614" s="5"/>
      <c r="P614" s="6"/>
      <c r="Q614" s="7"/>
      <c r="R614" s="1"/>
      <c r="S614" s="1"/>
    </row>
    <row r="615" spans="1:19" s="16" customFormat="1" ht="12" hidden="1" customHeight="1">
      <c r="A615" s="25"/>
      <c r="B615" s="1"/>
      <c r="C615" s="29"/>
      <c r="D615" s="29"/>
      <c r="E615" s="29"/>
      <c r="F615" s="29"/>
      <c r="G615" s="29"/>
      <c r="H615" s="29"/>
      <c r="I615" s="26"/>
      <c r="J615" s="29"/>
      <c r="K615" s="29"/>
      <c r="L615" s="46"/>
      <c r="M615" s="3"/>
      <c r="N615" s="4"/>
      <c r="O615" s="5"/>
      <c r="P615" s="6"/>
      <c r="Q615" s="7"/>
      <c r="R615" s="1"/>
      <c r="S615" s="1"/>
    </row>
    <row r="616" spans="1:19" s="16" customFormat="1" ht="12" hidden="1" customHeight="1">
      <c r="A616" s="25"/>
      <c r="B616" s="1"/>
      <c r="C616" s="29"/>
      <c r="D616" s="29"/>
      <c r="E616" s="29"/>
      <c r="F616" s="29"/>
      <c r="G616" s="29"/>
      <c r="H616" s="29"/>
      <c r="I616" s="26"/>
      <c r="J616" s="29"/>
      <c r="K616" s="29"/>
      <c r="L616" s="46"/>
      <c r="M616" s="3"/>
      <c r="N616" s="4"/>
      <c r="O616" s="5"/>
      <c r="P616" s="6"/>
      <c r="Q616" s="7"/>
      <c r="R616" s="1"/>
      <c r="S616" s="1"/>
    </row>
    <row r="617" spans="1:19" s="16" customFormat="1" ht="12" hidden="1" customHeight="1">
      <c r="A617" s="25"/>
      <c r="B617" s="1"/>
      <c r="C617" s="29"/>
      <c r="D617" s="29"/>
      <c r="E617" s="29"/>
      <c r="F617" s="29"/>
      <c r="G617" s="29"/>
      <c r="H617" s="29"/>
      <c r="I617" s="26"/>
      <c r="J617" s="29"/>
      <c r="K617" s="29"/>
      <c r="L617" s="46"/>
      <c r="M617" s="3"/>
      <c r="N617" s="4"/>
      <c r="O617" s="5"/>
      <c r="P617" s="6"/>
      <c r="Q617" s="7"/>
      <c r="R617" s="1"/>
      <c r="S617" s="1"/>
    </row>
    <row r="618" spans="1:19" s="16" customFormat="1" ht="12" hidden="1" customHeight="1">
      <c r="A618" s="25"/>
      <c r="B618" s="1"/>
      <c r="C618" s="29"/>
      <c r="D618" s="29"/>
      <c r="E618" s="29"/>
      <c r="F618" s="29"/>
      <c r="G618" s="29"/>
      <c r="H618" s="29"/>
      <c r="I618" s="26"/>
      <c r="J618" s="29"/>
      <c r="K618" s="29"/>
      <c r="L618" s="46"/>
      <c r="M618" s="3"/>
      <c r="N618" s="4"/>
      <c r="O618" s="5"/>
      <c r="P618" s="6"/>
      <c r="Q618" s="7"/>
      <c r="R618" s="1"/>
      <c r="S618" s="1"/>
    </row>
    <row r="619" spans="1:19" s="16" customFormat="1" ht="12" hidden="1" customHeight="1">
      <c r="A619" s="25"/>
      <c r="B619" s="1"/>
      <c r="C619" s="29"/>
      <c r="D619" s="29"/>
      <c r="E619" s="29"/>
      <c r="F619" s="29"/>
      <c r="G619" s="29"/>
      <c r="H619" s="29"/>
      <c r="I619" s="26"/>
      <c r="J619" s="29"/>
      <c r="K619" s="29"/>
      <c r="L619" s="46"/>
      <c r="M619" s="3"/>
      <c r="N619" s="4"/>
      <c r="O619" s="5"/>
      <c r="P619" s="6"/>
      <c r="Q619" s="7"/>
      <c r="R619" s="1"/>
      <c r="S619" s="1"/>
    </row>
    <row r="620" spans="1:19" s="16" customFormat="1" ht="12" hidden="1" customHeight="1">
      <c r="A620" s="25"/>
      <c r="B620" s="1"/>
      <c r="C620" s="29"/>
      <c r="D620" s="29"/>
      <c r="E620" s="29"/>
      <c r="F620" s="29"/>
      <c r="G620" s="29"/>
      <c r="H620" s="29"/>
      <c r="I620" s="26"/>
      <c r="J620" s="29"/>
      <c r="K620" s="29"/>
      <c r="L620" s="46"/>
      <c r="M620" s="3"/>
      <c r="N620" s="4"/>
      <c r="O620" s="5"/>
      <c r="P620" s="6"/>
      <c r="Q620" s="7"/>
      <c r="R620" s="1"/>
      <c r="S620" s="1"/>
    </row>
    <row r="621" spans="1:19" s="16" customFormat="1" ht="12" hidden="1" customHeight="1">
      <c r="A621" s="25"/>
      <c r="B621" s="1"/>
      <c r="C621" s="29"/>
      <c r="D621" s="29"/>
      <c r="E621" s="29"/>
      <c r="F621" s="29"/>
      <c r="G621" s="29"/>
      <c r="H621" s="29"/>
      <c r="I621" s="26"/>
      <c r="J621" s="29"/>
      <c r="K621" s="29"/>
      <c r="L621" s="46"/>
      <c r="M621" s="3"/>
      <c r="N621" s="4"/>
      <c r="O621" s="5"/>
      <c r="P621" s="6"/>
      <c r="Q621" s="7"/>
      <c r="R621" s="1"/>
      <c r="S621" s="1"/>
    </row>
    <row r="622" spans="1:19" s="16" customFormat="1" ht="12" hidden="1" customHeight="1">
      <c r="A622" s="25"/>
      <c r="B622" s="1"/>
      <c r="C622" s="29"/>
      <c r="D622" s="29"/>
      <c r="E622" s="29"/>
      <c r="F622" s="29"/>
      <c r="G622" s="29"/>
      <c r="H622" s="29"/>
      <c r="I622" s="26"/>
      <c r="J622" s="29"/>
      <c r="K622" s="29"/>
      <c r="L622" s="46"/>
      <c r="M622" s="3"/>
      <c r="N622" s="4"/>
      <c r="O622" s="5"/>
      <c r="P622" s="6"/>
      <c r="Q622" s="7"/>
      <c r="R622" s="1"/>
      <c r="S622" s="1"/>
    </row>
    <row r="623" spans="1:19" s="16" customFormat="1" ht="12" hidden="1" customHeight="1">
      <c r="A623" s="25"/>
      <c r="B623" s="1"/>
      <c r="C623" s="29"/>
      <c r="D623" s="29"/>
      <c r="E623" s="29"/>
      <c r="F623" s="29"/>
      <c r="G623" s="29"/>
      <c r="H623" s="29"/>
      <c r="I623" s="26"/>
      <c r="J623" s="29"/>
      <c r="K623" s="29"/>
      <c r="L623" s="46"/>
      <c r="M623" s="3"/>
      <c r="N623" s="4"/>
      <c r="O623" s="5"/>
      <c r="P623" s="6"/>
      <c r="Q623" s="7"/>
      <c r="R623" s="1"/>
      <c r="S623" s="1"/>
    </row>
    <row r="624" spans="1:19" s="16" customFormat="1" ht="12" hidden="1" customHeight="1">
      <c r="A624" s="25"/>
      <c r="B624" s="1"/>
      <c r="C624" s="29"/>
      <c r="D624" s="29"/>
      <c r="E624" s="29"/>
      <c r="F624" s="29"/>
      <c r="G624" s="29"/>
      <c r="H624" s="29"/>
      <c r="I624" s="26"/>
      <c r="J624" s="29"/>
      <c r="K624" s="29"/>
      <c r="L624" s="46"/>
      <c r="M624" s="3"/>
      <c r="N624" s="4"/>
      <c r="O624" s="5"/>
      <c r="P624" s="6"/>
      <c r="Q624" s="7"/>
      <c r="R624" s="1"/>
      <c r="S624" s="1"/>
    </row>
    <row r="625" spans="1:19" s="16" customFormat="1" ht="12" hidden="1" customHeight="1">
      <c r="A625" s="25"/>
      <c r="B625" s="1"/>
      <c r="C625" s="29"/>
      <c r="D625" s="29"/>
      <c r="E625" s="29"/>
      <c r="F625" s="29"/>
      <c r="G625" s="29"/>
      <c r="H625" s="29"/>
      <c r="I625" s="26"/>
      <c r="J625" s="29"/>
      <c r="K625" s="29"/>
      <c r="L625" s="46"/>
      <c r="M625" s="3"/>
      <c r="N625" s="4"/>
      <c r="O625" s="5"/>
      <c r="P625" s="6"/>
      <c r="Q625" s="7"/>
      <c r="R625" s="1"/>
      <c r="S625" s="1"/>
    </row>
    <row r="626" spans="1:19" s="16" customFormat="1" ht="12" hidden="1" customHeight="1">
      <c r="A626" s="25"/>
      <c r="B626" s="1"/>
      <c r="C626" s="29"/>
      <c r="D626" s="29"/>
      <c r="E626" s="29"/>
      <c r="F626" s="29"/>
      <c r="G626" s="29"/>
      <c r="H626" s="29"/>
      <c r="I626" s="26"/>
      <c r="J626" s="29"/>
      <c r="K626" s="29"/>
      <c r="L626" s="46"/>
      <c r="M626" s="3"/>
      <c r="N626" s="4"/>
      <c r="O626" s="5"/>
      <c r="P626" s="6"/>
      <c r="Q626" s="7"/>
      <c r="R626" s="1"/>
      <c r="S626" s="1"/>
    </row>
    <row r="627" spans="1:19" s="16" customFormat="1" ht="12" hidden="1" customHeight="1">
      <c r="A627" s="25"/>
      <c r="B627" s="1"/>
      <c r="C627" s="29"/>
      <c r="D627" s="29"/>
      <c r="E627" s="29"/>
      <c r="F627" s="29"/>
      <c r="G627" s="29"/>
      <c r="H627" s="29"/>
      <c r="I627" s="26"/>
      <c r="J627" s="29"/>
      <c r="K627" s="29"/>
      <c r="L627" s="46"/>
      <c r="M627" s="3"/>
      <c r="N627" s="4"/>
      <c r="O627" s="5"/>
      <c r="P627" s="6"/>
      <c r="Q627" s="7"/>
      <c r="R627" s="1"/>
      <c r="S627" s="1"/>
    </row>
    <row r="628" spans="1:19" s="16" customFormat="1" ht="12" hidden="1" customHeight="1">
      <c r="A628" s="25"/>
      <c r="B628" s="1"/>
      <c r="C628" s="29"/>
      <c r="D628" s="29"/>
      <c r="E628" s="29"/>
      <c r="F628" s="29"/>
      <c r="G628" s="29"/>
      <c r="H628" s="29"/>
      <c r="I628" s="26"/>
      <c r="J628" s="29"/>
      <c r="K628" s="29"/>
      <c r="L628" s="46"/>
      <c r="M628" s="3"/>
      <c r="N628" s="4"/>
      <c r="O628" s="5"/>
      <c r="P628" s="6"/>
      <c r="Q628" s="7"/>
      <c r="R628" s="1"/>
      <c r="S628" s="1"/>
    </row>
    <row r="629" spans="1:19" s="16" customFormat="1" ht="12" hidden="1" customHeight="1">
      <c r="A629" s="25"/>
      <c r="B629" s="1"/>
      <c r="C629" s="29"/>
      <c r="D629" s="29"/>
      <c r="E629" s="29"/>
      <c r="F629" s="29"/>
      <c r="G629" s="29"/>
      <c r="H629" s="29"/>
      <c r="I629" s="26"/>
      <c r="J629" s="29"/>
      <c r="K629" s="29"/>
      <c r="L629" s="46"/>
      <c r="M629" s="3"/>
      <c r="N629" s="4"/>
      <c r="O629" s="5"/>
      <c r="P629" s="6"/>
      <c r="Q629" s="7"/>
      <c r="R629" s="1"/>
      <c r="S629" s="1"/>
    </row>
    <row r="630" spans="1:19" s="16" customFormat="1" ht="12" hidden="1" customHeight="1">
      <c r="A630" s="25"/>
      <c r="B630" s="1"/>
      <c r="C630" s="29"/>
      <c r="D630" s="29"/>
      <c r="E630" s="29"/>
      <c r="F630" s="29"/>
      <c r="G630" s="29"/>
      <c r="H630" s="29"/>
      <c r="I630" s="26"/>
      <c r="J630" s="29"/>
      <c r="K630" s="29"/>
      <c r="L630" s="46"/>
      <c r="M630" s="3"/>
      <c r="N630" s="4"/>
      <c r="O630" s="5"/>
      <c r="P630" s="6"/>
      <c r="Q630" s="7"/>
      <c r="R630" s="1"/>
      <c r="S630" s="1"/>
    </row>
    <row r="631" spans="1:19" s="16" customFormat="1" ht="12" hidden="1" customHeight="1">
      <c r="A631" s="25"/>
      <c r="B631" s="1"/>
      <c r="C631" s="29"/>
      <c r="D631" s="29"/>
      <c r="E631" s="29"/>
      <c r="F631" s="29"/>
      <c r="G631" s="29"/>
      <c r="H631" s="29"/>
      <c r="I631" s="26"/>
      <c r="J631" s="29"/>
      <c r="K631" s="29"/>
      <c r="L631" s="46"/>
      <c r="M631" s="3"/>
      <c r="N631" s="4"/>
      <c r="O631" s="5"/>
      <c r="P631" s="6"/>
      <c r="Q631" s="7"/>
      <c r="R631" s="1"/>
      <c r="S631" s="1"/>
    </row>
    <row r="632" spans="1:19" s="16" customFormat="1" ht="12" hidden="1" customHeight="1">
      <c r="A632" s="25"/>
      <c r="B632" s="1"/>
      <c r="C632" s="29"/>
      <c r="D632" s="29"/>
      <c r="E632" s="29"/>
      <c r="F632" s="29"/>
      <c r="G632" s="29"/>
      <c r="H632" s="29"/>
      <c r="I632" s="26"/>
      <c r="J632" s="29"/>
      <c r="K632" s="29"/>
      <c r="L632" s="46"/>
      <c r="M632" s="3"/>
      <c r="N632" s="4"/>
      <c r="O632" s="5"/>
      <c r="P632" s="6"/>
      <c r="Q632" s="7"/>
      <c r="R632" s="1"/>
      <c r="S632" s="1"/>
    </row>
    <row r="633" spans="1:19" s="16" customFormat="1" ht="12" hidden="1" customHeight="1">
      <c r="A633" s="25"/>
      <c r="B633" s="1"/>
      <c r="C633" s="29"/>
      <c r="D633" s="29"/>
      <c r="E633" s="29"/>
      <c r="F633" s="29"/>
      <c r="G633" s="29"/>
      <c r="H633" s="29"/>
      <c r="I633" s="26"/>
      <c r="J633" s="29"/>
      <c r="K633" s="29"/>
      <c r="L633" s="46"/>
      <c r="M633" s="3"/>
      <c r="N633" s="4"/>
      <c r="O633" s="5"/>
      <c r="P633" s="6"/>
      <c r="Q633" s="7"/>
      <c r="R633" s="1"/>
      <c r="S633" s="1"/>
    </row>
    <row r="634" spans="1:19" s="16" customFormat="1" ht="12" hidden="1" customHeight="1">
      <c r="A634" s="25"/>
      <c r="B634" s="1"/>
      <c r="C634" s="29"/>
      <c r="D634" s="29"/>
      <c r="E634" s="29"/>
      <c r="F634" s="29"/>
      <c r="G634" s="29"/>
      <c r="H634" s="29"/>
      <c r="I634" s="26"/>
      <c r="J634" s="29"/>
      <c r="K634" s="29"/>
      <c r="L634" s="46"/>
      <c r="M634" s="3"/>
      <c r="N634" s="4"/>
      <c r="O634" s="5"/>
      <c r="P634" s="6"/>
      <c r="Q634" s="7"/>
      <c r="R634" s="1"/>
      <c r="S634" s="1"/>
    </row>
    <row r="635" spans="1:19" s="16" customFormat="1" ht="12" hidden="1" customHeight="1">
      <c r="A635" s="25"/>
      <c r="B635" s="1"/>
      <c r="C635" s="29"/>
      <c r="D635" s="29"/>
      <c r="E635" s="29"/>
      <c r="F635" s="29"/>
      <c r="G635" s="29"/>
      <c r="H635" s="29"/>
      <c r="I635" s="26"/>
      <c r="J635" s="29"/>
      <c r="K635" s="29"/>
      <c r="L635" s="46"/>
      <c r="M635" s="3"/>
      <c r="N635" s="4"/>
      <c r="O635" s="5"/>
      <c r="P635" s="6"/>
      <c r="Q635" s="7"/>
      <c r="R635" s="1"/>
      <c r="S635" s="1"/>
    </row>
    <row r="636" spans="1:19" s="16" customFormat="1" ht="12" hidden="1" customHeight="1">
      <c r="A636" s="25"/>
      <c r="B636" s="1"/>
      <c r="C636" s="29"/>
      <c r="D636" s="29"/>
      <c r="E636" s="29"/>
      <c r="F636" s="29"/>
      <c r="G636" s="29"/>
      <c r="H636" s="29"/>
      <c r="I636" s="26"/>
      <c r="J636" s="29"/>
      <c r="K636" s="29"/>
      <c r="L636" s="46"/>
      <c r="M636" s="3"/>
      <c r="N636" s="4"/>
      <c r="O636" s="5"/>
      <c r="P636" s="6"/>
      <c r="Q636" s="7"/>
      <c r="R636" s="1"/>
      <c r="S636" s="1"/>
    </row>
    <row r="637" spans="1:19" s="16" customFormat="1" ht="12" hidden="1" customHeight="1">
      <c r="A637" s="25"/>
      <c r="B637" s="1"/>
      <c r="C637" s="29"/>
      <c r="D637" s="29"/>
      <c r="E637" s="29"/>
      <c r="F637" s="29"/>
      <c r="G637" s="29"/>
      <c r="H637" s="29"/>
      <c r="I637" s="26"/>
      <c r="J637" s="29"/>
      <c r="K637" s="29"/>
      <c r="L637" s="46"/>
      <c r="M637" s="3"/>
      <c r="N637" s="4"/>
      <c r="O637" s="5"/>
      <c r="P637" s="6"/>
      <c r="Q637" s="7"/>
      <c r="R637" s="1"/>
      <c r="S637" s="1"/>
    </row>
    <row r="638" spans="1:19" s="16" customFormat="1" ht="12" hidden="1" customHeight="1">
      <c r="A638" s="25"/>
      <c r="B638" s="1"/>
      <c r="C638" s="29"/>
      <c r="D638" s="29"/>
      <c r="E638" s="29"/>
      <c r="F638" s="29"/>
      <c r="G638" s="29"/>
      <c r="H638" s="29"/>
      <c r="I638" s="26"/>
      <c r="J638" s="29"/>
      <c r="K638" s="29"/>
      <c r="L638" s="46"/>
      <c r="M638" s="3"/>
      <c r="N638" s="4"/>
      <c r="O638" s="5"/>
      <c r="P638" s="6"/>
      <c r="Q638" s="7"/>
      <c r="R638" s="1"/>
      <c r="S638" s="1"/>
    </row>
    <row r="639" spans="1:19" s="16" customFormat="1" ht="12" hidden="1" customHeight="1">
      <c r="A639" s="25"/>
      <c r="B639" s="1"/>
      <c r="C639" s="29"/>
      <c r="D639" s="29"/>
      <c r="E639" s="29"/>
      <c r="F639" s="29"/>
      <c r="G639" s="29"/>
      <c r="H639" s="29"/>
      <c r="I639" s="26"/>
      <c r="J639" s="29"/>
      <c r="K639" s="29"/>
      <c r="L639" s="46"/>
      <c r="M639" s="3"/>
      <c r="N639" s="4"/>
      <c r="O639" s="5"/>
      <c r="P639" s="6"/>
      <c r="Q639" s="7"/>
      <c r="R639" s="1"/>
      <c r="S639" s="1"/>
    </row>
    <row r="640" spans="1:19" s="16" customFormat="1" ht="12" hidden="1" customHeight="1">
      <c r="A640" s="25"/>
      <c r="B640" s="1"/>
      <c r="C640" s="29"/>
      <c r="D640" s="29"/>
      <c r="E640" s="29"/>
      <c r="F640" s="29"/>
      <c r="G640" s="29"/>
      <c r="H640" s="29"/>
      <c r="I640" s="26"/>
      <c r="J640" s="29"/>
      <c r="K640" s="29"/>
      <c r="L640" s="46"/>
      <c r="M640" s="3"/>
      <c r="N640" s="4"/>
      <c r="O640" s="5"/>
      <c r="P640" s="6"/>
      <c r="Q640" s="7"/>
      <c r="R640" s="1"/>
      <c r="S640" s="1"/>
    </row>
    <row r="641" spans="1:19" s="16" customFormat="1" ht="12" hidden="1" customHeight="1">
      <c r="A641" s="25"/>
      <c r="B641" s="1"/>
      <c r="C641" s="29"/>
      <c r="D641" s="29"/>
      <c r="E641" s="29"/>
      <c r="F641" s="29"/>
      <c r="G641" s="29"/>
      <c r="H641" s="29"/>
      <c r="I641" s="26"/>
      <c r="J641" s="29"/>
      <c r="K641" s="29"/>
      <c r="L641" s="46"/>
      <c r="M641" s="3"/>
      <c r="N641" s="4"/>
      <c r="O641" s="5"/>
      <c r="P641" s="6"/>
      <c r="Q641" s="7"/>
      <c r="R641" s="1"/>
      <c r="S641" s="1"/>
    </row>
    <row r="642" spans="1:19" s="16" customFormat="1" ht="12" hidden="1" customHeight="1">
      <c r="A642" s="25"/>
      <c r="B642" s="1"/>
      <c r="C642" s="29"/>
      <c r="D642" s="29"/>
      <c r="E642" s="29"/>
      <c r="F642" s="29"/>
      <c r="G642" s="29"/>
      <c r="H642" s="29"/>
      <c r="I642" s="26"/>
      <c r="J642" s="29"/>
      <c r="K642" s="29"/>
      <c r="L642" s="46"/>
      <c r="M642" s="3"/>
      <c r="N642" s="4"/>
      <c r="O642" s="5"/>
      <c r="P642" s="6"/>
      <c r="Q642" s="7"/>
      <c r="R642" s="1"/>
      <c r="S642" s="1"/>
    </row>
    <row r="643" spans="1:19" s="16" customFormat="1" ht="12" hidden="1" customHeight="1">
      <c r="A643" s="25"/>
      <c r="B643" s="1"/>
      <c r="C643" s="29"/>
      <c r="D643" s="29"/>
      <c r="E643" s="29"/>
      <c r="F643" s="29"/>
      <c r="G643" s="29"/>
      <c r="H643" s="29"/>
      <c r="I643" s="26"/>
      <c r="J643" s="29"/>
      <c r="K643" s="29"/>
      <c r="L643" s="46"/>
      <c r="M643" s="3"/>
      <c r="N643" s="4"/>
      <c r="O643" s="5"/>
      <c r="P643" s="6"/>
      <c r="Q643" s="7"/>
      <c r="R643" s="1"/>
      <c r="S643" s="1"/>
    </row>
    <row r="644" spans="1:19" s="16" customFormat="1" ht="12" hidden="1" customHeight="1">
      <c r="A644" s="25"/>
      <c r="B644" s="1"/>
      <c r="C644" s="29"/>
      <c r="D644" s="29"/>
      <c r="E644" s="29"/>
      <c r="F644" s="29"/>
      <c r="G644" s="29"/>
      <c r="H644" s="29"/>
      <c r="I644" s="26"/>
      <c r="J644" s="29"/>
      <c r="K644" s="29"/>
      <c r="L644" s="46"/>
      <c r="M644" s="3"/>
      <c r="N644" s="4"/>
      <c r="O644" s="5"/>
      <c r="P644" s="6"/>
      <c r="Q644" s="7"/>
      <c r="R644" s="1"/>
      <c r="S644" s="1"/>
    </row>
    <row r="645" spans="1:19" s="16" customFormat="1" ht="12" hidden="1" customHeight="1">
      <c r="A645" s="25"/>
      <c r="B645" s="1"/>
      <c r="C645" s="29"/>
      <c r="D645" s="29"/>
      <c r="E645" s="29"/>
      <c r="F645" s="29"/>
      <c r="G645" s="29"/>
      <c r="H645" s="29"/>
      <c r="I645" s="26"/>
      <c r="J645" s="29"/>
      <c r="K645" s="29"/>
      <c r="L645" s="46"/>
      <c r="M645" s="3"/>
      <c r="N645" s="4"/>
      <c r="O645" s="5"/>
      <c r="P645" s="6"/>
      <c r="Q645" s="7"/>
      <c r="R645" s="1"/>
      <c r="S645" s="1"/>
    </row>
    <row r="646" spans="1:19" s="16" customFormat="1" ht="12" hidden="1" customHeight="1">
      <c r="A646" s="25"/>
      <c r="B646" s="1"/>
      <c r="C646" s="29"/>
      <c r="D646" s="29"/>
      <c r="E646" s="29"/>
      <c r="F646" s="29"/>
      <c r="G646" s="29"/>
      <c r="H646" s="29"/>
      <c r="I646" s="26"/>
      <c r="J646" s="29"/>
      <c r="K646" s="29"/>
      <c r="L646" s="46"/>
      <c r="M646" s="3"/>
      <c r="N646" s="4"/>
      <c r="O646" s="5"/>
      <c r="P646" s="6"/>
      <c r="Q646" s="7"/>
      <c r="R646" s="1"/>
      <c r="S646" s="1"/>
    </row>
    <row r="647" spans="1:19" s="16" customFormat="1" ht="12" hidden="1" customHeight="1">
      <c r="A647" s="25"/>
      <c r="B647" s="1"/>
      <c r="C647" s="29"/>
      <c r="D647" s="29"/>
      <c r="E647" s="29"/>
      <c r="F647" s="29"/>
      <c r="G647" s="29"/>
      <c r="H647" s="29"/>
      <c r="I647" s="26"/>
      <c r="J647" s="29"/>
      <c r="K647" s="29"/>
      <c r="L647" s="46"/>
      <c r="M647" s="3"/>
      <c r="N647" s="4"/>
      <c r="O647" s="5"/>
      <c r="P647" s="6"/>
      <c r="Q647" s="7"/>
      <c r="R647" s="1"/>
      <c r="S647" s="1"/>
    </row>
    <row r="648" spans="1:19" s="16" customFormat="1" ht="12" hidden="1" customHeight="1">
      <c r="A648" s="25"/>
      <c r="B648" s="1"/>
      <c r="C648" s="29"/>
      <c r="D648" s="29"/>
      <c r="E648" s="29"/>
      <c r="F648" s="29"/>
      <c r="G648" s="29"/>
      <c r="H648" s="29"/>
      <c r="I648" s="26"/>
      <c r="J648" s="29"/>
      <c r="K648" s="29"/>
      <c r="L648" s="46"/>
      <c r="M648" s="3"/>
      <c r="N648" s="4"/>
      <c r="O648" s="5"/>
      <c r="P648" s="6"/>
      <c r="Q648" s="7"/>
      <c r="R648" s="1"/>
      <c r="S648" s="1"/>
    </row>
    <row r="649" spans="1:19" s="16" customFormat="1" ht="12" hidden="1" customHeight="1">
      <c r="A649" s="25"/>
      <c r="B649" s="1"/>
      <c r="C649" s="29"/>
      <c r="D649" s="29"/>
      <c r="E649" s="29"/>
      <c r="F649" s="29"/>
      <c r="G649" s="29"/>
      <c r="H649" s="29"/>
      <c r="I649" s="26"/>
      <c r="J649" s="29"/>
      <c r="K649" s="29"/>
      <c r="L649" s="46"/>
      <c r="M649" s="3"/>
      <c r="N649" s="4"/>
      <c r="O649" s="5"/>
      <c r="P649" s="6"/>
      <c r="Q649" s="7"/>
      <c r="R649" s="1"/>
      <c r="S649" s="1"/>
    </row>
    <row r="650" spans="1:19" s="16" customFormat="1" ht="12" hidden="1" customHeight="1">
      <c r="A650" s="25"/>
      <c r="B650" s="1"/>
      <c r="C650" s="29"/>
      <c r="D650" s="29"/>
      <c r="E650" s="29"/>
      <c r="F650" s="29"/>
      <c r="G650" s="29"/>
      <c r="H650" s="29"/>
      <c r="I650" s="26"/>
      <c r="J650" s="29"/>
      <c r="K650" s="29"/>
      <c r="L650" s="46"/>
      <c r="M650" s="3"/>
      <c r="N650" s="4"/>
      <c r="O650" s="5"/>
      <c r="P650" s="6"/>
      <c r="Q650" s="7"/>
      <c r="R650" s="1"/>
      <c r="S650" s="1"/>
    </row>
    <row r="651" spans="1:19" s="16" customFormat="1" ht="12" hidden="1" customHeight="1">
      <c r="A651" s="25"/>
      <c r="B651" s="1"/>
      <c r="C651" s="29"/>
      <c r="D651" s="29"/>
      <c r="E651" s="29"/>
      <c r="F651" s="29"/>
      <c r="G651" s="29"/>
      <c r="H651" s="29"/>
      <c r="I651" s="26"/>
      <c r="J651" s="29"/>
      <c r="K651" s="29"/>
      <c r="L651" s="46"/>
      <c r="M651" s="3"/>
      <c r="N651" s="4"/>
      <c r="O651" s="5"/>
      <c r="P651" s="6"/>
      <c r="Q651" s="7"/>
      <c r="R651" s="1"/>
      <c r="S651" s="1"/>
    </row>
    <row r="652" spans="1:19" s="16" customFormat="1" ht="12" hidden="1" customHeight="1">
      <c r="A652" s="25"/>
      <c r="B652" s="1"/>
      <c r="C652" s="29"/>
      <c r="D652" s="29"/>
      <c r="E652" s="29"/>
      <c r="F652" s="29"/>
      <c r="G652" s="29"/>
      <c r="H652" s="29"/>
      <c r="I652" s="26"/>
      <c r="J652" s="29"/>
      <c r="K652" s="29"/>
      <c r="L652" s="46"/>
      <c r="M652" s="3"/>
      <c r="N652" s="4"/>
      <c r="O652" s="5"/>
      <c r="P652" s="6"/>
      <c r="Q652" s="7"/>
      <c r="R652" s="1"/>
      <c r="S652" s="1"/>
    </row>
    <row r="653" spans="1:19" s="16" customFormat="1" ht="12" hidden="1" customHeight="1">
      <c r="A653" s="25"/>
      <c r="B653" s="1"/>
      <c r="C653" s="29"/>
      <c r="D653" s="29"/>
      <c r="E653" s="29"/>
      <c r="F653" s="29"/>
      <c r="G653" s="29"/>
      <c r="H653" s="29"/>
      <c r="I653" s="26"/>
      <c r="J653" s="29"/>
      <c r="K653" s="29"/>
      <c r="L653" s="46"/>
      <c r="M653" s="3"/>
      <c r="N653" s="4"/>
      <c r="O653" s="5"/>
      <c r="P653" s="6"/>
      <c r="Q653" s="7"/>
      <c r="R653" s="1"/>
      <c r="S653" s="1"/>
    </row>
    <row r="654" spans="1:19" s="16" customFormat="1" ht="12" hidden="1" customHeight="1">
      <c r="A654" s="25"/>
      <c r="B654" s="1"/>
      <c r="C654" s="29"/>
      <c r="D654" s="29"/>
      <c r="E654" s="29"/>
      <c r="F654" s="29"/>
      <c r="G654" s="29"/>
      <c r="H654" s="29"/>
      <c r="I654" s="26"/>
      <c r="J654" s="29"/>
      <c r="K654" s="29"/>
      <c r="L654" s="46"/>
      <c r="M654" s="3"/>
      <c r="N654" s="4"/>
      <c r="O654" s="5"/>
      <c r="P654" s="6"/>
      <c r="Q654" s="7"/>
      <c r="R654" s="1"/>
      <c r="S654" s="1"/>
    </row>
    <row r="655" spans="1:19" s="16" customFormat="1" ht="12" hidden="1" customHeight="1">
      <c r="A655" s="25"/>
      <c r="B655" s="1"/>
      <c r="C655" s="29"/>
      <c r="D655" s="29"/>
      <c r="E655" s="29"/>
      <c r="F655" s="29"/>
      <c r="G655" s="29"/>
      <c r="H655" s="29"/>
      <c r="I655" s="26"/>
      <c r="J655" s="29"/>
      <c r="K655" s="29"/>
      <c r="L655" s="46"/>
      <c r="M655" s="3"/>
      <c r="N655" s="4"/>
      <c r="O655" s="5"/>
      <c r="P655" s="6"/>
      <c r="Q655" s="7"/>
      <c r="R655" s="1"/>
      <c r="S655" s="1"/>
    </row>
    <row r="656" spans="1:19" s="16" customFormat="1" ht="12" hidden="1" customHeight="1">
      <c r="A656" s="25"/>
      <c r="B656" s="1"/>
      <c r="C656" s="29"/>
      <c r="D656" s="29"/>
      <c r="E656" s="29"/>
      <c r="F656" s="29"/>
      <c r="G656" s="29"/>
      <c r="H656" s="29"/>
      <c r="I656" s="26"/>
      <c r="J656" s="29"/>
      <c r="K656" s="29"/>
      <c r="L656" s="46"/>
      <c r="M656" s="3"/>
      <c r="N656" s="4"/>
      <c r="O656" s="5"/>
      <c r="P656" s="6"/>
      <c r="Q656" s="7"/>
      <c r="R656" s="1"/>
      <c r="S656" s="1"/>
    </row>
    <row r="657" spans="1:19" s="16" customFormat="1" ht="12" hidden="1" customHeight="1">
      <c r="A657" s="25"/>
      <c r="B657" s="1"/>
      <c r="C657" s="29"/>
      <c r="D657" s="29"/>
      <c r="E657" s="29"/>
      <c r="F657" s="29"/>
      <c r="G657" s="29"/>
      <c r="H657" s="29"/>
      <c r="I657" s="26"/>
      <c r="J657" s="29"/>
      <c r="K657" s="29"/>
      <c r="L657" s="46"/>
      <c r="M657" s="3"/>
      <c r="N657" s="4"/>
      <c r="O657" s="5"/>
      <c r="P657" s="6"/>
      <c r="Q657" s="7"/>
      <c r="R657" s="1"/>
      <c r="S657" s="1"/>
    </row>
    <row r="658" spans="1:19" s="16" customFormat="1" ht="12" hidden="1" customHeight="1">
      <c r="A658" s="25"/>
      <c r="B658" s="1"/>
      <c r="C658" s="29"/>
      <c r="D658" s="29"/>
      <c r="E658" s="29"/>
      <c r="F658" s="29"/>
      <c r="G658" s="29"/>
      <c r="H658" s="29"/>
      <c r="I658" s="26"/>
      <c r="J658" s="29"/>
      <c r="K658" s="29"/>
      <c r="L658" s="46"/>
      <c r="M658" s="3"/>
      <c r="N658" s="4"/>
      <c r="O658" s="5"/>
      <c r="P658" s="6"/>
      <c r="Q658" s="7"/>
      <c r="R658" s="1"/>
      <c r="S658" s="1"/>
    </row>
    <row r="659" spans="1:19" s="16" customFormat="1" ht="12" hidden="1" customHeight="1">
      <c r="A659" s="25"/>
      <c r="B659" s="1"/>
      <c r="C659" s="29"/>
      <c r="D659" s="29"/>
      <c r="E659" s="29"/>
      <c r="F659" s="29"/>
      <c r="G659" s="29"/>
      <c r="H659" s="29"/>
      <c r="I659" s="26"/>
      <c r="J659" s="29"/>
      <c r="K659" s="29"/>
      <c r="L659" s="46"/>
      <c r="M659" s="3"/>
      <c r="N659" s="4"/>
      <c r="O659" s="5"/>
      <c r="P659" s="6"/>
      <c r="Q659" s="7"/>
      <c r="R659" s="1"/>
      <c r="S659" s="1"/>
    </row>
    <row r="660" spans="1:19" s="16" customFormat="1" ht="12" hidden="1" customHeight="1">
      <c r="A660" s="25"/>
      <c r="B660" s="1"/>
      <c r="C660" s="29"/>
      <c r="D660" s="29"/>
      <c r="E660" s="29"/>
      <c r="F660" s="29"/>
      <c r="G660" s="29"/>
      <c r="H660" s="29"/>
      <c r="I660" s="26"/>
      <c r="J660" s="29"/>
      <c r="K660" s="29"/>
      <c r="L660" s="46"/>
      <c r="M660" s="3"/>
      <c r="N660" s="4"/>
      <c r="O660" s="5"/>
      <c r="P660" s="6"/>
      <c r="Q660" s="7"/>
      <c r="R660" s="1"/>
      <c r="S660" s="1"/>
    </row>
    <row r="661" spans="1:19" s="16" customFormat="1" ht="12" hidden="1" customHeight="1">
      <c r="A661" s="25"/>
      <c r="B661" s="1"/>
      <c r="C661" s="29"/>
      <c r="D661" s="29"/>
      <c r="E661" s="29"/>
      <c r="F661" s="29"/>
      <c r="G661" s="29"/>
      <c r="H661" s="29"/>
      <c r="I661" s="26"/>
      <c r="J661" s="29"/>
      <c r="K661" s="29"/>
      <c r="L661" s="46"/>
      <c r="M661" s="3"/>
      <c r="N661" s="4"/>
      <c r="O661" s="5"/>
      <c r="P661" s="6"/>
      <c r="Q661" s="7"/>
      <c r="R661" s="1"/>
      <c r="S661" s="1"/>
    </row>
    <row r="662" spans="1:19" s="16" customFormat="1" ht="12" hidden="1" customHeight="1">
      <c r="A662" s="25"/>
      <c r="B662" s="1"/>
      <c r="C662" s="29"/>
      <c r="D662" s="29"/>
      <c r="E662" s="29"/>
      <c r="F662" s="29"/>
      <c r="G662" s="29"/>
      <c r="H662" s="29"/>
      <c r="I662" s="26"/>
      <c r="J662" s="29"/>
      <c r="K662" s="29"/>
      <c r="L662" s="46"/>
      <c r="M662" s="3"/>
      <c r="N662" s="4"/>
      <c r="O662" s="5"/>
      <c r="P662" s="6"/>
      <c r="Q662" s="7"/>
      <c r="R662" s="1"/>
      <c r="S662" s="1"/>
    </row>
    <row r="663" spans="1:19" s="16" customFormat="1" ht="12" hidden="1" customHeight="1">
      <c r="A663" s="25"/>
      <c r="B663" s="1"/>
      <c r="C663" s="29"/>
      <c r="D663" s="29"/>
      <c r="E663" s="29"/>
      <c r="F663" s="29"/>
      <c r="G663" s="29"/>
      <c r="H663" s="29"/>
      <c r="I663" s="26"/>
      <c r="J663" s="29"/>
      <c r="K663" s="29"/>
      <c r="L663" s="46"/>
      <c r="M663" s="3"/>
      <c r="N663" s="4"/>
      <c r="O663" s="5"/>
      <c r="P663" s="6"/>
      <c r="Q663" s="7"/>
      <c r="R663" s="1"/>
      <c r="S663" s="1"/>
    </row>
    <row r="664" spans="1:19" s="16" customFormat="1" ht="12" hidden="1" customHeight="1">
      <c r="A664" s="25"/>
      <c r="B664" s="1"/>
      <c r="C664" s="29"/>
      <c r="D664" s="29"/>
      <c r="E664" s="29"/>
      <c r="F664" s="29"/>
      <c r="G664" s="29"/>
      <c r="H664" s="29"/>
      <c r="I664" s="26"/>
      <c r="J664" s="29"/>
      <c r="K664" s="29"/>
      <c r="L664" s="46"/>
      <c r="M664" s="3"/>
      <c r="N664" s="4"/>
      <c r="O664" s="5"/>
      <c r="P664" s="6"/>
      <c r="Q664" s="7"/>
      <c r="R664" s="1"/>
      <c r="S664" s="1"/>
    </row>
    <row r="665" spans="1:19" s="16" customFormat="1" ht="12" hidden="1" customHeight="1">
      <c r="A665" s="25"/>
      <c r="B665" s="1"/>
      <c r="C665" s="29"/>
      <c r="D665" s="29"/>
      <c r="E665" s="29"/>
      <c r="F665" s="29"/>
      <c r="G665" s="29"/>
      <c r="H665" s="29"/>
      <c r="I665" s="26"/>
      <c r="J665" s="29"/>
      <c r="K665" s="29"/>
      <c r="L665" s="46"/>
      <c r="M665" s="3"/>
      <c r="N665" s="4"/>
      <c r="O665" s="5"/>
      <c r="P665" s="6"/>
      <c r="Q665" s="7"/>
      <c r="R665" s="1"/>
      <c r="S665" s="1"/>
    </row>
    <row r="666" spans="1:19" s="16" customFormat="1" ht="12" hidden="1" customHeight="1">
      <c r="A666" s="25"/>
      <c r="B666" s="1"/>
      <c r="C666" s="29"/>
      <c r="D666" s="29"/>
      <c r="E666" s="29"/>
      <c r="F666" s="29"/>
      <c r="G666" s="29"/>
      <c r="H666" s="29"/>
      <c r="I666" s="26"/>
      <c r="J666" s="29"/>
      <c r="K666" s="29"/>
      <c r="L666" s="46"/>
      <c r="M666" s="3"/>
      <c r="N666" s="4"/>
      <c r="O666" s="5"/>
      <c r="P666" s="6"/>
      <c r="Q666" s="7"/>
      <c r="R666" s="1"/>
      <c r="S666" s="1"/>
    </row>
    <row r="667" spans="1:19" s="16" customFormat="1" ht="12" hidden="1" customHeight="1">
      <c r="A667" s="25"/>
      <c r="B667" s="1"/>
      <c r="C667" s="29"/>
      <c r="D667" s="29"/>
      <c r="E667" s="29"/>
      <c r="F667" s="29"/>
      <c r="G667" s="29"/>
      <c r="H667" s="29"/>
      <c r="I667" s="26"/>
      <c r="J667" s="29"/>
      <c r="K667" s="29"/>
      <c r="L667" s="46"/>
      <c r="M667" s="3"/>
      <c r="N667" s="4"/>
      <c r="O667" s="5"/>
      <c r="P667" s="6"/>
      <c r="Q667" s="7"/>
      <c r="R667" s="1"/>
      <c r="S667" s="1"/>
    </row>
    <row r="668" spans="1:19" s="16" customFormat="1" ht="12" hidden="1" customHeight="1">
      <c r="A668" s="25"/>
      <c r="B668" s="1"/>
      <c r="C668" s="29"/>
      <c r="D668" s="29"/>
      <c r="E668" s="29"/>
      <c r="F668" s="29"/>
      <c r="G668" s="29"/>
      <c r="H668" s="29"/>
      <c r="I668" s="26"/>
      <c r="J668" s="29"/>
      <c r="K668" s="29"/>
      <c r="L668" s="46"/>
      <c r="M668" s="3"/>
      <c r="N668" s="4"/>
      <c r="O668" s="5"/>
      <c r="P668" s="6"/>
      <c r="Q668" s="7"/>
      <c r="R668" s="1"/>
      <c r="S668" s="1"/>
    </row>
    <row r="669" spans="1:19" s="16" customFormat="1" ht="12" hidden="1" customHeight="1">
      <c r="A669" s="25"/>
      <c r="B669" s="1"/>
      <c r="C669" s="29"/>
      <c r="D669" s="29"/>
      <c r="E669" s="29"/>
      <c r="F669" s="29"/>
      <c r="G669" s="29"/>
      <c r="H669" s="29"/>
      <c r="I669" s="26"/>
      <c r="J669" s="29"/>
      <c r="K669" s="29"/>
      <c r="L669" s="46"/>
      <c r="M669" s="3"/>
      <c r="N669" s="4"/>
      <c r="O669" s="5"/>
      <c r="P669" s="6"/>
      <c r="Q669" s="7"/>
      <c r="R669" s="1"/>
      <c r="S669" s="1"/>
    </row>
    <row r="670" spans="1:19" s="16" customFormat="1" ht="12" hidden="1" customHeight="1">
      <c r="A670" s="25"/>
      <c r="B670" s="1"/>
      <c r="C670" s="29"/>
      <c r="D670" s="29"/>
      <c r="E670" s="29"/>
      <c r="F670" s="29"/>
      <c r="G670" s="29"/>
      <c r="H670" s="29"/>
      <c r="I670" s="26"/>
      <c r="J670" s="29"/>
      <c r="K670" s="29"/>
      <c r="L670" s="46"/>
      <c r="M670" s="3"/>
      <c r="N670" s="4"/>
      <c r="O670" s="5"/>
      <c r="P670" s="6"/>
      <c r="Q670" s="7"/>
      <c r="R670" s="1"/>
      <c r="S670" s="1"/>
    </row>
    <row r="671" spans="1:19" s="16" customFormat="1" ht="12" hidden="1" customHeight="1">
      <c r="A671" s="25"/>
      <c r="B671" s="1"/>
      <c r="C671" s="29"/>
      <c r="D671" s="29"/>
      <c r="E671" s="29"/>
      <c r="F671" s="29"/>
      <c r="G671" s="29"/>
      <c r="H671" s="29"/>
      <c r="I671" s="26"/>
      <c r="J671" s="29"/>
      <c r="K671" s="29"/>
      <c r="L671" s="46"/>
      <c r="M671" s="3"/>
      <c r="N671" s="4"/>
      <c r="O671" s="5"/>
      <c r="P671" s="6"/>
      <c r="Q671" s="7"/>
      <c r="R671" s="1"/>
      <c r="S671" s="1"/>
    </row>
    <row r="672" spans="1:19" s="16" customFormat="1" ht="12" hidden="1" customHeight="1">
      <c r="A672" s="25"/>
      <c r="B672" s="1"/>
      <c r="C672" s="29"/>
      <c r="D672" s="29"/>
      <c r="E672" s="29"/>
      <c r="F672" s="29"/>
      <c r="G672" s="29"/>
      <c r="H672" s="29"/>
      <c r="I672" s="26"/>
      <c r="J672" s="29"/>
      <c r="K672" s="29"/>
      <c r="L672" s="46"/>
      <c r="M672" s="3"/>
      <c r="N672" s="4"/>
      <c r="O672" s="5"/>
      <c r="P672" s="6"/>
      <c r="Q672" s="7"/>
      <c r="R672" s="1"/>
      <c r="S672" s="1"/>
    </row>
    <row r="673" spans="1:19" s="16" customFormat="1" ht="12" hidden="1" customHeight="1">
      <c r="A673" s="25"/>
      <c r="B673" s="1"/>
      <c r="C673" s="29"/>
      <c r="D673" s="29"/>
      <c r="E673" s="29"/>
      <c r="F673" s="29"/>
      <c r="G673" s="29"/>
      <c r="H673" s="29"/>
      <c r="I673" s="26"/>
      <c r="J673" s="29"/>
      <c r="K673" s="29"/>
      <c r="L673" s="46"/>
      <c r="M673" s="3"/>
      <c r="N673" s="4"/>
      <c r="O673" s="5"/>
      <c r="P673" s="6"/>
      <c r="Q673" s="7"/>
      <c r="R673" s="1"/>
      <c r="S673" s="1"/>
    </row>
    <row r="674" spans="1:19" s="16" customFormat="1" ht="12" hidden="1" customHeight="1">
      <c r="A674" s="25"/>
      <c r="B674" s="1"/>
      <c r="C674" s="29"/>
      <c r="D674" s="29"/>
      <c r="E674" s="29"/>
      <c r="F674" s="29"/>
      <c r="G674" s="29"/>
      <c r="H674" s="29"/>
      <c r="I674" s="26"/>
      <c r="J674" s="29"/>
      <c r="K674" s="29"/>
      <c r="L674" s="46"/>
      <c r="M674" s="3"/>
      <c r="N674" s="4"/>
      <c r="O674" s="5"/>
      <c r="P674" s="6"/>
      <c r="Q674" s="7"/>
      <c r="R674" s="1"/>
      <c r="S674" s="1"/>
    </row>
    <row r="675" spans="1:19" s="16" customFormat="1" ht="12" hidden="1" customHeight="1">
      <c r="A675" s="25"/>
      <c r="B675" s="1"/>
      <c r="C675" s="29"/>
      <c r="D675" s="29"/>
      <c r="E675" s="29"/>
      <c r="F675" s="29"/>
      <c r="G675" s="29"/>
      <c r="H675" s="29"/>
      <c r="I675" s="26"/>
      <c r="J675" s="29"/>
      <c r="K675" s="29"/>
      <c r="L675" s="46"/>
      <c r="M675" s="3"/>
      <c r="N675" s="4"/>
      <c r="O675" s="5"/>
      <c r="P675" s="6"/>
      <c r="Q675" s="7"/>
      <c r="R675" s="1"/>
      <c r="S675" s="1"/>
    </row>
    <row r="676" spans="1:19" s="16" customFormat="1" ht="12" hidden="1" customHeight="1">
      <c r="A676" s="25"/>
      <c r="B676" s="1"/>
      <c r="C676" s="29"/>
      <c r="D676" s="29"/>
      <c r="E676" s="29"/>
      <c r="F676" s="29"/>
      <c r="G676" s="29"/>
      <c r="H676" s="29"/>
      <c r="I676" s="26"/>
      <c r="J676" s="29"/>
      <c r="K676" s="29"/>
      <c r="L676" s="46"/>
      <c r="M676" s="3"/>
      <c r="N676" s="4"/>
      <c r="O676" s="5"/>
      <c r="P676" s="6"/>
      <c r="Q676" s="7"/>
      <c r="R676" s="1"/>
      <c r="S676" s="1"/>
    </row>
    <row r="677" spans="1:19" s="16" customFormat="1" ht="12" hidden="1" customHeight="1">
      <c r="A677" s="25"/>
      <c r="B677" s="1"/>
      <c r="C677" s="29"/>
      <c r="D677" s="29"/>
      <c r="E677" s="29"/>
      <c r="F677" s="29"/>
      <c r="G677" s="29"/>
      <c r="H677" s="29"/>
      <c r="I677" s="26"/>
      <c r="J677" s="29"/>
      <c r="K677" s="29"/>
      <c r="L677" s="46"/>
      <c r="M677" s="3"/>
      <c r="N677" s="4"/>
      <c r="O677" s="5"/>
      <c r="P677" s="6"/>
      <c r="Q677" s="7"/>
      <c r="R677" s="1"/>
      <c r="S677" s="1"/>
    </row>
    <row r="678" spans="1:19" s="16" customFormat="1" ht="12" hidden="1" customHeight="1">
      <c r="A678" s="25"/>
      <c r="B678" s="1"/>
      <c r="C678" s="29"/>
      <c r="D678" s="29"/>
      <c r="E678" s="29"/>
      <c r="F678" s="29"/>
      <c r="G678" s="29"/>
      <c r="H678" s="29"/>
      <c r="I678" s="26"/>
      <c r="J678" s="29"/>
      <c r="K678" s="29"/>
      <c r="L678" s="46"/>
      <c r="M678" s="3"/>
      <c r="N678" s="4"/>
      <c r="O678" s="5"/>
      <c r="P678" s="6"/>
      <c r="Q678" s="7"/>
      <c r="R678" s="1"/>
      <c r="S678" s="1"/>
    </row>
    <row r="679" spans="1:19" s="16" customFormat="1" ht="12" hidden="1" customHeight="1">
      <c r="A679" s="25"/>
      <c r="B679" s="1"/>
      <c r="C679" s="29"/>
      <c r="D679" s="29"/>
      <c r="E679" s="29"/>
      <c r="F679" s="29"/>
      <c r="G679" s="29"/>
      <c r="H679" s="29"/>
      <c r="I679" s="26"/>
      <c r="J679" s="29"/>
      <c r="K679" s="29"/>
      <c r="L679" s="46"/>
      <c r="M679" s="3"/>
      <c r="N679" s="4"/>
      <c r="O679" s="5"/>
      <c r="P679" s="6"/>
      <c r="Q679" s="7"/>
      <c r="R679" s="1"/>
      <c r="S679" s="1"/>
    </row>
    <row r="680" spans="1:19" s="16" customFormat="1" ht="12" hidden="1" customHeight="1">
      <c r="A680" s="25"/>
      <c r="B680" s="1"/>
      <c r="C680" s="29"/>
      <c r="D680" s="29"/>
      <c r="E680" s="29"/>
      <c r="F680" s="29"/>
      <c r="G680" s="29"/>
      <c r="H680" s="29"/>
      <c r="I680" s="26"/>
      <c r="J680" s="29"/>
      <c r="K680" s="29"/>
      <c r="L680" s="46"/>
      <c r="M680" s="3"/>
      <c r="N680" s="4"/>
      <c r="O680" s="5"/>
      <c r="P680" s="6"/>
      <c r="Q680" s="7"/>
      <c r="R680" s="1"/>
      <c r="S680" s="1"/>
    </row>
    <row r="681" spans="1:19" s="16" customFormat="1" ht="12" hidden="1" customHeight="1">
      <c r="A681" s="25"/>
      <c r="B681" s="1"/>
      <c r="C681" s="29"/>
      <c r="D681" s="29"/>
      <c r="E681" s="29"/>
      <c r="F681" s="29"/>
      <c r="G681" s="29"/>
      <c r="H681" s="29"/>
      <c r="I681" s="26"/>
      <c r="J681" s="29"/>
      <c r="K681" s="29"/>
      <c r="L681" s="46"/>
      <c r="M681" s="3"/>
      <c r="N681" s="4"/>
      <c r="O681" s="5"/>
      <c r="P681" s="6"/>
      <c r="Q681" s="7"/>
      <c r="R681" s="1"/>
      <c r="S681" s="1"/>
    </row>
    <row r="682" spans="1:19" s="16" customFormat="1" ht="12" hidden="1" customHeight="1">
      <c r="A682" s="25"/>
      <c r="B682" s="1"/>
      <c r="C682" s="29"/>
      <c r="D682" s="29"/>
      <c r="E682" s="29"/>
      <c r="F682" s="29"/>
      <c r="G682" s="29"/>
      <c r="H682" s="29"/>
      <c r="I682" s="26"/>
      <c r="J682" s="29"/>
      <c r="K682" s="29"/>
      <c r="L682" s="46"/>
      <c r="M682" s="3"/>
      <c r="N682" s="4"/>
      <c r="O682" s="5"/>
      <c r="P682" s="6"/>
      <c r="Q682" s="7"/>
      <c r="R682" s="1"/>
      <c r="S682" s="1"/>
    </row>
    <row r="683" spans="1:19" s="16" customFormat="1" ht="12" hidden="1" customHeight="1">
      <c r="A683" s="25"/>
      <c r="B683" s="1"/>
      <c r="C683" s="29"/>
      <c r="D683" s="29"/>
      <c r="E683" s="29"/>
      <c r="F683" s="29"/>
      <c r="G683" s="29"/>
      <c r="H683" s="29"/>
      <c r="I683" s="26"/>
      <c r="J683" s="29"/>
      <c r="K683" s="29"/>
      <c r="L683" s="46"/>
      <c r="M683" s="3"/>
      <c r="N683" s="4"/>
      <c r="O683" s="5"/>
      <c r="P683" s="6"/>
      <c r="Q683" s="7"/>
      <c r="R683" s="1"/>
      <c r="S683" s="1"/>
    </row>
    <row r="684" spans="1:19" s="16" customFormat="1" ht="12" hidden="1" customHeight="1">
      <c r="A684" s="25"/>
      <c r="B684" s="1"/>
      <c r="C684" s="29"/>
      <c r="D684" s="29"/>
      <c r="E684" s="29"/>
      <c r="F684" s="29"/>
      <c r="G684" s="29"/>
      <c r="H684" s="29"/>
      <c r="I684" s="26"/>
      <c r="J684" s="29"/>
      <c r="K684" s="29"/>
      <c r="L684" s="46"/>
      <c r="M684" s="3"/>
      <c r="N684" s="4"/>
      <c r="O684" s="5"/>
      <c r="P684" s="6"/>
      <c r="Q684" s="7"/>
      <c r="R684" s="1"/>
      <c r="S684" s="1"/>
    </row>
    <row r="685" spans="1:19" s="16" customFormat="1" ht="12" hidden="1" customHeight="1">
      <c r="A685" s="25"/>
      <c r="B685" s="1"/>
      <c r="C685" s="29"/>
      <c r="D685" s="29"/>
      <c r="E685" s="29"/>
      <c r="F685" s="29"/>
      <c r="G685" s="29"/>
      <c r="H685" s="29"/>
      <c r="I685" s="26"/>
      <c r="J685" s="29"/>
      <c r="K685" s="29"/>
      <c r="L685" s="46"/>
      <c r="M685" s="3"/>
      <c r="N685" s="4"/>
      <c r="O685" s="5"/>
      <c r="P685" s="6"/>
      <c r="Q685" s="7"/>
      <c r="R685" s="1"/>
      <c r="S685" s="1"/>
    </row>
    <row r="686" spans="1:19" s="16" customFormat="1" ht="12" hidden="1" customHeight="1">
      <c r="A686" s="25"/>
      <c r="B686" s="1"/>
      <c r="C686" s="29"/>
      <c r="D686" s="29"/>
      <c r="E686" s="29"/>
      <c r="F686" s="29"/>
      <c r="G686" s="29"/>
      <c r="H686" s="29"/>
      <c r="I686" s="26"/>
      <c r="J686" s="29"/>
      <c r="K686" s="29"/>
      <c r="L686" s="46"/>
      <c r="M686" s="3"/>
      <c r="N686" s="4"/>
      <c r="O686" s="5"/>
      <c r="P686" s="6"/>
      <c r="Q686" s="7"/>
      <c r="R686" s="1"/>
      <c r="S686" s="1"/>
    </row>
    <row r="687" spans="1:19" s="16" customFormat="1" ht="12" hidden="1" customHeight="1">
      <c r="A687" s="25"/>
      <c r="B687" s="1"/>
      <c r="C687" s="29"/>
      <c r="D687" s="29"/>
      <c r="E687" s="29"/>
      <c r="F687" s="29"/>
      <c r="G687" s="29"/>
      <c r="H687" s="29"/>
      <c r="I687" s="26"/>
      <c r="J687" s="29"/>
      <c r="K687" s="29"/>
      <c r="L687" s="46"/>
      <c r="M687" s="3"/>
      <c r="N687" s="4"/>
      <c r="O687" s="5"/>
      <c r="P687" s="6"/>
      <c r="Q687" s="7"/>
      <c r="R687" s="1"/>
      <c r="S687" s="1"/>
    </row>
    <row r="688" spans="1:19" s="16" customFormat="1" ht="12" hidden="1" customHeight="1">
      <c r="A688" s="25"/>
      <c r="B688" s="1"/>
      <c r="C688" s="29"/>
      <c r="D688" s="29"/>
      <c r="E688" s="29"/>
      <c r="F688" s="29"/>
      <c r="G688" s="29"/>
      <c r="H688" s="29"/>
      <c r="I688" s="26"/>
      <c r="J688" s="29"/>
      <c r="K688" s="29"/>
      <c r="L688" s="46"/>
      <c r="M688" s="3"/>
      <c r="N688" s="4"/>
      <c r="O688" s="5"/>
      <c r="P688" s="6"/>
      <c r="Q688" s="7"/>
      <c r="R688" s="1"/>
      <c r="S688" s="1"/>
    </row>
    <row r="689" spans="1:19" s="16" customFormat="1" ht="12" hidden="1" customHeight="1">
      <c r="A689" s="25"/>
      <c r="B689" s="1"/>
      <c r="C689" s="29"/>
      <c r="D689" s="29"/>
      <c r="E689" s="29"/>
      <c r="F689" s="29"/>
      <c r="G689" s="29"/>
      <c r="H689" s="29"/>
      <c r="I689" s="26"/>
      <c r="J689" s="29"/>
      <c r="K689" s="29"/>
      <c r="L689" s="46"/>
      <c r="M689" s="3"/>
      <c r="N689" s="4"/>
      <c r="O689" s="5"/>
      <c r="P689" s="6"/>
      <c r="Q689" s="7"/>
      <c r="R689" s="1"/>
      <c r="S689" s="1"/>
    </row>
    <row r="690" spans="1:19" s="16" customFormat="1" ht="12" hidden="1" customHeight="1">
      <c r="A690" s="25"/>
      <c r="B690" s="1"/>
      <c r="C690" s="29"/>
      <c r="D690" s="29"/>
      <c r="E690" s="29"/>
      <c r="F690" s="29"/>
      <c r="G690" s="29"/>
      <c r="H690" s="29"/>
      <c r="I690" s="26"/>
      <c r="J690" s="29"/>
      <c r="K690" s="29"/>
      <c r="L690" s="46"/>
      <c r="M690" s="3"/>
      <c r="N690" s="4"/>
      <c r="O690" s="5"/>
      <c r="P690" s="6"/>
      <c r="Q690" s="7"/>
      <c r="R690" s="1"/>
      <c r="S690" s="1"/>
    </row>
    <row r="691" spans="1:19" s="16" customFormat="1" ht="12" hidden="1" customHeight="1">
      <c r="A691" s="25"/>
      <c r="B691" s="1"/>
      <c r="C691" s="29"/>
      <c r="D691" s="29"/>
      <c r="E691" s="29"/>
      <c r="F691" s="29"/>
      <c r="G691" s="29"/>
      <c r="H691" s="29"/>
      <c r="I691" s="26"/>
      <c r="J691" s="29"/>
      <c r="K691" s="29"/>
      <c r="L691" s="46"/>
      <c r="M691" s="3"/>
      <c r="N691" s="4"/>
      <c r="O691" s="5"/>
      <c r="P691" s="6"/>
      <c r="Q691" s="7"/>
      <c r="R691" s="1"/>
      <c r="S691" s="1"/>
    </row>
    <row r="692" spans="1:19" s="16" customFormat="1" ht="12" hidden="1" customHeight="1">
      <c r="A692" s="25"/>
      <c r="B692" s="1"/>
      <c r="C692" s="29"/>
      <c r="D692" s="29"/>
      <c r="E692" s="29"/>
      <c r="F692" s="29"/>
      <c r="G692" s="29"/>
      <c r="H692" s="29"/>
      <c r="I692" s="26"/>
      <c r="J692" s="29"/>
      <c r="K692" s="29"/>
      <c r="L692" s="46"/>
      <c r="M692" s="3"/>
      <c r="N692" s="4"/>
      <c r="O692" s="5"/>
      <c r="P692" s="6"/>
      <c r="Q692" s="7"/>
      <c r="R692" s="1"/>
      <c r="S692" s="1"/>
    </row>
    <row r="693" spans="1:19" s="16" customFormat="1" ht="12" hidden="1" customHeight="1">
      <c r="A693" s="25"/>
      <c r="B693" s="1"/>
      <c r="C693" s="29"/>
      <c r="D693" s="29"/>
      <c r="E693" s="29"/>
      <c r="F693" s="29"/>
      <c r="G693" s="29"/>
      <c r="H693" s="29"/>
      <c r="I693" s="26"/>
      <c r="J693" s="29"/>
      <c r="K693" s="29"/>
      <c r="L693" s="46"/>
      <c r="M693" s="3"/>
      <c r="N693" s="4"/>
      <c r="O693" s="5"/>
      <c r="P693" s="6"/>
      <c r="Q693" s="7"/>
      <c r="R693" s="1"/>
      <c r="S693" s="1"/>
    </row>
    <row r="694" spans="1:19" s="16" customFormat="1" ht="12" hidden="1" customHeight="1">
      <c r="A694" s="25"/>
      <c r="B694" s="1"/>
      <c r="C694" s="29"/>
      <c r="D694" s="29"/>
      <c r="E694" s="29"/>
      <c r="F694" s="29"/>
      <c r="G694" s="29"/>
      <c r="H694" s="29"/>
      <c r="I694" s="26"/>
      <c r="J694" s="29"/>
      <c r="K694" s="29"/>
      <c r="L694" s="46"/>
      <c r="M694" s="3"/>
      <c r="N694" s="4"/>
      <c r="O694" s="5"/>
      <c r="P694" s="6"/>
      <c r="Q694" s="7"/>
      <c r="R694" s="1"/>
      <c r="S694" s="1"/>
    </row>
    <row r="695" spans="1:19" s="16" customFormat="1" ht="12" hidden="1" customHeight="1">
      <c r="A695" s="25"/>
      <c r="B695" s="1"/>
      <c r="C695" s="29"/>
      <c r="D695" s="29"/>
      <c r="E695" s="29"/>
      <c r="F695" s="29"/>
      <c r="G695" s="29"/>
      <c r="H695" s="29"/>
      <c r="I695" s="26"/>
      <c r="J695" s="29"/>
      <c r="K695" s="29"/>
      <c r="L695" s="46"/>
      <c r="M695" s="3"/>
      <c r="N695" s="4"/>
      <c r="O695" s="5"/>
      <c r="P695" s="6"/>
      <c r="Q695" s="7"/>
      <c r="R695" s="1"/>
      <c r="S695" s="1"/>
    </row>
    <row r="696" spans="1:19" s="16" customFormat="1" ht="12" hidden="1" customHeight="1">
      <c r="A696" s="25"/>
      <c r="B696" s="1"/>
      <c r="C696" s="29"/>
      <c r="D696" s="29"/>
      <c r="E696" s="29"/>
      <c r="F696" s="29"/>
      <c r="G696" s="29"/>
      <c r="H696" s="29"/>
      <c r="I696" s="26"/>
      <c r="J696" s="29"/>
      <c r="K696" s="29"/>
      <c r="L696" s="46"/>
      <c r="M696" s="3"/>
      <c r="N696" s="4"/>
      <c r="O696" s="5"/>
      <c r="P696" s="6"/>
      <c r="Q696" s="7"/>
      <c r="R696" s="1"/>
      <c r="S696" s="1"/>
    </row>
    <row r="697" spans="1:19" s="16" customFormat="1" ht="12" hidden="1" customHeight="1">
      <c r="A697" s="25"/>
      <c r="B697" s="1"/>
      <c r="C697" s="29"/>
      <c r="D697" s="29"/>
      <c r="E697" s="29"/>
      <c r="F697" s="29"/>
      <c r="G697" s="29"/>
      <c r="H697" s="29"/>
      <c r="I697" s="26"/>
      <c r="J697" s="29"/>
      <c r="K697" s="29"/>
      <c r="L697" s="46"/>
      <c r="M697" s="3"/>
      <c r="N697" s="4"/>
      <c r="O697" s="5"/>
      <c r="P697" s="6"/>
      <c r="Q697" s="7"/>
      <c r="R697" s="1"/>
      <c r="S697" s="1"/>
    </row>
    <row r="698" spans="1:19" s="16" customFormat="1" ht="12" hidden="1" customHeight="1">
      <c r="A698" s="25"/>
      <c r="B698" s="1"/>
      <c r="C698" s="29"/>
      <c r="D698" s="29"/>
      <c r="E698" s="29"/>
      <c r="F698" s="29"/>
      <c r="G698" s="29"/>
      <c r="H698" s="29"/>
      <c r="I698" s="26"/>
      <c r="J698" s="29"/>
      <c r="K698" s="29"/>
      <c r="L698" s="46"/>
      <c r="M698" s="3"/>
      <c r="N698" s="4"/>
      <c r="O698" s="5"/>
      <c r="P698" s="6"/>
      <c r="Q698" s="7"/>
      <c r="R698" s="1"/>
      <c r="S698" s="1"/>
    </row>
    <row r="699" spans="1:19" s="16" customFormat="1" ht="12" hidden="1" customHeight="1">
      <c r="A699" s="25"/>
      <c r="B699" s="1"/>
      <c r="C699" s="29"/>
      <c r="D699" s="29"/>
      <c r="E699" s="29"/>
      <c r="F699" s="29"/>
      <c r="G699" s="29"/>
      <c r="H699" s="29"/>
      <c r="I699" s="26"/>
      <c r="J699" s="29"/>
      <c r="K699" s="29"/>
      <c r="L699" s="46"/>
      <c r="M699" s="3"/>
      <c r="N699" s="4"/>
      <c r="O699" s="5"/>
      <c r="P699" s="6"/>
      <c r="Q699" s="7"/>
      <c r="R699" s="1"/>
      <c r="S699" s="1"/>
    </row>
    <row r="700" spans="1:19" s="16" customFormat="1" ht="12" hidden="1" customHeight="1">
      <c r="A700" s="25"/>
      <c r="B700" s="1"/>
      <c r="C700" s="29"/>
      <c r="D700" s="29"/>
      <c r="E700" s="29"/>
      <c r="F700" s="29"/>
      <c r="G700" s="29"/>
      <c r="H700" s="29"/>
      <c r="I700" s="26"/>
      <c r="J700" s="29"/>
      <c r="K700" s="29"/>
      <c r="L700" s="46"/>
      <c r="M700" s="3"/>
      <c r="N700" s="4"/>
      <c r="O700" s="5"/>
      <c r="P700" s="6"/>
      <c r="Q700" s="7"/>
      <c r="R700" s="1"/>
      <c r="S700" s="1"/>
    </row>
    <row r="701" spans="1:19" s="16" customFormat="1" ht="12" hidden="1" customHeight="1">
      <c r="A701" s="25"/>
      <c r="B701" s="1"/>
      <c r="C701" s="29"/>
      <c r="D701" s="29"/>
      <c r="E701" s="29"/>
      <c r="F701" s="29"/>
      <c r="G701" s="29"/>
      <c r="H701" s="29"/>
      <c r="I701" s="26"/>
      <c r="J701" s="29"/>
      <c r="K701" s="29"/>
      <c r="L701" s="46"/>
      <c r="M701" s="3"/>
      <c r="N701" s="4"/>
      <c r="O701" s="5"/>
      <c r="P701" s="6"/>
      <c r="Q701" s="7"/>
      <c r="R701" s="1"/>
      <c r="S701" s="1"/>
    </row>
    <row r="702" spans="1:19" s="16" customFormat="1" ht="12" hidden="1" customHeight="1">
      <c r="A702" s="25"/>
      <c r="B702" s="1"/>
      <c r="C702" s="29"/>
      <c r="D702" s="29"/>
      <c r="E702" s="29"/>
      <c r="F702" s="29"/>
      <c r="G702" s="29"/>
      <c r="H702" s="29"/>
      <c r="I702" s="26"/>
      <c r="J702" s="29"/>
      <c r="K702" s="29"/>
      <c r="L702" s="46"/>
      <c r="M702" s="3"/>
      <c r="N702" s="4"/>
      <c r="O702" s="5"/>
      <c r="P702" s="6"/>
      <c r="Q702" s="7"/>
      <c r="R702" s="1"/>
      <c r="S702" s="1"/>
    </row>
    <row r="703" spans="1:19" s="16" customFormat="1" ht="12" hidden="1" customHeight="1">
      <c r="A703" s="25"/>
      <c r="B703" s="1"/>
      <c r="C703" s="29"/>
      <c r="D703" s="29"/>
      <c r="E703" s="29"/>
      <c r="F703" s="29"/>
      <c r="G703" s="29"/>
      <c r="H703" s="29"/>
      <c r="I703" s="26"/>
      <c r="J703" s="29"/>
      <c r="K703" s="29"/>
      <c r="L703" s="46"/>
      <c r="M703" s="3"/>
      <c r="N703" s="4"/>
      <c r="O703" s="5"/>
      <c r="P703" s="6"/>
      <c r="Q703" s="7"/>
      <c r="R703" s="1"/>
      <c r="S703" s="1"/>
    </row>
    <row r="704" spans="1:19" s="16" customFormat="1" ht="12" hidden="1" customHeight="1">
      <c r="A704" s="25"/>
      <c r="B704" s="1"/>
      <c r="C704" s="29"/>
      <c r="D704" s="29"/>
      <c r="E704" s="29"/>
      <c r="F704" s="29"/>
      <c r="G704" s="29"/>
      <c r="H704" s="29"/>
      <c r="I704" s="26"/>
      <c r="J704" s="29"/>
      <c r="K704" s="29"/>
      <c r="L704" s="46"/>
      <c r="M704" s="3"/>
      <c r="N704" s="4"/>
      <c r="O704" s="5"/>
      <c r="P704" s="6"/>
      <c r="Q704" s="7"/>
      <c r="R704" s="1"/>
      <c r="S704" s="1"/>
    </row>
    <row r="705" spans="1:19" s="16" customFormat="1" ht="12" hidden="1" customHeight="1">
      <c r="A705" s="25"/>
      <c r="B705" s="1"/>
      <c r="C705" s="29"/>
      <c r="D705" s="29"/>
      <c r="E705" s="29"/>
      <c r="F705" s="29"/>
      <c r="G705" s="29"/>
      <c r="H705" s="29"/>
      <c r="I705" s="26"/>
      <c r="J705" s="29"/>
      <c r="K705" s="29"/>
      <c r="L705" s="46"/>
      <c r="M705" s="3"/>
      <c r="N705" s="4"/>
      <c r="O705" s="5"/>
      <c r="P705" s="6"/>
      <c r="Q705" s="7"/>
      <c r="R705" s="1"/>
      <c r="S705" s="1"/>
    </row>
    <row r="706" spans="1:19" s="16" customFormat="1" ht="12" hidden="1" customHeight="1">
      <c r="A706" s="25"/>
      <c r="B706" s="1"/>
      <c r="C706" s="29"/>
      <c r="D706" s="29"/>
      <c r="E706" s="29"/>
      <c r="F706" s="29"/>
      <c r="G706" s="29"/>
      <c r="H706" s="29"/>
      <c r="I706" s="26"/>
      <c r="J706" s="29"/>
      <c r="K706" s="29"/>
      <c r="L706" s="46"/>
      <c r="M706" s="3"/>
      <c r="N706" s="4"/>
      <c r="O706" s="5"/>
      <c r="P706" s="6"/>
      <c r="Q706" s="7"/>
      <c r="R706" s="1"/>
      <c r="S706" s="1"/>
    </row>
    <row r="707" spans="1:19" s="16" customFormat="1" ht="12" hidden="1" customHeight="1">
      <c r="A707" s="25"/>
      <c r="B707" s="1"/>
      <c r="C707" s="29"/>
      <c r="D707" s="29"/>
      <c r="E707" s="29"/>
      <c r="F707" s="29"/>
      <c r="G707" s="29"/>
      <c r="H707" s="29"/>
      <c r="I707" s="26"/>
      <c r="J707" s="29"/>
      <c r="K707" s="29"/>
      <c r="L707" s="46"/>
      <c r="M707" s="3"/>
      <c r="N707" s="4"/>
      <c r="O707" s="5"/>
      <c r="P707" s="6"/>
      <c r="Q707" s="7"/>
      <c r="R707" s="1"/>
      <c r="S707" s="1"/>
    </row>
    <row r="708" spans="1:19" s="16" customFormat="1" ht="12" hidden="1" customHeight="1">
      <c r="A708" s="25"/>
      <c r="B708" s="1"/>
      <c r="C708" s="29"/>
      <c r="D708" s="29"/>
      <c r="E708" s="29"/>
      <c r="F708" s="29"/>
      <c r="G708" s="29"/>
      <c r="H708" s="29"/>
      <c r="I708" s="26"/>
      <c r="J708" s="29"/>
      <c r="K708" s="29"/>
      <c r="L708" s="46"/>
      <c r="M708" s="3"/>
      <c r="N708" s="4"/>
      <c r="O708" s="5"/>
      <c r="P708" s="6"/>
      <c r="Q708" s="7"/>
      <c r="R708" s="1"/>
      <c r="S708" s="1"/>
    </row>
    <row r="709" spans="1:19" s="16" customFormat="1" ht="12" hidden="1" customHeight="1">
      <c r="A709" s="25"/>
      <c r="B709" s="1"/>
      <c r="C709" s="29"/>
      <c r="D709" s="29"/>
      <c r="E709" s="29"/>
      <c r="F709" s="29"/>
      <c r="G709" s="29"/>
      <c r="H709" s="29"/>
      <c r="I709" s="26"/>
      <c r="J709" s="29"/>
      <c r="K709" s="29"/>
      <c r="L709" s="46"/>
      <c r="M709" s="3"/>
      <c r="N709" s="4"/>
      <c r="O709" s="5"/>
      <c r="P709" s="6"/>
      <c r="Q709" s="7"/>
      <c r="R709" s="1"/>
      <c r="S709" s="1"/>
    </row>
    <row r="710" spans="1:19" s="16" customFormat="1" ht="12" hidden="1" customHeight="1">
      <c r="A710" s="25"/>
      <c r="B710" s="1"/>
      <c r="C710" s="29"/>
      <c r="D710" s="29"/>
      <c r="E710" s="29"/>
      <c r="F710" s="29"/>
      <c r="G710" s="29"/>
      <c r="H710" s="29"/>
      <c r="I710" s="26"/>
      <c r="J710" s="29"/>
      <c r="K710" s="29"/>
      <c r="L710" s="46"/>
      <c r="M710" s="3"/>
      <c r="N710" s="4"/>
      <c r="O710" s="5"/>
      <c r="P710" s="6"/>
      <c r="Q710" s="7"/>
      <c r="R710" s="1"/>
      <c r="S710" s="1"/>
    </row>
    <row r="711" spans="1:19" s="16" customFormat="1" ht="12" hidden="1" customHeight="1">
      <c r="A711" s="25"/>
      <c r="B711" s="1"/>
      <c r="C711" s="29"/>
      <c r="D711" s="29"/>
      <c r="E711" s="29"/>
      <c r="F711" s="29"/>
      <c r="G711" s="29"/>
      <c r="H711" s="29"/>
      <c r="I711" s="26"/>
      <c r="J711" s="29"/>
      <c r="K711" s="29"/>
      <c r="L711" s="46"/>
      <c r="M711" s="3"/>
      <c r="N711" s="4"/>
      <c r="O711" s="5"/>
      <c r="P711" s="6"/>
      <c r="Q711" s="7"/>
      <c r="R711" s="1"/>
      <c r="S711" s="1"/>
    </row>
    <row r="712" spans="1:19" s="16" customFormat="1" ht="12" hidden="1" customHeight="1">
      <c r="A712" s="25"/>
      <c r="B712" s="1"/>
      <c r="C712" s="29"/>
      <c r="D712" s="29"/>
      <c r="E712" s="29"/>
      <c r="F712" s="29"/>
      <c r="G712" s="29"/>
      <c r="H712" s="29"/>
      <c r="I712" s="26"/>
      <c r="J712" s="29"/>
      <c r="K712" s="29"/>
      <c r="L712" s="46"/>
      <c r="M712" s="3"/>
      <c r="N712" s="4"/>
      <c r="O712" s="5"/>
      <c r="P712" s="6"/>
      <c r="Q712" s="7"/>
      <c r="R712" s="1"/>
      <c r="S712" s="1"/>
    </row>
    <row r="713" spans="1:19" s="16" customFormat="1" ht="12" hidden="1" customHeight="1">
      <c r="A713" s="25"/>
      <c r="B713" s="1"/>
      <c r="C713" s="29"/>
      <c r="D713" s="29"/>
      <c r="E713" s="29"/>
      <c r="F713" s="29"/>
      <c r="G713" s="29"/>
      <c r="H713" s="29"/>
      <c r="I713" s="26"/>
      <c r="J713" s="29"/>
      <c r="K713" s="29"/>
      <c r="L713" s="46"/>
      <c r="M713" s="3"/>
      <c r="N713" s="4"/>
      <c r="O713" s="5"/>
      <c r="P713" s="6"/>
      <c r="Q713" s="7"/>
      <c r="R713" s="1"/>
      <c r="S713" s="1"/>
    </row>
    <row r="714" spans="1:19" s="16" customFormat="1" ht="12" hidden="1" customHeight="1">
      <c r="A714" s="25"/>
      <c r="B714" s="1"/>
      <c r="C714" s="29"/>
      <c r="D714" s="29"/>
      <c r="E714" s="29"/>
      <c r="F714" s="29"/>
      <c r="G714" s="29"/>
      <c r="H714" s="29"/>
      <c r="I714" s="26"/>
      <c r="J714" s="29"/>
      <c r="K714" s="29"/>
      <c r="L714" s="46"/>
      <c r="M714" s="3"/>
      <c r="N714" s="4"/>
      <c r="O714" s="5"/>
      <c r="P714" s="6"/>
      <c r="Q714" s="7"/>
      <c r="R714" s="1"/>
      <c r="S714" s="1"/>
    </row>
    <row r="715" spans="1:19" s="16" customFormat="1" ht="12" hidden="1" customHeight="1">
      <c r="A715" s="25"/>
      <c r="B715" s="1"/>
      <c r="C715" s="29"/>
      <c r="D715" s="29"/>
      <c r="E715" s="29"/>
      <c r="F715" s="29"/>
      <c r="G715" s="29"/>
      <c r="H715" s="29"/>
      <c r="I715" s="26"/>
      <c r="J715" s="29"/>
      <c r="K715" s="29"/>
      <c r="L715" s="46"/>
      <c r="M715" s="3"/>
      <c r="N715" s="4"/>
      <c r="O715" s="5"/>
      <c r="P715" s="6"/>
      <c r="Q715" s="7"/>
      <c r="R715" s="1"/>
      <c r="S715" s="1"/>
    </row>
    <row r="716" spans="1:19" s="16" customFormat="1" ht="12" hidden="1" customHeight="1">
      <c r="A716" s="25"/>
      <c r="B716" s="1"/>
      <c r="C716" s="29"/>
      <c r="D716" s="29"/>
      <c r="E716" s="29"/>
      <c r="F716" s="29"/>
      <c r="G716" s="29"/>
      <c r="H716" s="29"/>
      <c r="I716" s="26"/>
      <c r="J716" s="29"/>
      <c r="K716" s="29"/>
      <c r="L716" s="46"/>
      <c r="M716" s="3"/>
      <c r="N716" s="4"/>
      <c r="O716" s="5"/>
      <c r="P716" s="6"/>
      <c r="Q716" s="7"/>
      <c r="R716" s="1"/>
      <c r="S716" s="1"/>
    </row>
    <row r="717" spans="1:19" s="16" customFormat="1" ht="12" hidden="1" customHeight="1">
      <c r="A717" s="25"/>
      <c r="B717" s="1"/>
      <c r="C717" s="29"/>
      <c r="D717" s="29"/>
      <c r="E717" s="29"/>
      <c r="F717" s="29"/>
      <c r="G717" s="29"/>
      <c r="H717" s="29"/>
      <c r="I717" s="26"/>
      <c r="J717" s="29"/>
      <c r="K717" s="29"/>
      <c r="L717" s="46"/>
      <c r="M717" s="3"/>
      <c r="N717" s="4"/>
      <c r="O717" s="5"/>
      <c r="P717" s="6"/>
      <c r="Q717" s="7"/>
      <c r="R717" s="1"/>
      <c r="S717" s="1"/>
    </row>
    <row r="718" spans="1:19" s="16" customFormat="1" ht="12" hidden="1" customHeight="1">
      <c r="A718" s="25"/>
      <c r="B718" s="1"/>
      <c r="C718" s="29"/>
      <c r="D718" s="29"/>
      <c r="E718" s="29"/>
      <c r="F718" s="29"/>
      <c r="G718" s="29"/>
      <c r="H718" s="29"/>
      <c r="I718" s="26"/>
      <c r="J718" s="29"/>
      <c r="K718" s="29"/>
      <c r="L718" s="46"/>
      <c r="M718" s="3"/>
      <c r="N718" s="4"/>
      <c r="O718" s="5"/>
      <c r="P718" s="6"/>
      <c r="Q718" s="7"/>
      <c r="R718" s="1"/>
      <c r="S718" s="1"/>
    </row>
    <row r="719" spans="1:19" s="16" customFormat="1" ht="12" hidden="1" customHeight="1">
      <c r="A719" s="25"/>
      <c r="B719" s="1"/>
      <c r="C719" s="29"/>
      <c r="D719" s="29"/>
      <c r="E719" s="29"/>
      <c r="F719" s="29"/>
      <c r="G719" s="29"/>
      <c r="H719" s="29"/>
      <c r="I719" s="26"/>
      <c r="J719" s="29"/>
      <c r="K719" s="29"/>
      <c r="L719" s="46"/>
      <c r="M719" s="3"/>
      <c r="N719" s="4"/>
      <c r="O719" s="5"/>
      <c r="P719" s="6"/>
      <c r="Q719" s="7"/>
      <c r="R719" s="1"/>
      <c r="S719" s="1"/>
    </row>
    <row r="720" spans="1:19" s="16" customFormat="1" ht="12" hidden="1" customHeight="1">
      <c r="A720" s="25"/>
      <c r="B720" s="1"/>
      <c r="C720" s="29"/>
      <c r="D720" s="29"/>
      <c r="E720" s="29"/>
      <c r="F720" s="29"/>
      <c r="G720" s="29"/>
      <c r="H720" s="29"/>
      <c r="I720" s="26"/>
      <c r="J720" s="29"/>
      <c r="K720" s="29"/>
      <c r="L720" s="46"/>
      <c r="M720" s="3"/>
      <c r="N720" s="4"/>
      <c r="O720" s="5"/>
      <c r="P720" s="6"/>
      <c r="Q720" s="7"/>
      <c r="R720" s="1"/>
      <c r="S720" s="1"/>
    </row>
    <row r="721" spans="1:19" s="16" customFormat="1" ht="12" hidden="1" customHeight="1">
      <c r="A721" s="25"/>
      <c r="B721" s="1"/>
      <c r="C721" s="29"/>
      <c r="D721" s="29"/>
      <c r="E721" s="29"/>
      <c r="F721" s="29"/>
      <c r="G721" s="29"/>
      <c r="H721" s="29"/>
      <c r="I721" s="26"/>
      <c r="J721" s="29"/>
      <c r="K721" s="29"/>
      <c r="L721" s="46"/>
      <c r="M721" s="3"/>
      <c r="N721" s="4"/>
      <c r="O721" s="5"/>
      <c r="P721" s="6"/>
      <c r="Q721" s="7"/>
      <c r="R721" s="1"/>
      <c r="S721" s="1"/>
    </row>
    <row r="722" spans="1:19" s="16" customFormat="1" ht="12" hidden="1" customHeight="1">
      <c r="A722" s="25"/>
      <c r="B722" s="1"/>
      <c r="C722" s="29"/>
      <c r="D722" s="29"/>
      <c r="E722" s="29"/>
      <c r="F722" s="29"/>
      <c r="G722" s="29"/>
      <c r="H722" s="29"/>
      <c r="I722" s="26"/>
      <c r="J722" s="29"/>
      <c r="K722" s="29"/>
      <c r="L722" s="46"/>
      <c r="M722" s="3"/>
      <c r="N722" s="4"/>
      <c r="O722" s="5"/>
      <c r="P722" s="6"/>
      <c r="Q722" s="7"/>
      <c r="R722" s="1"/>
      <c r="S722" s="1"/>
    </row>
    <row r="723" spans="1:19" s="16" customFormat="1" ht="12" hidden="1" customHeight="1">
      <c r="A723" s="25"/>
      <c r="B723" s="1"/>
      <c r="C723" s="29"/>
      <c r="D723" s="29"/>
      <c r="E723" s="29"/>
      <c r="F723" s="29"/>
      <c r="G723" s="29"/>
      <c r="H723" s="29"/>
      <c r="I723" s="26"/>
      <c r="J723" s="29"/>
      <c r="K723" s="29"/>
      <c r="L723" s="46"/>
      <c r="M723" s="3"/>
      <c r="N723" s="4"/>
      <c r="O723" s="5"/>
      <c r="P723" s="6"/>
      <c r="Q723" s="7"/>
      <c r="R723" s="1"/>
      <c r="S723" s="1"/>
    </row>
    <row r="724" spans="1:19" s="16" customFormat="1" ht="12" hidden="1" customHeight="1">
      <c r="A724" s="25"/>
      <c r="B724" s="1"/>
      <c r="C724" s="29"/>
      <c r="D724" s="29"/>
      <c r="E724" s="29"/>
      <c r="F724" s="29"/>
      <c r="G724" s="29"/>
      <c r="H724" s="29"/>
      <c r="I724" s="26"/>
      <c r="J724" s="29"/>
      <c r="K724" s="29"/>
      <c r="L724" s="46"/>
      <c r="M724" s="3"/>
      <c r="N724" s="4"/>
      <c r="O724" s="5"/>
      <c r="P724" s="6"/>
      <c r="Q724" s="7"/>
      <c r="R724" s="1"/>
      <c r="S724" s="1"/>
    </row>
    <row r="725" spans="1:19" s="16" customFormat="1" ht="12" hidden="1" customHeight="1">
      <c r="A725" s="25"/>
      <c r="B725" s="1"/>
      <c r="C725" s="29"/>
      <c r="D725" s="29"/>
      <c r="E725" s="29"/>
      <c r="F725" s="29"/>
      <c r="G725" s="29"/>
      <c r="H725" s="29"/>
      <c r="I725" s="26"/>
      <c r="J725" s="29"/>
      <c r="K725" s="29"/>
      <c r="L725" s="46"/>
      <c r="M725" s="3"/>
      <c r="N725" s="4"/>
      <c r="O725" s="5"/>
      <c r="P725" s="6"/>
      <c r="Q725" s="7"/>
      <c r="R725" s="1"/>
      <c r="S725" s="1"/>
    </row>
    <row r="726" spans="1:19" s="16" customFormat="1" ht="12" hidden="1" customHeight="1">
      <c r="A726" s="25"/>
      <c r="B726" s="1"/>
      <c r="C726" s="29"/>
      <c r="D726" s="29"/>
      <c r="E726" s="29"/>
      <c r="F726" s="29"/>
      <c r="G726" s="29"/>
      <c r="H726" s="29"/>
      <c r="I726" s="26"/>
      <c r="J726" s="29"/>
      <c r="K726" s="29"/>
      <c r="L726" s="46"/>
      <c r="M726" s="3"/>
      <c r="N726" s="4"/>
      <c r="O726" s="5"/>
      <c r="P726" s="6"/>
      <c r="Q726" s="7"/>
      <c r="R726" s="1"/>
      <c r="S726" s="1"/>
    </row>
    <row r="727" spans="1:19" s="16" customFormat="1" ht="12" hidden="1" customHeight="1">
      <c r="A727" s="25"/>
      <c r="B727" s="1"/>
      <c r="C727" s="29"/>
      <c r="D727" s="29"/>
      <c r="E727" s="29"/>
      <c r="F727" s="29"/>
      <c r="G727" s="29"/>
      <c r="H727" s="29"/>
      <c r="I727" s="26"/>
      <c r="J727" s="29"/>
      <c r="K727" s="29"/>
      <c r="L727" s="46"/>
      <c r="M727" s="3"/>
      <c r="N727" s="4"/>
      <c r="O727" s="5"/>
      <c r="P727" s="6"/>
      <c r="Q727" s="7"/>
      <c r="R727" s="1"/>
      <c r="S727" s="1"/>
    </row>
    <row r="728" spans="1:19" s="16" customFormat="1" ht="12" hidden="1" customHeight="1">
      <c r="A728" s="25"/>
      <c r="B728" s="1"/>
      <c r="C728" s="29"/>
      <c r="D728" s="29"/>
      <c r="E728" s="29"/>
      <c r="F728" s="29"/>
      <c r="G728" s="29"/>
      <c r="H728" s="29"/>
      <c r="I728" s="26"/>
      <c r="J728" s="29"/>
      <c r="K728" s="29"/>
      <c r="L728" s="46"/>
      <c r="M728" s="3"/>
      <c r="N728" s="4"/>
      <c r="O728" s="5"/>
      <c r="P728" s="6"/>
      <c r="Q728" s="7"/>
      <c r="R728" s="1"/>
      <c r="S728" s="1"/>
    </row>
    <row r="729" spans="1:19" s="16" customFormat="1" ht="12" hidden="1" customHeight="1">
      <c r="A729" s="25"/>
      <c r="B729" s="1"/>
      <c r="C729" s="29"/>
      <c r="D729" s="29"/>
      <c r="E729" s="29"/>
      <c r="F729" s="29"/>
      <c r="G729" s="29"/>
      <c r="H729" s="29"/>
      <c r="I729" s="26"/>
      <c r="J729" s="29"/>
      <c r="K729" s="29"/>
      <c r="L729" s="46"/>
      <c r="M729" s="3"/>
      <c r="N729" s="4"/>
      <c r="O729" s="5"/>
      <c r="P729" s="6"/>
      <c r="Q729" s="7"/>
      <c r="R729" s="1"/>
      <c r="S729" s="1"/>
    </row>
    <row r="730" spans="1:19" s="16" customFormat="1" ht="12" hidden="1" customHeight="1">
      <c r="A730" s="25"/>
      <c r="B730" s="1"/>
      <c r="C730" s="29"/>
      <c r="D730" s="29"/>
      <c r="E730" s="29"/>
      <c r="F730" s="29"/>
      <c r="G730" s="29"/>
      <c r="H730" s="29"/>
      <c r="I730" s="26"/>
      <c r="J730" s="29"/>
      <c r="K730" s="29"/>
      <c r="L730" s="46"/>
      <c r="M730" s="3"/>
      <c r="N730" s="4"/>
      <c r="O730" s="5"/>
      <c r="P730" s="6"/>
      <c r="Q730" s="7"/>
      <c r="R730" s="1"/>
      <c r="S730" s="1"/>
    </row>
    <row r="731" spans="1:19" s="16" customFormat="1" ht="12" hidden="1" customHeight="1">
      <c r="A731" s="25"/>
      <c r="B731" s="1"/>
      <c r="C731" s="29"/>
      <c r="D731" s="29"/>
      <c r="E731" s="29"/>
      <c r="F731" s="29"/>
      <c r="G731" s="29"/>
      <c r="H731" s="29"/>
      <c r="I731" s="26"/>
      <c r="J731" s="29"/>
      <c r="K731" s="29"/>
      <c r="L731" s="46"/>
      <c r="M731" s="3"/>
      <c r="N731" s="4"/>
      <c r="O731" s="5"/>
      <c r="P731" s="6"/>
      <c r="Q731" s="7"/>
      <c r="R731" s="1"/>
      <c r="S731" s="1"/>
    </row>
    <row r="732" spans="1:19" s="16" customFormat="1" ht="12" hidden="1" customHeight="1">
      <c r="A732" s="25"/>
      <c r="B732" s="1"/>
      <c r="C732" s="29"/>
      <c r="D732" s="29"/>
      <c r="E732" s="29"/>
      <c r="F732" s="29"/>
      <c r="G732" s="29"/>
      <c r="H732" s="29"/>
      <c r="I732" s="26"/>
      <c r="J732" s="29"/>
      <c r="K732" s="29"/>
      <c r="L732" s="46"/>
      <c r="M732" s="3"/>
      <c r="N732" s="4"/>
      <c r="O732" s="5"/>
      <c r="P732" s="6"/>
      <c r="Q732" s="7"/>
      <c r="R732" s="1"/>
      <c r="S732" s="1"/>
    </row>
    <row r="733" spans="1:19" s="16" customFormat="1" ht="12" hidden="1" customHeight="1">
      <c r="A733" s="25"/>
      <c r="B733" s="1"/>
      <c r="C733" s="29"/>
      <c r="D733" s="29"/>
      <c r="E733" s="29"/>
      <c r="F733" s="29"/>
      <c r="G733" s="29"/>
      <c r="H733" s="29"/>
      <c r="I733" s="26"/>
      <c r="J733" s="29"/>
      <c r="K733" s="29"/>
      <c r="L733" s="46"/>
      <c r="M733" s="3"/>
      <c r="N733" s="4"/>
      <c r="O733" s="5"/>
      <c r="P733" s="6"/>
      <c r="Q733" s="7"/>
      <c r="R733" s="1"/>
      <c r="S733" s="1"/>
    </row>
    <row r="734" spans="1:19" s="16" customFormat="1" ht="12" hidden="1" customHeight="1">
      <c r="A734" s="25"/>
      <c r="B734" s="1"/>
      <c r="C734" s="29"/>
      <c r="D734" s="29"/>
      <c r="E734" s="29"/>
      <c r="F734" s="29"/>
      <c r="G734" s="29"/>
      <c r="H734" s="29"/>
      <c r="I734" s="26"/>
      <c r="J734" s="29"/>
      <c r="K734" s="29"/>
      <c r="L734" s="46"/>
      <c r="M734" s="3"/>
      <c r="N734" s="4"/>
      <c r="O734" s="5"/>
      <c r="P734" s="6"/>
      <c r="Q734" s="7"/>
      <c r="R734" s="1"/>
      <c r="S734" s="1"/>
    </row>
    <row r="735" spans="1:19" s="16" customFormat="1" ht="12" hidden="1" customHeight="1">
      <c r="A735" s="25"/>
      <c r="B735" s="1"/>
      <c r="C735" s="29"/>
      <c r="D735" s="29"/>
      <c r="E735" s="29"/>
      <c r="F735" s="29"/>
      <c r="G735" s="29"/>
      <c r="H735" s="29"/>
      <c r="I735" s="26"/>
      <c r="J735" s="29"/>
      <c r="K735" s="29"/>
      <c r="L735" s="46"/>
      <c r="M735" s="3"/>
      <c r="N735" s="4"/>
      <c r="O735" s="5"/>
      <c r="P735" s="6"/>
      <c r="Q735" s="7"/>
      <c r="R735" s="1"/>
      <c r="S735" s="1"/>
    </row>
    <row r="736" spans="1:19" s="16" customFormat="1" ht="12" hidden="1" customHeight="1">
      <c r="A736" s="25"/>
      <c r="B736" s="1"/>
      <c r="C736" s="29"/>
      <c r="D736" s="29"/>
      <c r="E736" s="29"/>
      <c r="F736" s="29"/>
      <c r="G736" s="29"/>
      <c r="H736" s="29"/>
      <c r="I736" s="26"/>
      <c r="J736" s="29"/>
      <c r="K736" s="29"/>
      <c r="L736" s="46"/>
      <c r="M736" s="3"/>
      <c r="N736" s="4"/>
      <c r="O736" s="5"/>
      <c r="P736" s="6"/>
      <c r="Q736" s="7"/>
      <c r="R736" s="1"/>
      <c r="S736" s="1"/>
    </row>
    <row r="737" spans="1:19" s="16" customFormat="1" ht="12" hidden="1" customHeight="1">
      <c r="A737" s="25"/>
      <c r="B737" s="1"/>
      <c r="C737" s="29"/>
      <c r="D737" s="29"/>
      <c r="E737" s="29"/>
      <c r="F737" s="29"/>
      <c r="G737" s="29"/>
      <c r="H737" s="29"/>
      <c r="I737" s="26"/>
      <c r="J737" s="29"/>
      <c r="K737" s="29"/>
      <c r="L737" s="46"/>
      <c r="M737" s="3"/>
      <c r="N737" s="4"/>
      <c r="O737" s="5"/>
      <c r="P737" s="6"/>
      <c r="Q737" s="7"/>
      <c r="R737" s="1"/>
      <c r="S737" s="1"/>
    </row>
    <row r="738" spans="1:19" s="16" customFormat="1" ht="12" hidden="1" customHeight="1">
      <c r="A738" s="25"/>
      <c r="B738" s="1"/>
      <c r="C738" s="29"/>
      <c r="D738" s="29"/>
      <c r="E738" s="29"/>
      <c r="F738" s="29"/>
      <c r="G738" s="29"/>
      <c r="H738" s="29"/>
      <c r="I738" s="26"/>
      <c r="J738" s="29"/>
      <c r="K738" s="29"/>
      <c r="L738" s="46"/>
      <c r="M738" s="3"/>
      <c r="N738" s="4"/>
      <c r="O738" s="5"/>
      <c r="P738" s="6"/>
      <c r="Q738" s="7"/>
      <c r="R738" s="1"/>
      <c r="S738" s="1"/>
    </row>
    <row r="739" spans="1:19" s="16" customFormat="1" ht="12" hidden="1" customHeight="1">
      <c r="A739" s="25"/>
      <c r="B739" s="1"/>
      <c r="C739" s="29"/>
      <c r="D739" s="29"/>
      <c r="E739" s="29"/>
      <c r="F739" s="29"/>
      <c r="G739" s="29"/>
      <c r="H739" s="29"/>
      <c r="I739" s="26"/>
      <c r="J739" s="29"/>
      <c r="K739" s="29"/>
      <c r="L739" s="46"/>
      <c r="M739" s="3"/>
      <c r="N739" s="4"/>
      <c r="O739" s="5"/>
      <c r="P739" s="6"/>
      <c r="Q739" s="7"/>
      <c r="R739" s="1"/>
      <c r="S739" s="1"/>
    </row>
    <row r="740" spans="1:19" s="16" customFormat="1" ht="12" hidden="1" customHeight="1">
      <c r="A740" s="25"/>
      <c r="B740" s="1"/>
      <c r="C740" s="29"/>
      <c r="D740" s="29"/>
      <c r="E740" s="29"/>
      <c r="F740" s="29"/>
      <c r="G740" s="29"/>
      <c r="H740" s="29"/>
      <c r="I740" s="26"/>
      <c r="J740" s="29"/>
      <c r="K740" s="29"/>
      <c r="L740" s="46"/>
      <c r="M740" s="3"/>
      <c r="N740" s="4"/>
      <c r="O740" s="5"/>
      <c r="P740" s="6"/>
      <c r="Q740" s="7"/>
      <c r="R740" s="1"/>
      <c r="S740" s="1"/>
    </row>
    <row r="741" spans="1:19" s="16" customFormat="1" ht="12" hidden="1" customHeight="1">
      <c r="A741" s="25"/>
      <c r="B741" s="1"/>
      <c r="C741" s="29"/>
      <c r="D741" s="29"/>
      <c r="E741" s="29"/>
      <c r="F741" s="29"/>
      <c r="G741" s="29"/>
      <c r="H741" s="29"/>
      <c r="I741" s="26"/>
      <c r="J741" s="29"/>
      <c r="K741" s="29"/>
      <c r="L741" s="46"/>
      <c r="M741" s="3"/>
      <c r="N741" s="4"/>
      <c r="O741" s="5"/>
      <c r="P741" s="6"/>
      <c r="Q741" s="7"/>
      <c r="R741" s="1"/>
      <c r="S741" s="1"/>
    </row>
    <row r="742" spans="1:19" s="16" customFormat="1" ht="12" hidden="1" customHeight="1">
      <c r="A742" s="25"/>
      <c r="B742" s="1"/>
      <c r="C742" s="29"/>
      <c r="D742" s="29"/>
      <c r="E742" s="29"/>
      <c r="F742" s="29"/>
      <c r="G742" s="29"/>
      <c r="H742" s="29"/>
      <c r="I742" s="26"/>
      <c r="J742" s="29"/>
      <c r="K742" s="29"/>
      <c r="L742" s="46"/>
      <c r="M742" s="3"/>
      <c r="N742" s="4"/>
      <c r="O742" s="5"/>
      <c r="P742" s="6"/>
      <c r="Q742" s="7"/>
      <c r="R742" s="1"/>
      <c r="S742" s="1"/>
    </row>
    <row r="743" spans="1:19" s="16" customFormat="1" ht="12" hidden="1" customHeight="1">
      <c r="A743" s="25"/>
      <c r="B743" s="1"/>
      <c r="C743" s="29"/>
      <c r="D743" s="29"/>
      <c r="E743" s="29"/>
      <c r="F743" s="29"/>
      <c r="G743" s="29"/>
      <c r="H743" s="29"/>
      <c r="I743" s="26"/>
      <c r="J743" s="29"/>
      <c r="K743" s="29"/>
      <c r="L743" s="46"/>
      <c r="M743" s="3"/>
      <c r="N743" s="4"/>
      <c r="O743" s="5"/>
      <c r="P743" s="6"/>
      <c r="Q743" s="7"/>
      <c r="R743" s="1"/>
      <c r="S743" s="1"/>
    </row>
    <row r="744" spans="1:19" s="16" customFormat="1" ht="12" hidden="1" customHeight="1">
      <c r="A744" s="25"/>
      <c r="B744" s="1"/>
      <c r="C744" s="29"/>
      <c r="D744" s="29"/>
      <c r="E744" s="29"/>
      <c r="F744" s="29"/>
      <c r="G744" s="29"/>
      <c r="H744" s="29"/>
      <c r="I744" s="26"/>
      <c r="J744" s="29"/>
      <c r="K744" s="29"/>
      <c r="L744" s="46"/>
      <c r="M744" s="3"/>
      <c r="N744" s="4"/>
      <c r="O744" s="5"/>
      <c r="P744" s="6"/>
      <c r="Q744" s="7"/>
      <c r="R744" s="1"/>
      <c r="S744" s="1"/>
    </row>
    <row r="745" spans="1:19" s="16" customFormat="1" ht="12" hidden="1" customHeight="1">
      <c r="A745" s="25"/>
      <c r="B745" s="1"/>
      <c r="C745" s="29"/>
      <c r="D745" s="29"/>
      <c r="E745" s="29"/>
      <c r="F745" s="29"/>
      <c r="G745" s="29"/>
      <c r="H745" s="29"/>
      <c r="I745" s="26"/>
      <c r="J745" s="29"/>
      <c r="K745" s="29"/>
      <c r="L745" s="46"/>
      <c r="M745" s="3"/>
      <c r="N745" s="4"/>
      <c r="O745" s="5"/>
      <c r="P745" s="6"/>
      <c r="Q745" s="7"/>
      <c r="R745" s="1"/>
      <c r="S745" s="1"/>
    </row>
    <row r="746" spans="1:19" s="16" customFormat="1" ht="12" hidden="1" customHeight="1">
      <c r="A746" s="25"/>
      <c r="B746" s="1"/>
      <c r="C746" s="29"/>
      <c r="D746" s="29"/>
      <c r="E746" s="29"/>
      <c r="F746" s="29"/>
      <c r="G746" s="29"/>
      <c r="H746" s="29"/>
      <c r="I746" s="26"/>
      <c r="J746" s="29"/>
      <c r="K746" s="29"/>
      <c r="L746" s="46"/>
      <c r="M746" s="3"/>
      <c r="N746" s="4"/>
      <c r="O746" s="5"/>
      <c r="P746" s="6"/>
      <c r="Q746" s="7"/>
      <c r="R746" s="1"/>
      <c r="S746" s="1"/>
    </row>
    <row r="747" spans="1:19" s="16" customFormat="1" ht="12" hidden="1" customHeight="1">
      <c r="A747" s="25"/>
      <c r="B747" s="1"/>
      <c r="C747" s="29"/>
      <c r="D747" s="29"/>
      <c r="E747" s="29"/>
      <c r="F747" s="29"/>
      <c r="G747" s="29"/>
      <c r="H747" s="29"/>
      <c r="I747" s="26"/>
      <c r="J747" s="29"/>
      <c r="K747" s="29"/>
      <c r="L747" s="46"/>
      <c r="M747" s="3"/>
      <c r="N747" s="4"/>
      <c r="O747" s="5"/>
      <c r="P747" s="6"/>
      <c r="Q747" s="7"/>
      <c r="R747" s="1"/>
      <c r="S747" s="1"/>
    </row>
    <row r="748" spans="1:19" s="16" customFormat="1" ht="12" hidden="1" customHeight="1">
      <c r="A748" s="25"/>
      <c r="B748" s="1"/>
      <c r="C748" s="29"/>
      <c r="D748" s="29"/>
      <c r="E748" s="29"/>
      <c r="F748" s="29"/>
      <c r="G748" s="29"/>
      <c r="H748" s="29"/>
      <c r="I748" s="26"/>
      <c r="J748" s="29"/>
      <c r="K748" s="29"/>
      <c r="L748" s="46"/>
      <c r="M748" s="3"/>
      <c r="N748" s="4"/>
      <c r="O748" s="5"/>
      <c r="P748" s="6"/>
      <c r="Q748" s="7"/>
      <c r="R748" s="1"/>
      <c r="S748" s="1"/>
    </row>
    <row r="749" spans="1:19" s="16" customFormat="1" ht="12" hidden="1" customHeight="1">
      <c r="A749" s="25"/>
      <c r="B749" s="1"/>
      <c r="C749" s="29"/>
      <c r="D749" s="29"/>
      <c r="E749" s="29"/>
      <c r="F749" s="29"/>
      <c r="G749" s="29"/>
      <c r="H749" s="29"/>
      <c r="I749" s="26"/>
      <c r="J749" s="29"/>
      <c r="K749" s="29"/>
      <c r="L749" s="46"/>
      <c r="M749" s="3"/>
      <c r="N749" s="4"/>
      <c r="O749" s="5"/>
      <c r="P749" s="6"/>
      <c r="Q749" s="7"/>
      <c r="R749" s="1"/>
      <c r="S749" s="1"/>
    </row>
    <row r="750" spans="1:19" s="16" customFormat="1" ht="12" hidden="1" customHeight="1">
      <c r="A750" s="25"/>
      <c r="B750" s="1"/>
      <c r="C750" s="29"/>
      <c r="D750" s="29"/>
      <c r="E750" s="29"/>
      <c r="F750" s="29"/>
      <c r="G750" s="29"/>
      <c r="H750" s="29"/>
      <c r="I750" s="26"/>
      <c r="J750" s="29"/>
      <c r="K750" s="29"/>
      <c r="L750" s="46"/>
      <c r="M750" s="3"/>
      <c r="N750" s="4"/>
      <c r="O750" s="5"/>
      <c r="P750" s="6"/>
      <c r="Q750" s="7"/>
      <c r="R750" s="1"/>
      <c r="S750" s="1"/>
    </row>
    <row r="751" spans="1:19" s="16" customFormat="1" ht="12" hidden="1" customHeight="1">
      <c r="A751" s="25"/>
      <c r="B751" s="1"/>
      <c r="C751" s="29"/>
      <c r="D751" s="29"/>
      <c r="E751" s="29"/>
      <c r="F751" s="29"/>
      <c r="G751" s="29"/>
      <c r="H751" s="29"/>
      <c r="I751" s="26"/>
      <c r="J751" s="29"/>
      <c r="K751" s="29"/>
      <c r="L751" s="46"/>
      <c r="M751" s="3"/>
      <c r="N751" s="4"/>
      <c r="O751" s="5"/>
      <c r="P751" s="6"/>
      <c r="Q751" s="7"/>
      <c r="R751" s="1"/>
      <c r="S751" s="1"/>
    </row>
    <row r="752" spans="1:19" s="16" customFormat="1" ht="12" hidden="1" customHeight="1">
      <c r="A752" s="25"/>
      <c r="B752" s="1"/>
      <c r="C752" s="29"/>
      <c r="D752" s="29"/>
      <c r="E752" s="29"/>
      <c r="F752" s="29"/>
      <c r="G752" s="29"/>
      <c r="H752" s="29"/>
      <c r="I752" s="26"/>
      <c r="J752" s="29"/>
      <c r="K752" s="29"/>
      <c r="L752" s="46"/>
      <c r="M752" s="3"/>
      <c r="N752" s="4"/>
      <c r="O752" s="5"/>
      <c r="P752" s="6"/>
      <c r="Q752" s="7"/>
      <c r="R752" s="1"/>
      <c r="S752" s="1"/>
    </row>
    <row r="753" spans="1:19" s="16" customFormat="1" ht="12" hidden="1" customHeight="1">
      <c r="A753" s="25"/>
      <c r="B753" s="1"/>
      <c r="C753" s="29"/>
      <c r="D753" s="29"/>
      <c r="E753" s="29"/>
      <c r="F753" s="29"/>
      <c r="G753" s="29"/>
      <c r="H753" s="29"/>
      <c r="I753" s="26"/>
      <c r="J753" s="29"/>
      <c r="K753" s="29"/>
      <c r="L753" s="46"/>
      <c r="M753" s="3"/>
      <c r="N753" s="4"/>
      <c r="O753" s="5"/>
      <c r="P753" s="6"/>
      <c r="Q753" s="7"/>
      <c r="R753" s="1"/>
      <c r="S753" s="1"/>
    </row>
    <row r="754" spans="1:19" s="16" customFormat="1" ht="12" hidden="1" customHeight="1">
      <c r="A754" s="25"/>
      <c r="B754" s="1"/>
      <c r="C754" s="29"/>
      <c r="D754" s="29"/>
      <c r="E754" s="29"/>
      <c r="F754" s="29"/>
      <c r="G754" s="29"/>
      <c r="H754" s="29"/>
      <c r="I754" s="26"/>
      <c r="J754" s="29"/>
      <c r="K754" s="29"/>
      <c r="L754" s="46"/>
      <c r="M754" s="3"/>
      <c r="N754" s="4"/>
      <c r="O754" s="5"/>
      <c r="P754" s="6"/>
      <c r="Q754" s="7"/>
      <c r="R754" s="1"/>
      <c r="S754" s="1"/>
    </row>
    <row r="755" spans="1:19" s="16" customFormat="1" ht="12" hidden="1" customHeight="1">
      <c r="A755" s="25"/>
      <c r="B755" s="1"/>
      <c r="C755" s="29"/>
      <c r="D755" s="29"/>
      <c r="E755" s="29"/>
      <c r="F755" s="29"/>
      <c r="G755" s="29"/>
      <c r="H755" s="29"/>
      <c r="I755" s="26"/>
      <c r="J755" s="29"/>
      <c r="K755" s="29"/>
      <c r="L755" s="46"/>
      <c r="M755" s="3"/>
      <c r="N755" s="4"/>
      <c r="O755" s="5"/>
      <c r="P755" s="6"/>
      <c r="Q755" s="7"/>
      <c r="R755" s="1"/>
      <c r="S755" s="1"/>
    </row>
    <row r="756" spans="1:19" s="16" customFormat="1" ht="12" hidden="1" customHeight="1">
      <c r="A756" s="25"/>
      <c r="B756" s="1"/>
      <c r="C756" s="29"/>
      <c r="D756" s="29"/>
      <c r="E756" s="29"/>
      <c r="F756" s="29"/>
      <c r="G756" s="29"/>
      <c r="H756" s="29"/>
      <c r="I756" s="26"/>
      <c r="J756" s="29"/>
      <c r="K756" s="29"/>
      <c r="L756" s="46"/>
      <c r="M756" s="3"/>
      <c r="N756" s="4"/>
      <c r="O756" s="5"/>
      <c r="P756" s="6"/>
      <c r="Q756" s="7"/>
      <c r="R756" s="1"/>
      <c r="S756" s="1"/>
    </row>
    <row r="757" spans="1:19" s="16" customFormat="1" ht="12" hidden="1" customHeight="1">
      <c r="A757" s="25"/>
      <c r="B757" s="1"/>
      <c r="C757" s="29"/>
      <c r="D757" s="29"/>
      <c r="E757" s="29"/>
      <c r="F757" s="29"/>
      <c r="G757" s="29"/>
      <c r="H757" s="29"/>
      <c r="I757" s="26"/>
      <c r="J757" s="29"/>
      <c r="K757" s="29"/>
      <c r="L757" s="46"/>
      <c r="M757" s="3"/>
      <c r="N757" s="4"/>
      <c r="O757" s="5"/>
      <c r="P757" s="6"/>
      <c r="Q757" s="7"/>
      <c r="R757" s="1"/>
      <c r="S757" s="1"/>
    </row>
    <row r="758" spans="1:19" s="16" customFormat="1" ht="12" hidden="1" customHeight="1">
      <c r="A758" s="25"/>
      <c r="B758" s="1"/>
      <c r="C758" s="29"/>
      <c r="D758" s="29"/>
      <c r="E758" s="29"/>
      <c r="F758" s="29"/>
      <c r="G758" s="29"/>
      <c r="H758" s="29"/>
      <c r="I758" s="26"/>
      <c r="J758" s="29"/>
      <c r="K758" s="29"/>
      <c r="L758" s="46"/>
      <c r="M758" s="3"/>
      <c r="N758" s="4"/>
      <c r="O758" s="5"/>
      <c r="P758" s="6"/>
      <c r="Q758" s="7"/>
      <c r="R758" s="1"/>
      <c r="S758" s="1"/>
    </row>
    <row r="759" spans="1:19" s="16" customFormat="1" ht="12" hidden="1" customHeight="1">
      <c r="A759" s="25"/>
      <c r="B759" s="1"/>
      <c r="C759" s="29"/>
      <c r="D759" s="29"/>
      <c r="E759" s="29"/>
      <c r="F759" s="29"/>
      <c r="G759" s="29"/>
      <c r="H759" s="29"/>
      <c r="I759" s="26"/>
      <c r="J759" s="29"/>
      <c r="K759" s="29"/>
      <c r="L759" s="46"/>
      <c r="M759" s="3"/>
      <c r="N759" s="4"/>
      <c r="O759" s="5"/>
      <c r="P759" s="6"/>
      <c r="Q759" s="7"/>
      <c r="R759" s="1"/>
      <c r="S759" s="1"/>
    </row>
    <row r="760" spans="1:19" s="16" customFormat="1" ht="12" hidden="1" customHeight="1">
      <c r="A760" s="25"/>
      <c r="B760" s="1"/>
      <c r="C760" s="29"/>
      <c r="D760" s="29"/>
      <c r="E760" s="29"/>
      <c r="F760" s="29"/>
      <c r="G760" s="29"/>
      <c r="H760" s="29"/>
      <c r="I760" s="26"/>
      <c r="J760" s="29"/>
      <c r="K760" s="29"/>
      <c r="L760" s="46"/>
      <c r="M760" s="3"/>
      <c r="N760" s="4"/>
      <c r="O760" s="5"/>
      <c r="P760" s="6"/>
      <c r="Q760" s="7"/>
      <c r="R760" s="1"/>
      <c r="S760" s="1"/>
    </row>
    <row r="761" spans="1:19" s="16" customFormat="1" ht="12" hidden="1" customHeight="1">
      <c r="A761" s="25"/>
      <c r="B761" s="1"/>
      <c r="C761" s="29"/>
      <c r="D761" s="29"/>
      <c r="E761" s="29"/>
      <c r="F761" s="29"/>
      <c r="G761" s="29"/>
      <c r="H761" s="29"/>
      <c r="I761" s="26"/>
      <c r="J761" s="29"/>
      <c r="K761" s="29"/>
      <c r="L761" s="46"/>
      <c r="M761" s="3"/>
      <c r="N761" s="4"/>
      <c r="O761" s="5"/>
      <c r="P761" s="6"/>
      <c r="Q761" s="7"/>
      <c r="R761" s="1"/>
      <c r="S761" s="1"/>
    </row>
    <row r="762" spans="1:19" s="16" customFormat="1" ht="12" hidden="1" customHeight="1">
      <c r="A762" s="25"/>
      <c r="B762" s="1"/>
      <c r="C762" s="29"/>
      <c r="D762" s="29"/>
      <c r="E762" s="29"/>
      <c r="F762" s="29"/>
      <c r="G762" s="29"/>
      <c r="H762" s="29"/>
      <c r="I762" s="26"/>
      <c r="J762" s="29"/>
      <c r="K762" s="29"/>
      <c r="L762" s="46"/>
      <c r="M762" s="3"/>
      <c r="N762" s="4"/>
      <c r="O762" s="5"/>
      <c r="P762" s="6"/>
      <c r="Q762" s="7"/>
      <c r="R762" s="1"/>
      <c r="S762" s="1"/>
    </row>
    <row r="763" spans="1:19" s="16" customFormat="1" ht="12" hidden="1" customHeight="1">
      <c r="A763" s="25"/>
      <c r="B763" s="1"/>
      <c r="C763" s="29"/>
      <c r="D763" s="29"/>
      <c r="E763" s="29"/>
      <c r="F763" s="29"/>
      <c r="G763" s="29"/>
      <c r="H763" s="29"/>
      <c r="I763" s="26"/>
      <c r="J763" s="29"/>
      <c r="K763" s="29"/>
      <c r="L763" s="46"/>
      <c r="M763" s="3"/>
      <c r="N763" s="4"/>
      <c r="O763" s="5"/>
      <c r="P763" s="6"/>
      <c r="Q763" s="7"/>
      <c r="R763" s="1"/>
      <c r="S763" s="1"/>
    </row>
    <row r="764" spans="1:19" s="16" customFormat="1" ht="12" hidden="1" customHeight="1">
      <c r="A764" s="25"/>
      <c r="B764" s="1"/>
      <c r="C764" s="29"/>
      <c r="D764" s="29"/>
      <c r="E764" s="29"/>
      <c r="F764" s="29"/>
      <c r="G764" s="29"/>
      <c r="H764" s="29"/>
      <c r="I764" s="26"/>
      <c r="J764" s="29"/>
      <c r="K764" s="29"/>
      <c r="L764" s="46"/>
      <c r="M764" s="3"/>
      <c r="N764" s="4"/>
      <c r="O764" s="5"/>
      <c r="P764" s="6"/>
      <c r="Q764" s="7"/>
      <c r="R764" s="1"/>
      <c r="S764" s="1"/>
    </row>
    <row r="765" spans="1:19" s="16" customFormat="1" ht="12" hidden="1" customHeight="1">
      <c r="A765" s="25"/>
      <c r="B765" s="1"/>
      <c r="C765" s="29"/>
      <c r="D765" s="29"/>
      <c r="E765" s="29"/>
      <c r="F765" s="29"/>
      <c r="G765" s="29"/>
      <c r="H765" s="29"/>
      <c r="I765" s="26"/>
      <c r="J765" s="29"/>
      <c r="K765" s="29"/>
      <c r="L765" s="46"/>
      <c r="M765" s="3"/>
      <c r="N765" s="4"/>
      <c r="O765" s="5"/>
      <c r="P765" s="6"/>
      <c r="Q765" s="7"/>
      <c r="R765" s="1"/>
      <c r="S765" s="1"/>
    </row>
    <row r="766" spans="1:19" s="16" customFormat="1" ht="12" hidden="1" customHeight="1">
      <c r="A766" s="25"/>
      <c r="B766" s="1"/>
      <c r="C766" s="29"/>
      <c r="D766" s="29"/>
      <c r="E766" s="29"/>
      <c r="F766" s="29"/>
      <c r="G766" s="29"/>
      <c r="H766" s="29"/>
      <c r="I766" s="26"/>
      <c r="J766" s="29"/>
      <c r="K766" s="29"/>
      <c r="L766" s="46"/>
      <c r="M766" s="3"/>
      <c r="N766" s="4"/>
      <c r="O766" s="5"/>
      <c r="P766" s="6"/>
      <c r="Q766" s="7"/>
      <c r="R766" s="1"/>
      <c r="S766" s="1"/>
    </row>
    <row r="767" spans="1:19" s="16" customFormat="1" ht="12" hidden="1" customHeight="1">
      <c r="A767" s="25"/>
      <c r="B767" s="1"/>
      <c r="C767" s="29"/>
      <c r="D767" s="29"/>
      <c r="E767" s="29"/>
      <c r="F767" s="29"/>
      <c r="G767" s="29"/>
      <c r="H767" s="29"/>
      <c r="I767" s="26"/>
      <c r="J767" s="29"/>
      <c r="K767" s="29"/>
      <c r="L767" s="46"/>
      <c r="M767" s="3"/>
      <c r="N767" s="4"/>
      <c r="O767" s="5"/>
      <c r="P767" s="6"/>
      <c r="Q767" s="7"/>
      <c r="R767" s="1"/>
      <c r="S767" s="1"/>
    </row>
    <row r="768" spans="1:19" s="16" customFormat="1" ht="12" hidden="1" customHeight="1">
      <c r="A768" s="25"/>
      <c r="B768" s="1"/>
      <c r="C768" s="29"/>
      <c r="D768" s="29"/>
      <c r="E768" s="29"/>
      <c r="F768" s="29"/>
      <c r="G768" s="29"/>
      <c r="H768" s="29"/>
      <c r="I768" s="26"/>
      <c r="J768" s="29"/>
      <c r="K768" s="29"/>
      <c r="L768" s="46"/>
      <c r="M768" s="3"/>
      <c r="N768" s="4"/>
      <c r="O768" s="5"/>
      <c r="P768" s="6"/>
      <c r="Q768" s="7"/>
      <c r="R768" s="1"/>
      <c r="S768" s="1"/>
    </row>
    <row r="769" spans="1:19" s="16" customFormat="1" ht="12" hidden="1" customHeight="1">
      <c r="A769" s="25"/>
      <c r="B769" s="1"/>
      <c r="C769" s="29"/>
      <c r="D769" s="29"/>
      <c r="E769" s="29"/>
      <c r="F769" s="29"/>
      <c r="G769" s="29"/>
      <c r="H769" s="29"/>
      <c r="I769" s="26"/>
      <c r="J769" s="29"/>
      <c r="K769" s="29"/>
      <c r="L769" s="46"/>
      <c r="M769" s="3"/>
      <c r="N769" s="4"/>
      <c r="O769" s="5"/>
      <c r="P769" s="6"/>
      <c r="Q769" s="7"/>
      <c r="R769" s="1"/>
      <c r="S769" s="1"/>
    </row>
    <row r="770" spans="1:19" s="16" customFormat="1" ht="12" hidden="1" customHeight="1">
      <c r="A770" s="25"/>
      <c r="B770" s="1"/>
      <c r="C770" s="29"/>
      <c r="D770" s="29"/>
      <c r="E770" s="29"/>
      <c r="F770" s="29"/>
      <c r="G770" s="29"/>
      <c r="H770" s="29"/>
      <c r="I770" s="26"/>
      <c r="J770" s="29"/>
      <c r="K770" s="29"/>
      <c r="L770" s="46"/>
      <c r="M770" s="3"/>
      <c r="N770" s="4"/>
      <c r="O770" s="5"/>
      <c r="P770" s="6"/>
      <c r="Q770" s="7"/>
      <c r="R770" s="1"/>
      <c r="S770" s="1"/>
    </row>
    <row r="771" spans="1:19" s="16" customFormat="1" ht="12" hidden="1" customHeight="1">
      <c r="A771" s="25"/>
      <c r="B771" s="1"/>
      <c r="C771" s="29"/>
      <c r="D771" s="29"/>
      <c r="E771" s="29"/>
      <c r="F771" s="29"/>
      <c r="G771" s="29"/>
      <c r="H771" s="29"/>
      <c r="I771" s="26"/>
      <c r="J771" s="29"/>
      <c r="K771" s="29"/>
      <c r="L771" s="46"/>
      <c r="M771" s="3"/>
      <c r="N771" s="4"/>
      <c r="O771" s="5"/>
      <c r="P771" s="6"/>
      <c r="Q771" s="7"/>
      <c r="R771" s="1"/>
      <c r="S771" s="1"/>
    </row>
    <row r="772" spans="1:19" s="16" customFormat="1" ht="12" hidden="1" customHeight="1">
      <c r="A772" s="25"/>
      <c r="B772" s="1"/>
      <c r="C772" s="29"/>
      <c r="D772" s="29"/>
      <c r="E772" s="29"/>
      <c r="F772" s="29"/>
      <c r="G772" s="29"/>
      <c r="H772" s="29"/>
      <c r="I772" s="26"/>
      <c r="J772" s="29"/>
      <c r="K772" s="29"/>
      <c r="L772" s="46"/>
      <c r="M772" s="3"/>
      <c r="N772" s="4"/>
      <c r="O772" s="5"/>
      <c r="P772" s="6"/>
      <c r="Q772" s="7"/>
      <c r="R772" s="1"/>
      <c r="S772" s="1"/>
    </row>
    <row r="773" spans="1:19" s="16" customFormat="1" ht="12" hidden="1" customHeight="1">
      <c r="A773" s="25"/>
      <c r="B773" s="1"/>
      <c r="C773" s="29"/>
      <c r="D773" s="29"/>
      <c r="E773" s="29"/>
      <c r="F773" s="29"/>
      <c r="G773" s="29"/>
      <c r="H773" s="29"/>
      <c r="I773" s="26"/>
      <c r="J773" s="29"/>
      <c r="K773" s="29"/>
      <c r="L773" s="46"/>
      <c r="M773" s="3"/>
      <c r="N773" s="4"/>
      <c r="O773" s="5"/>
      <c r="P773" s="6"/>
      <c r="Q773" s="7"/>
      <c r="R773" s="1"/>
      <c r="S773" s="1"/>
    </row>
    <row r="774" spans="1:19" s="16" customFormat="1" ht="12" hidden="1" customHeight="1">
      <c r="A774" s="25"/>
      <c r="B774" s="1"/>
      <c r="C774" s="29"/>
      <c r="D774" s="29"/>
      <c r="E774" s="29"/>
      <c r="F774" s="29"/>
      <c r="G774" s="29"/>
      <c r="H774" s="29"/>
      <c r="I774" s="26"/>
      <c r="J774" s="29"/>
      <c r="K774" s="29"/>
      <c r="L774" s="46"/>
      <c r="M774" s="3"/>
      <c r="N774" s="4"/>
      <c r="O774" s="5"/>
      <c r="P774" s="6"/>
      <c r="Q774" s="7"/>
      <c r="R774" s="1"/>
      <c r="S774" s="1"/>
    </row>
    <row r="775" spans="1:19" s="16" customFormat="1" ht="12" hidden="1" customHeight="1">
      <c r="A775" s="25"/>
      <c r="B775" s="1"/>
      <c r="C775" s="29"/>
      <c r="D775" s="29"/>
      <c r="E775" s="29"/>
      <c r="F775" s="29"/>
      <c r="G775" s="29"/>
      <c r="H775" s="29"/>
      <c r="I775" s="26"/>
      <c r="J775" s="29"/>
      <c r="K775" s="29"/>
      <c r="L775" s="46"/>
      <c r="M775" s="3"/>
      <c r="N775" s="4"/>
      <c r="O775" s="5"/>
      <c r="P775" s="6"/>
      <c r="Q775" s="7"/>
      <c r="R775" s="1"/>
      <c r="S775" s="1"/>
    </row>
    <row r="776" spans="1:19" s="16" customFormat="1" ht="12" hidden="1" customHeight="1">
      <c r="A776" s="25"/>
      <c r="B776" s="1"/>
      <c r="C776" s="29"/>
      <c r="D776" s="29"/>
      <c r="E776" s="29"/>
      <c r="F776" s="29"/>
      <c r="G776" s="29"/>
      <c r="H776" s="29"/>
      <c r="I776" s="26"/>
      <c r="J776" s="29"/>
      <c r="K776" s="29"/>
      <c r="L776" s="46"/>
      <c r="M776" s="3"/>
      <c r="N776" s="4"/>
      <c r="O776" s="5"/>
      <c r="P776" s="6"/>
      <c r="Q776" s="7"/>
      <c r="R776" s="1"/>
      <c r="S776" s="1"/>
    </row>
    <row r="777" spans="1:19" s="16" customFormat="1" ht="12" hidden="1" customHeight="1">
      <c r="A777" s="25"/>
      <c r="B777" s="1"/>
      <c r="C777" s="29"/>
      <c r="D777" s="29"/>
      <c r="E777" s="29"/>
      <c r="F777" s="29"/>
      <c r="G777" s="29"/>
      <c r="H777" s="29"/>
      <c r="I777" s="26"/>
      <c r="J777" s="29"/>
      <c r="K777" s="29"/>
      <c r="L777" s="46"/>
      <c r="M777" s="3"/>
      <c r="N777" s="4"/>
      <c r="O777" s="5"/>
      <c r="P777" s="6"/>
      <c r="Q777" s="7"/>
      <c r="R777" s="1"/>
      <c r="S777" s="1"/>
    </row>
    <row r="778" spans="1:19" s="16" customFormat="1" ht="12" hidden="1" customHeight="1">
      <c r="A778" s="25"/>
      <c r="B778" s="1"/>
      <c r="C778" s="29"/>
      <c r="D778" s="29"/>
      <c r="E778" s="29"/>
      <c r="F778" s="29"/>
      <c r="G778" s="29"/>
      <c r="H778" s="29"/>
      <c r="I778" s="26"/>
      <c r="J778" s="29"/>
      <c r="K778" s="29"/>
      <c r="L778" s="46"/>
      <c r="M778" s="3"/>
      <c r="N778" s="4"/>
      <c r="O778" s="5"/>
      <c r="P778" s="6"/>
      <c r="Q778" s="7"/>
      <c r="R778" s="1"/>
      <c r="S778" s="1"/>
    </row>
    <row r="779" spans="1:19" s="16" customFormat="1" ht="12" hidden="1" customHeight="1">
      <c r="A779" s="25"/>
      <c r="B779" s="1"/>
      <c r="C779" s="29"/>
      <c r="D779" s="29"/>
      <c r="E779" s="29"/>
      <c r="F779" s="29"/>
      <c r="G779" s="29"/>
      <c r="H779" s="29"/>
      <c r="I779" s="26"/>
      <c r="J779" s="29"/>
      <c r="K779" s="29"/>
      <c r="L779" s="46"/>
      <c r="M779" s="3"/>
      <c r="N779" s="4"/>
      <c r="O779" s="5"/>
      <c r="P779" s="6"/>
      <c r="Q779" s="7"/>
      <c r="R779" s="1"/>
      <c r="S779" s="1"/>
    </row>
    <row r="780" spans="1:19" s="16" customFormat="1" ht="12" hidden="1" customHeight="1">
      <c r="A780" s="25"/>
      <c r="B780" s="1"/>
      <c r="C780" s="29"/>
      <c r="D780" s="29"/>
      <c r="E780" s="29"/>
      <c r="F780" s="29"/>
      <c r="G780" s="29"/>
      <c r="H780" s="29"/>
      <c r="I780" s="26"/>
      <c r="J780" s="29"/>
      <c r="K780" s="29"/>
      <c r="L780" s="46"/>
      <c r="M780" s="3"/>
      <c r="N780" s="4"/>
      <c r="O780" s="5"/>
      <c r="P780" s="6"/>
      <c r="Q780" s="7"/>
      <c r="R780" s="1"/>
      <c r="S780" s="1"/>
    </row>
    <row r="781" spans="1:19" s="16" customFormat="1" ht="12" hidden="1" customHeight="1">
      <c r="A781" s="25"/>
      <c r="B781" s="1"/>
      <c r="C781" s="29"/>
      <c r="D781" s="29"/>
      <c r="E781" s="29"/>
      <c r="F781" s="29"/>
      <c r="G781" s="29"/>
      <c r="H781" s="29"/>
      <c r="I781" s="26"/>
      <c r="J781" s="29"/>
      <c r="K781" s="29"/>
      <c r="L781" s="46"/>
      <c r="M781" s="3"/>
      <c r="N781" s="4"/>
      <c r="O781" s="5"/>
      <c r="P781" s="6"/>
      <c r="Q781" s="7"/>
      <c r="R781" s="1"/>
      <c r="S781" s="1"/>
    </row>
    <row r="782" spans="1:19" s="16" customFormat="1" ht="12" hidden="1" customHeight="1">
      <c r="A782" s="25"/>
      <c r="B782" s="1"/>
      <c r="C782" s="29"/>
      <c r="D782" s="29"/>
      <c r="E782" s="29"/>
      <c r="F782" s="29"/>
      <c r="G782" s="29"/>
      <c r="H782" s="29"/>
      <c r="I782" s="26"/>
      <c r="J782" s="29"/>
      <c r="K782" s="29"/>
      <c r="L782" s="46"/>
      <c r="M782" s="3"/>
      <c r="N782" s="4"/>
      <c r="O782" s="5"/>
      <c r="P782" s="6"/>
      <c r="Q782" s="7"/>
      <c r="R782" s="1"/>
      <c r="S782" s="1"/>
    </row>
    <row r="783" spans="1:19" s="16" customFormat="1" ht="12" hidden="1" customHeight="1">
      <c r="A783" s="25"/>
      <c r="B783" s="1"/>
      <c r="C783" s="29"/>
      <c r="D783" s="29"/>
      <c r="E783" s="29"/>
      <c r="F783" s="29"/>
      <c r="G783" s="29"/>
      <c r="H783" s="29"/>
      <c r="I783" s="26"/>
      <c r="J783" s="29"/>
      <c r="K783" s="29"/>
      <c r="L783" s="46"/>
      <c r="M783" s="3"/>
      <c r="N783" s="4"/>
      <c r="O783" s="5"/>
      <c r="P783" s="6"/>
      <c r="Q783" s="7"/>
      <c r="R783" s="1"/>
      <c r="S783" s="1"/>
    </row>
    <row r="784" spans="1:19" s="16" customFormat="1" ht="12" hidden="1" customHeight="1">
      <c r="A784" s="25"/>
      <c r="B784" s="1"/>
      <c r="C784" s="29"/>
      <c r="D784" s="29"/>
      <c r="E784" s="29"/>
      <c r="F784" s="29"/>
      <c r="G784" s="29"/>
      <c r="H784" s="29"/>
      <c r="I784" s="26"/>
      <c r="J784" s="29"/>
      <c r="K784" s="29"/>
      <c r="L784" s="46"/>
      <c r="M784" s="3"/>
      <c r="N784" s="4"/>
      <c r="O784" s="5"/>
      <c r="P784" s="6"/>
      <c r="Q784" s="7"/>
      <c r="R784" s="1"/>
      <c r="S784" s="1"/>
    </row>
    <row r="785" spans="1:19" s="16" customFormat="1" ht="12" hidden="1" customHeight="1">
      <c r="A785" s="25"/>
      <c r="B785" s="1"/>
      <c r="C785" s="29"/>
      <c r="D785" s="29"/>
      <c r="E785" s="29"/>
      <c r="F785" s="29"/>
      <c r="G785" s="29"/>
      <c r="H785" s="29"/>
      <c r="I785" s="26"/>
      <c r="J785" s="29"/>
      <c r="K785" s="29"/>
      <c r="L785" s="46"/>
      <c r="M785" s="3"/>
      <c r="N785" s="4"/>
      <c r="O785" s="5"/>
      <c r="P785" s="6"/>
      <c r="Q785" s="7"/>
      <c r="R785" s="1"/>
      <c r="S785" s="1"/>
    </row>
    <row r="786" spans="1:19" s="16" customFormat="1" ht="12" hidden="1" customHeight="1">
      <c r="A786" s="25"/>
      <c r="B786" s="1"/>
      <c r="C786" s="29"/>
      <c r="D786" s="29"/>
      <c r="E786" s="29"/>
      <c r="F786" s="29"/>
      <c r="G786" s="29"/>
      <c r="H786" s="29"/>
      <c r="I786" s="26"/>
      <c r="J786" s="29"/>
      <c r="K786" s="29"/>
      <c r="L786" s="46"/>
      <c r="M786" s="3"/>
      <c r="N786" s="4"/>
      <c r="O786" s="5"/>
      <c r="P786" s="6"/>
      <c r="Q786" s="7"/>
      <c r="R786" s="1"/>
      <c r="S786" s="1"/>
    </row>
    <row r="787" spans="1:19" s="16" customFormat="1" ht="12" hidden="1" customHeight="1">
      <c r="A787" s="25"/>
      <c r="B787" s="1"/>
      <c r="C787" s="29"/>
      <c r="D787" s="29"/>
      <c r="E787" s="29"/>
      <c r="F787" s="29"/>
      <c r="G787" s="29"/>
      <c r="H787" s="29"/>
      <c r="I787" s="26"/>
      <c r="J787" s="29"/>
      <c r="K787" s="29"/>
      <c r="L787" s="46"/>
      <c r="M787" s="3"/>
      <c r="N787" s="4"/>
      <c r="O787" s="5"/>
      <c r="P787" s="6"/>
      <c r="Q787" s="7"/>
      <c r="R787" s="1"/>
      <c r="S787" s="1"/>
    </row>
    <row r="788" spans="1:19" s="16" customFormat="1" ht="12" hidden="1" customHeight="1">
      <c r="A788" s="25"/>
      <c r="B788" s="1"/>
      <c r="C788" s="29"/>
      <c r="D788" s="29"/>
      <c r="E788" s="29"/>
      <c r="F788" s="29"/>
      <c r="G788" s="29"/>
      <c r="H788" s="29"/>
      <c r="I788" s="26"/>
      <c r="J788" s="29"/>
      <c r="K788" s="29"/>
      <c r="L788" s="46"/>
      <c r="M788" s="3"/>
      <c r="N788" s="4"/>
      <c r="O788" s="5"/>
      <c r="P788" s="6"/>
      <c r="Q788" s="7"/>
      <c r="R788" s="1"/>
      <c r="S788" s="1"/>
    </row>
    <row r="789" spans="1:19" s="16" customFormat="1" ht="12" hidden="1" customHeight="1">
      <c r="A789" s="25"/>
      <c r="B789" s="1"/>
      <c r="C789" s="29"/>
      <c r="D789" s="29"/>
      <c r="E789" s="29"/>
      <c r="F789" s="29"/>
      <c r="G789" s="29"/>
      <c r="H789" s="29"/>
      <c r="I789" s="26"/>
      <c r="J789" s="29"/>
      <c r="K789" s="29"/>
      <c r="L789" s="46"/>
      <c r="M789" s="3"/>
      <c r="N789" s="4"/>
      <c r="O789" s="5"/>
      <c r="P789" s="6"/>
      <c r="Q789" s="7"/>
      <c r="R789" s="1"/>
      <c r="S789" s="1"/>
    </row>
    <row r="790" spans="1:19" s="16" customFormat="1" ht="12" hidden="1" customHeight="1">
      <c r="A790" s="25"/>
      <c r="B790" s="1"/>
      <c r="C790" s="29"/>
      <c r="D790" s="29"/>
      <c r="E790" s="29"/>
      <c r="F790" s="29"/>
      <c r="G790" s="29"/>
      <c r="H790" s="29"/>
      <c r="I790" s="26"/>
      <c r="J790" s="29"/>
      <c r="K790" s="29"/>
      <c r="L790" s="46"/>
      <c r="M790" s="3"/>
      <c r="N790" s="4"/>
      <c r="O790" s="5"/>
      <c r="P790" s="6"/>
      <c r="Q790" s="7"/>
      <c r="R790" s="1"/>
      <c r="S790" s="1"/>
    </row>
    <row r="791" spans="1:19" s="16" customFormat="1" ht="12" hidden="1" customHeight="1">
      <c r="A791" s="25"/>
      <c r="B791" s="1"/>
      <c r="C791" s="29"/>
      <c r="D791" s="29"/>
      <c r="E791" s="29"/>
      <c r="F791" s="29"/>
      <c r="G791" s="29"/>
      <c r="H791" s="29"/>
      <c r="I791" s="26"/>
      <c r="J791" s="29"/>
      <c r="K791" s="29"/>
      <c r="L791" s="46"/>
      <c r="M791" s="3"/>
      <c r="N791" s="4"/>
      <c r="O791" s="5"/>
      <c r="P791" s="6"/>
      <c r="Q791" s="7"/>
      <c r="R791" s="1"/>
      <c r="S791" s="1"/>
    </row>
    <row r="792" spans="1:19" ht="15.75" hidden="1"/>
    <row r="793" spans="1:19" ht="15.75" hidden="1"/>
    <row r="794" spans="1:19" ht="15.75" hidden="1"/>
    <row r="795" spans="1:19" ht="15.75" hidden="1"/>
    <row r="796" spans="1:19" ht="15.75" hidden="1"/>
    <row r="797" spans="1:19" ht="15.75" hidden="1"/>
    <row r="798" spans="1:19" ht="15.75" hidden="1"/>
    <row r="799" spans="1:19" ht="15.75" hidden="1"/>
    <row r="800" spans="1:19" ht="15.75" hidden="1"/>
    <row r="801" ht="15.75" hidden="1"/>
    <row r="802" ht="15.75" hidden="1"/>
    <row r="803" ht="15.75" hidden="1"/>
    <row r="804" ht="15.75" hidden="1"/>
    <row r="805" ht="15.75" hidden="1"/>
    <row r="806" ht="15.75" hidden="1"/>
    <row r="807" ht="15.75" hidden="1"/>
    <row r="808" ht="15.75" hidden="1"/>
    <row r="809" ht="15.75" hidden="1"/>
    <row r="810" ht="15.75" hidden="1"/>
    <row r="811" ht="15.75" hidden="1"/>
    <row r="812" ht="15.75" hidden="1"/>
    <row r="813" ht="15.75" hidden="1"/>
    <row r="814" ht="15.75" hidden="1"/>
    <row r="815" ht="15.75" hidden="1"/>
    <row r="816" ht="15.75" hidden="1"/>
    <row r="817" ht="15.75" hidden="1"/>
    <row r="818" ht="15.75" hidden="1"/>
    <row r="819" ht="15.75" hidden="1"/>
    <row r="820" ht="15.75" hidden="1"/>
    <row r="821" ht="15.75" hidden="1"/>
    <row r="822" ht="15.75" hidden="1"/>
    <row r="823" ht="15.75" hidden="1"/>
    <row r="824" ht="15.75" hidden="1"/>
    <row r="825" ht="15.75" hidden="1"/>
    <row r="826" ht="15.75" hidden="1"/>
    <row r="827" ht="15.75" hidden="1"/>
    <row r="828" ht="15.75" hidden="1"/>
    <row r="829" ht="15.75" hidden="1"/>
    <row r="830" ht="15.75" hidden="1"/>
    <row r="831" ht="15.75" hidden="1"/>
    <row r="832" ht="15.75" hidden="1"/>
    <row r="833" ht="15.75" hidden="1"/>
    <row r="834" ht="15.75" hidden="1"/>
    <row r="835" ht="15.75" hidden="1"/>
    <row r="836" ht="15.75" hidden="1"/>
    <row r="837" ht="15.75" hidden="1"/>
    <row r="838" ht="15.75" hidden="1"/>
    <row r="839" ht="15.75" hidden="1"/>
    <row r="840" ht="15.75" hidden="1"/>
    <row r="841" ht="15.75" hidden="1"/>
    <row r="842" ht="15.75" hidden="1"/>
    <row r="843" ht="15.75" hidden="1"/>
    <row r="844" ht="15.75" hidden="1"/>
    <row r="845" ht="15.75" hidden="1"/>
    <row r="846" ht="15.75" hidden="1"/>
    <row r="847" ht="15.75" hidden="1"/>
    <row r="848" ht="15.75" hidden="1"/>
    <row r="849" ht="15.75" hidden="1"/>
    <row r="850" ht="15.75" hidden="1"/>
    <row r="851" ht="15.75" hidden="1"/>
    <row r="852" ht="15.75" hidden="1"/>
    <row r="853" ht="15.75" hidden="1"/>
    <row r="854" ht="15.75" hidden="1"/>
    <row r="855" ht="15.75" hidden="1"/>
    <row r="856" ht="15.75" hidden="1"/>
    <row r="857" ht="15.75" hidden="1"/>
    <row r="858" ht="15.75" hidden="1"/>
    <row r="859" ht="15.75" hidden="1"/>
    <row r="860" ht="15.75" hidden="1"/>
    <row r="861" ht="15.75" hidden="1"/>
    <row r="862" ht="15.75" hidden="1"/>
    <row r="863" ht="15.75" hidden="1"/>
    <row r="864" ht="15.75" hidden="1"/>
    <row r="865" ht="15.75" hidden="1"/>
    <row r="866" ht="15.75" hidden="1"/>
    <row r="867" ht="15.75" hidden="1"/>
    <row r="868" ht="15.75" hidden="1"/>
    <row r="869" ht="15.75" hidden="1"/>
    <row r="870" ht="15.75" hidden="1"/>
    <row r="871" ht="15.75" hidden="1"/>
    <row r="872" ht="15.75" hidden="1"/>
    <row r="873" ht="15.75" hidden="1"/>
    <row r="874" ht="15.75" hidden="1"/>
    <row r="875" ht="15.75" hidden="1"/>
    <row r="876" ht="15.75" hidden="1"/>
    <row r="877" ht="15.75" hidden="1"/>
    <row r="878" ht="15.75" hidden="1"/>
    <row r="879" ht="15.75" hidden="1"/>
    <row r="880" ht="15.75" hidden="1"/>
    <row r="881" ht="15.75" hidden="1"/>
    <row r="882" ht="15.75" hidden="1"/>
    <row r="883" ht="15.75" hidden="1"/>
    <row r="884" ht="15.75" hidden="1"/>
    <row r="885" ht="15.75" hidden="1"/>
    <row r="886" ht="15.75" hidden="1"/>
    <row r="887" ht="15.75" hidden="1"/>
    <row r="888" ht="15.75" hidden="1"/>
    <row r="889" ht="15.75" hidden="1"/>
    <row r="890" ht="15.75" hidden="1"/>
    <row r="891" ht="15.75" hidden="1"/>
    <row r="892" ht="15.75" hidden="1"/>
    <row r="893" ht="15.75" hidden="1"/>
    <row r="894" ht="15.75" hidden="1"/>
    <row r="895" ht="15.75" hidden="1"/>
    <row r="896" ht="15.75" hidden="1"/>
    <row r="897" ht="15.75" hidden="1"/>
    <row r="898" ht="15.75" hidden="1"/>
    <row r="899" ht="15.75" hidden="1"/>
    <row r="900" ht="15.75" hidden="1"/>
    <row r="901" ht="15.75" hidden="1"/>
    <row r="902" ht="15.75" hidden="1"/>
    <row r="903" ht="15.75" hidden="1"/>
    <row r="904" ht="15.75" hidden="1"/>
    <row r="905" ht="15.75" hidden="1"/>
    <row r="906" ht="15.75" hidden="1"/>
    <row r="907" ht="15.75" hidden="1"/>
    <row r="908" ht="15.75" hidden="1"/>
    <row r="909" ht="15.75" hidden="1"/>
    <row r="910" ht="15.75" hidden="1"/>
    <row r="911" ht="15.75" hidden="1"/>
    <row r="912" ht="15.75" hidden="1"/>
    <row r="913" ht="15.75" hidden="1"/>
    <row r="914" ht="15.75" hidden="1"/>
    <row r="915" ht="15.75" hidden="1"/>
    <row r="916" ht="15.75" hidden="1"/>
    <row r="917" ht="15.75" hidden="1"/>
    <row r="918" ht="15.75" hidden="1"/>
    <row r="919" ht="15.75" hidden="1"/>
    <row r="920" ht="15.75" hidden="1"/>
    <row r="921" ht="15.75" hidden="1"/>
    <row r="922" ht="15.75" hidden="1"/>
    <row r="923" ht="15.75" hidden="1"/>
    <row r="924" ht="15.75" hidden="1"/>
    <row r="925" ht="15.75" hidden="1"/>
    <row r="926" ht="15.75" hidden="1"/>
    <row r="927" ht="15.75" hidden="1"/>
    <row r="928" ht="15.75" hidden="1"/>
    <row r="929" ht="15.75" hidden="1"/>
    <row r="930" ht="15.75" hidden="1"/>
    <row r="931" ht="15.75" hidden="1"/>
    <row r="932" ht="15.75" hidden="1"/>
    <row r="933" ht="15.75" hidden="1"/>
    <row r="934" ht="15.75" hidden="1"/>
    <row r="935" ht="15.75" hidden="1"/>
    <row r="936" ht="15.75" hidden="1"/>
    <row r="937" ht="15.75" hidden="1"/>
    <row r="938" ht="15.75" hidden="1"/>
    <row r="939" ht="15.75" hidden="1"/>
    <row r="940" ht="15.75" hidden="1"/>
    <row r="941" ht="15.75" hidden="1"/>
    <row r="942" ht="15.75" hidden="1"/>
    <row r="943" ht="15.75" hidden="1"/>
    <row r="944" ht="15.75" hidden="1"/>
    <row r="945" ht="15.75" hidden="1"/>
    <row r="946" ht="15.75" hidden="1"/>
    <row r="947" ht="15.75" hidden="1"/>
    <row r="948" ht="15.75" hidden="1"/>
    <row r="949" ht="15.75" hidden="1"/>
    <row r="950" ht="15.75" hidden="1"/>
    <row r="951" ht="15.75" hidden="1"/>
    <row r="952" ht="15.75" hidden="1"/>
    <row r="953" ht="15.75" hidden="1"/>
    <row r="954" ht="15.75" hidden="1"/>
    <row r="955" ht="15.75" hidden="1"/>
    <row r="956" ht="15.75" hidden="1"/>
    <row r="957" ht="15.75" hidden="1"/>
    <row r="958" ht="15.75" hidden="1"/>
    <row r="959" ht="15.75" hidden="1"/>
    <row r="960" ht="15.75" hidden="1"/>
    <row r="961" ht="15.75" hidden="1"/>
    <row r="962" ht="15.75" hidden="1"/>
    <row r="963" ht="15.75" hidden="1"/>
    <row r="964" ht="15.75" hidden="1"/>
    <row r="965" ht="15.75" hidden="1"/>
    <row r="966" ht="15.75" hidden="1"/>
    <row r="967" ht="15.75" hidden="1"/>
    <row r="968" ht="15.75" hidden="1"/>
    <row r="969" ht="15.75" hidden="1"/>
    <row r="970" ht="15.75" hidden="1"/>
    <row r="971" ht="15.75" hidden="1"/>
    <row r="972" ht="15.75" hidden="1"/>
    <row r="973" ht="15.75" hidden="1"/>
    <row r="974" ht="15.75" hidden="1"/>
    <row r="975" ht="15.75" hidden="1"/>
    <row r="976" ht="15.75" hidden="1"/>
    <row r="977" ht="15.75" hidden="1"/>
    <row r="978" ht="15.75" hidden="1"/>
    <row r="979" ht="15.75" hidden="1"/>
    <row r="980" ht="15.75" hidden="1"/>
    <row r="981" ht="15.75" hidden="1"/>
    <row r="982" ht="15.75" hidden="1"/>
    <row r="983" ht="15.75" hidden="1"/>
    <row r="984" ht="15.75" hidden="1"/>
    <row r="985" ht="15.75" hidden="1"/>
    <row r="986" ht="15.75" hidden="1"/>
    <row r="987" ht="15.75" hidden="1"/>
    <row r="988" ht="15.75" hidden="1"/>
    <row r="989" ht="15.75" hidden="1"/>
    <row r="990" ht="15.75" hidden="1"/>
    <row r="991" ht="15.75" hidden="1"/>
    <row r="992" ht="15.75" hidden="1"/>
    <row r="993" ht="15.75" hidden="1"/>
    <row r="994" ht="15.75" hidden="1"/>
    <row r="995" ht="15.75" hidden="1"/>
    <row r="996" ht="15.75" hidden="1"/>
    <row r="997" ht="15.75" hidden="1"/>
    <row r="998" ht="15.75" hidden="1"/>
    <row r="999" ht="15.75" hidden="1"/>
    <row r="1000" ht="15.75" hidden="1"/>
    <row r="1001" ht="15.75" hidden="1"/>
    <row r="1002" ht="15.75" hidden="1"/>
    <row r="1003" ht="15.75" hidden="1"/>
    <row r="1004" ht="15.75" hidden="1"/>
    <row r="1005" ht="15.75" hidden="1"/>
    <row r="1006" ht="15.75" hidden="1"/>
    <row r="1007" ht="15.75" hidden="1"/>
    <row r="1008" ht="15.75" hidden="1"/>
    <row r="1009" ht="15.75" hidden="1"/>
    <row r="1010" ht="15.75" hidden="1"/>
    <row r="1011" ht="15.75" hidden="1"/>
    <row r="1012" ht="15.75" hidden="1"/>
    <row r="1013" ht="15.75" hidden="1"/>
    <row r="1014" ht="15.75" hidden="1"/>
    <row r="1015" ht="15.75" hidden="1"/>
    <row r="1016" ht="15.75" hidden="1"/>
    <row r="1017" ht="15.75" hidden="1"/>
    <row r="1018" ht="15.75" hidden="1"/>
    <row r="1019" ht="15.75" hidden="1"/>
    <row r="1020" ht="15.75" hidden="1"/>
    <row r="1021" ht="15.75" hidden="1"/>
    <row r="1022" ht="15.75" hidden="1"/>
    <row r="1023" ht="15.75" hidden="1"/>
    <row r="1024" ht="15.75" hidden="1"/>
    <row r="1025" ht="15.75" hidden="1"/>
    <row r="1026" ht="15.75" hidden="1"/>
    <row r="1027" ht="15.75" hidden="1"/>
    <row r="1028" ht="15.75" hidden="1"/>
    <row r="1029" ht="15.75" hidden="1"/>
    <row r="1030" ht="15.75" hidden="1"/>
    <row r="1031" ht="15.75" hidden="1"/>
    <row r="1032" ht="15.75" hidden="1"/>
    <row r="1033" ht="15.75" hidden="1"/>
    <row r="1034" ht="15.75" hidden="1"/>
    <row r="1035" ht="15.75" hidden="1"/>
    <row r="1036" ht="15.75" hidden="1"/>
    <row r="1037" ht="15.75" hidden="1"/>
    <row r="1038" ht="15.75" hidden="1"/>
    <row r="1039" ht="15.75" hidden="1"/>
    <row r="1040" ht="15.75" hidden="1"/>
    <row r="1041" ht="15.75" hidden="1"/>
    <row r="1042" ht="15.75" hidden="1"/>
    <row r="1043" ht="15.75" hidden="1"/>
    <row r="1044" ht="15.75" hidden="1"/>
    <row r="1045" ht="15.75" hidden="1"/>
    <row r="1046" ht="15.75" hidden="1"/>
    <row r="1047" ht="15.75" hidden="1"/>
    <row r="1048" ht="15.75" hidden="1"/>
    <row r="1049" ht="15.75" hidden="1"/>
    <row r="1050" ht="15.75" hidden="1"/>
    <row r="1051" ht="15.75" hidden="1"/>
    <row r="1052" ht="15.75" hidden="1"/>
    <row r="1053" ht="15.75" hidden="1"/>
    <row r="1054" ht="15.75" hidden="1"/>
    <row r="1055" ht="15.75" hidden="1"/>
    <row r="1056" ht="15.75" hidden="1"/>
    <row r="1057" ht="15.75" hidden="1"/>
    <row r="1058" ht="15.75" hidden="1"/>
    <row r="1059" ht="15.75" hidden="1"/>
    <row r="1060" ht="15.75" hidden="1"/>
    <row r="1061" ht="15.75" hidden="1"/>
    <row r="1062" ht="15.75" hidden="1"/>
    <row r="1063" ht="15.75" hidden="1"/>
    <row r="1064" ht="15.75" hidden="1"/>
    <row r="1065" ht="15.75" hidden="1"/>
    <row r="1066" ht="15.75" hidden="1"/>
    <row r="1067" ht="15.75" hidden="1"/>
    <row r="1068" ht="15.75" hidden="1"/>
    <row r="1069" ht="15.75" hidden="1"/>
    <row r="1070" ht="15.75" hidden="1"/>
    <row r="1071" ht="15.75" hidden="1"/>
    <row r="1072" ht="15.75" hidden="1"/>
    <row r="1073" ht="15.75" hidden="1"/>
    <row r="1074" ht="15.75" hidden="1"/>
    <row r="1075" ht="15.75" hidden="1"/>
    <row r="1076" ht="15.75" hidden="1"/>
    <row r="1077" ht="15.75" hidden="1"/>
    <row r="1078" ht="15.75" hidden="1"/>
    <row r="1079" ht="15.75" hidden="1"/>
    <row r="1080" ht="15.75" hidden="1"/>
    <row r="1081" ht="15.75" hidden="1"/>
    <row r="1082" ht="15.75" hidden="1"/>
    <row r="1083" ht="15.75" hidden="1"/>
    <row r="1084" ht="15.75" hidden="1"/>
    <row r="1085" ht="15.75" hidden="1"/>
    <row r="1086" ht="15.75" hidden="1"/>
    <row r="1087" ht="15.75" hidden="1"/>
    <row r="1088" ht="15.75" hidden="1"/>
    <row r="1089" ht="15.75" hidden="1"/>
    <row r="1090" ht="15.75" hidden="1"/>
    <row r="1091" ht="15.75" hidden="1"/>
    <row r="1092" ht="15.75" hidden="1"/>
    <row r="1093" ht="15.75" hidden="1"/>
    <row r="1094" ht="15.75" hidden="1"/>
    <row r="1095" ht="15.75" hidden="1"/>
    <row r="1096" ht="15.75" hidden="1"/>
    <row r="1097" ht="15.75" hidden="1"/>
    <row r="1098" ht="15.75" hidden="1"/>
    <row r="1099" ht="15.75" hidden="1"/>
    <row r="1100" ht="15.75" hidden="1"/>
    <row r="1101" ht="15.75" hidden="1"/>
    <row r="1102" ht="15.75" hidden="1"/>
    <row r="1103" ht="15.75" hidden="1"/>
    <row r="1104" ht="15.75" hidden="1"/>
    <row r="1105" ht="15.75" hidden="1"/>
    <row r="1106" ht="15.75" hidden="1"/>
    <row r="1107" ht="15.75" hidden="1"/>
    <row r="1108" ht="15.75" hidden="1"/>
    <row r="1109" ht="15.75" hidden="1"/>
    <row r="1110" ht="15.75" hidden="1"/>
    <row r="1111" ht="15.75" hidden="1"/>
    <row r="1112" ht="15.75" hidden="1"/>
    <row r="1113" ht="15.75" hidden="1"/>
    <row r="1114" ht="15.75" hidden="1"/>
    <row r="1115" ht="15.75" hidden="1"/>
    <row r="1116" ht="15.75" hidden="1"/>
    <row r="1117" ht="15.75" hidden="1"/>
    <row r="1118" ht="15.75" hidden="1"/>
    <row r="1119" ht="15.75" hidden="1"/>
    <row r="1120" ht="15.75" hidden="1"/>
    <row r="1121" ht="15.75" hidden="1"/>
    <row r="1122" ht="15.75" hidden="1"/>
    <row r="1123" ht="15.75" hidden="1"/>
    <row r="1124" ht="15.75" hidden="1"/>
    <row r="1125" ht="15.75" hidden="1"/>
    <row r="1126" ht="15.75" hidden="1"/>
    <row r="1127" ht="15.75" hidden="1"/>
    <row r="1128" ht="15.75" hidden="1"/>
    <row r="1129" ht="15.75" hidden="1"/>
    <row r="1130" ht="15.75" hidden="1"/>
    <row r="1131" ht="15.75" hidden="1"/>
    <row r="1132" ht="15.75" hidden="1"/>
    <row r="1133" ht="15.75" hidden="1"/>
    <row r="1134" ht="15.75" hidden="1"/>
    <row r="1135" ht="15.75" hidden="1"/>
    <row r="1136" ht="15.75" hidden="1"/>
    <row r="1137" ht="15.75" hidden="1"/>
    <row r="1138" ht="15.75" hidden="1"/>
    <row r="1139" ht="15.75" hidden="1"/>
    <row r="1140" ht="15.75" hidden="1"/>
    <row r="1141" ht="15.75" hidden="1"/>
    <row r="1142" ht="15.75" hidden="1"/>
    <row r="1143" ht="15.75" hidden="1"/>
    <row r="1144" ht="15.75" hidden="1"/>
    <row r="1145" ht="15.75" hidden="1"/>
    <row r="1146" ht="15.75" hidden="1"/>
    <row r="1147" ht="15.75" hidden="1"/>
    <row r="1148" ht="15.75" hidden="1"/>
    <row r="1149" ht="15.75" hidden="1"/>
    <row r="1150" ht="15.75" hidden="1"/>
    <row r="1151" ht="15.75" hidden="1"/>
    <row r="1152" ht="15.75" hidden="1"/>
    <row r="1153" ht="15.75" hidden="1"/>
    <row r="1154" ht="15.75" hidden="1"/>
    <row r="1155" ht="15.75" hidden="1"/>
    <row r="1156" ht="15.75" hidden="1"/>
    <row r="1157" ht="15.75" hidden="1"/>
    <row r="1158" ht="15.75" hidden="1"/>
    <row r="1159" ht="15.75" hidden="1"/>
    <row r="1160" ht="15.75" hidden="1"/>
    <row r="1161" ht="15.75" hidden="1"/>
    <row r="1162" ht="15.75" hidden="1"/>
    <row r="1163" ht="15.75" hidden="1"/>
    <row r="1164" ht="15.75" hidden="1"/>
    <row r="1165" ht="15.75" hidden="1"/>
    <row r="1166" ht="15.75" hidden="1"/>
    <row r="1167" ht="15.75" hidden="1"/>
    <row r="1168" ht="15.75" hidden="1"/>
    <row r="1169" ht="15.75" hidden="1"/>
    <row r="1170" ht="15.75" hidden="1"/>
    <row r="1171" ht="15.75" hidden="1"/>
    <row r="1172" ht="15.75" hidden="1"/>
    <row r="1173" ht="15.75" hidden="1"/>
    <row r="1174" ht="15.75" hidden="1"/>
    <row r="1175" ht="15.75" hidden="1"/>
    <row r="1176" ht="15.75" hidden="1"/>
    <row r="1177" ht="15.75" hidden="1"/>
    <row r="1178" ht="15.75" hidden="1"/>
    <row r="1179" ht="15.75" hidden="1"/>
    <row r="1180" ht="15.75" hidden="1"/>
    <row r="1181" ht="15.75" hidden="1"/>
    <row r="1182" ht="15.75" hidden="1"/>
    <row r="1183" ht="15.75" hidden="1"/>
    <row r="1184" ht="15.75" hidden="1"/>
    <row r="1185" ht="15.75" hidden="1"/>
    <row r="1186" ht="15.75" hidden="1"/>
    <row r="1187" ht="15.75" hidden="1"/>
    <row r="1188" ht="15.75" hidden="1"/>
    <row r="1189" ht="15.75" hidden="1"/>
    <row r="1190" ht="15.75" hidden="1"/>
    <row r="1191" ht="15.75" hidden="1"/>
    <row r="1192" ht="15.75" hidden="1"/>
    <row r="1193" ht="15.75" hidden="1"/>
    <row r="1194" ht="15.75" hidden="1"/>
    <row r="1195" ht="15.75" hidden="1"/>
    <row r="1196" ht="15.75" hidden="1"/>
    <row r="1197" ht="15.75" hidden="1"/>
    <row r="1198" ht="15.75" hidden="1"/>
    <row r="1199" ht="15.75" hidden="1"/>
    <row r="1200" ht="15.75" hidden="1"/>
    <row r="1201" ht="15.75" hidden="1"/>
    <row r="1202" ht="15.75" hidden="1"/>
    <row r="1203" ht="15.75" hidden="1"/>
    <row r="1204" ht="15.75" hidden="1"/>
    <row r="1205" ht="15.75" hidden="1"/>
    <row r="1206" ht="15.75" hidden="1"/>
    <row r="1207" ht="15.75" hidden="1"/>
    <row r="1208" ht="15.75" hidden="1"/>
    <row r="1209" ht="15.75" hidden="1"/>
    <row r="1210" ht="15.75" hidden="1"/>
    <row r="1211" ht="15.75" hidden="1"/>
    <row r="1212" ht="15.75" hidden="1"/>
    <row r="1213" ht="15.75" hidden="1"/>
    <row r="1214" ht="15.75" hidden="1"/>
    <row r="1215" ht="15.75" hidden="1"/>
    <row r="1216" ht="15.75" hidden="1"/>
    <row r="1217" ht="15.75" hidden="1"/>
    <row r="1218" ht="15.75" hidden="1"/>
    <row r="1219" ht="15.75" hidden="1"/>
    <row r="1220" ht="15.75" hidden="1"/>
    <row r="1221" ht="15.75" hidden="1"/>
    <row r="1222" ht="15.75" hidden="1"/>
    <row r="1223" ht="15.75" hidden="1"/>
    <row r="1224" ht="15.75" hidden="1"/>
    <row r="1225" ht="15.75" hidden="1"/>
    <row r="1226" ht="15.75" hidden="1"/>
    <row r="1227" ht="15.75" hidden="1"/>
    <row r="1228" ht="15.75" hidden="1"/>
    <row r="1229" ht="15.75" hidden="1"/>
    <row r="1230" ht="15.75" hidden="1"/>
    <row r="1231" ht="15.75" hidden="1"/>
    <row r="1232" ht="15.75" hidden="1"/>
    <row r="1233" ht="15.75" hidden="1"/>
    <row r="1234" ht="15.75" hidden="1"/>
    <row r="1235" ht="15.75" hidden="1"/>
    <row r="1236" ht="15.75" hidden="1"/>
    <row r="1237" ht="15.75" hidden="1"/>
    <row r="1238" ht="15.75" hidden="1"/>
    <row r="1239" ht="15.75" hidden="1"/>
    <row r="1240" ht="15.75" hidden="1"/>
    <row r="1241" ht="15.75" hidden="1"/>
    <row r="1242" ht="15.75" hidden="1"/>
    <row r="1243" ht="15.75" hidden="1"/>
    <row r="1244" ht="15.75" hidden="1"/>
    <row r="1245" ht="15.75" hidden="1"/>
    <row r="1246" ht="15.75" hidden="1"/>
    <row r="1247" ht="15.75" hidden="1"/>
    <row r="1248" ht="15.75" hidden="1"/>
    <row r="1249" ht="15.75" hidden="1"/>
    <row r="1250" ht="15.75" hidden="1"/>
    <row r="1251" ht="15.75" hidden="1"/>
    <row r="1252" ht="15.75" hidden="1"/>
    <row r="1253" ht="15.75" hidden="1"/>
    <row r="1254" ht="15.75" hidden="1"/>
    <row r="1255" ht="15.75" hidden="1"/>
    <row r="1256" ht="15.75" hidden="1"/>
    <row r="1257" ht="15.75" hidden="1"/>
    <row r="1258" ht="15.75" hidden="1"/>
    <row r="1259" ht="15.75" hidden="1"/>
    <row r="1260" ht="15.75" hidden="1"/>
    <row r="1261" ht="15.75" hidden="1"/>
    <row r="1262" ht="15.75" hidden="1"/>
    <row r="1263" ht="15.75" hidden="1"/>
    <row r="1264" ht="15.75" hidden="1"/>
    <row r="1265" ht="15.75" hidden="1"/>
    <row r="1266" ht="15.75" hidden="1"/>
    <row r="1267" ht="15.75" hidden="1"/>
    <row r="1268" ht="15.75" hidden="1"/>
    <row r="1269" ht="15.75" hidden="1"/>
    <row r="1270" ht="15.75" hidden="1"/>
    <row r="1271" ht="15.75" hidden="1"/>
    <row r="1272" ht="15.75" hidden="1"/>
    <row r="1273" ht="15.75" hidden="1"/>
    <row r="1274" ht="15.75" hidden="1"/>
    <row r="1275" ht="15.75" hidden="1"/>
    <row r="1276" ht="15.75" hidden="1"/>
    <row r="1277" ht="15.75" hidden="1"/>
    <row r="1278" ht="15.75" hidden="1"/>
    <row r="1279" ht="15.75" hidden="1"/>
    <row r="1280" ht="15.75" hidden="1"/>
    <row r="1281" ht="15.75" hidden="1"/>
    <row r="1282" ht="15.75" hidden="1"/>
    <row r="1283" ht="15.75" hidden="1"/>
    <row r="1284" ht="15.75" hidden="1"/>
    <row r="1285" ht="15.75" hidden="1"/>
    <row r="1286" ht="15.75" hidden="1"/>
    <row r="1287" ht="15.75" hidden="1"/>
    <row r="1288" ht="15.75" hidden="1"/>
    <row r="1289" ht="15.75" hidden="1"/>
    <row r="1290" ht="15.75" hidden="1"/>
    <row r="1291" ht="15.75" hidden="1"/>
    <row r="1292" ht="15.75" hidden="1"/>
    <row r="1293" ht="15.75" hidden="1"/>
    <row r="1294" ht="15.75" hidden="1"/>
    <row r="1295" ht="15.75" hidden="1"/>
    <row r="1296" ht="15.75" hidden="1"/>
    <row r="1297" ht="15.75" hidden="1"/>
    <row r="1298" ht="15.75" hidden="1"/>
    <row r="1299" ht="15.75" hidden="1"/>
    <row r="1300" ht="15.75" hidden="1"/>
    <row r="1301" ht="15.75" hidden="1"/>
    <row r="1302" ht="15.75" hidden="1"/>
    <row r="1303" ht="15.75" hidden="1"/>
    <row r="1304" ht="15.75" hidden="1"/>
    <row r="1305" ht="15.75" hidden="1"/>
    <row r="1306" ht="15.75" hidden="1"/>
    <row r="1307" ht="15.75" hidden="1"/>
    <row r="1308" ht="15.75" hidden="1"/>
    <row r="1309" ht="15.75" hidden="1"/>
    <row r="1310" ht="15.75" hidden="1"/>
    <row r="1311" ht="15.75" hidden="1"/>
    <row r="1312" ht="15.75" hidden="1"/>
    <row r="1313" ht="15.75" hidden="1"/>
    <row r="1314" ht="15.75" hidden="1"/>
    <row r="1315" ht="15.75" hidden="1"/>
    <row r="1316" ht="15.75" hidden="1"/>
    <row r="1317" ht="15.75" hidden="1"/>
    <row r="1318" ht="15.75" hidden="1"/>
    <row r="1319" ht="15.75" hidden="1"/>
    <row r="1320" ht="15.75" hidden="1"/>
    <row r="1321" ht="15.75" hidden="1"/>
    <row r="1322" ht="15.75" hidden="1"/>
    <row r="1323" ht="15.75" hidden="1"/>
    <row r="1324" ht="15.75" hidden="1"/>
    <row r="1325" ht="15.75" hidden="1"/>
    <row r="1326" ht="15.75" hidden="1"/>
    <row r="1327" ht="15.75" hidden="1"/>
    <row r="1328" ht="15.75" hidden="1"/>
    <row r="1329" ht="15.75" hidden="1"/>
    <row r="1330" ht="15.75" hidden="1"/>
    <row r="1331" ht="15.75" hidden="1"/>
    <row r="1332" ht="15.75" hidden="1"/>
    <row r="1333" ht="15.75" hidden="1"/>
    <row r="1334" ht="15.75" hidden="1"/>
    <row r="1335" ht="15.75" hidden="1"/>
    <row r="1336" ht="15.75" hidden="1"/>
    <row r="1337" ht="15.75" hidden="1"/>
    <row r="1338" ht="15.75" hidden="1"/>
    <row r="1339" ht="15.75" hidden="1"/>
    <row r="1340" ht="15.75" hidden="1"/>
    <row r="1341" ht="15.75" hidden="1"/>
    <row r="1342" ht="15.75" hidden="1"/>
    <row r="1343" ht="15.75" hidden="1"/>
    <row r="1344" ht="15.75" hidden="1"/>
    <row r="1345" ht="15.75" hidden="1"/>
    <row r="1346" ht="15.75" hidden="1"/>
    <row r="1347" ht="15.75" hidden="1"/>
    <row r="1348" ht="15.75" hidden="1"/>
    <row r="1349" ht="15.75" hidden="1"/>
    <row r="1350" ht="15.75" hidden="1"/>
    <row r="1351" ht="15.75" hidden="1"/>
    <row r="1352" ht="15.75" hidden="1"/>
    <row r="1353" ht="15.75" hidden="1"/>
    <row r="1354" ht="15.75" hidden="1"/>
    <row r="1355" ht="15.75" hidden="1"/>
    <row r="1356" ht="15.75" hidden="1"/>
    <row r="1357" ht="15.75" hidden="1"/>
    <row r="1358" ht="15.75" hidden="1"/>
    <row r="1359" ht="15.75" hidden="1"/>
    <row r="1360" ht="15.75" hidden="1"/>
    <row r="1361" ht="15.75" hidden="1"/>
    <row r="1362" ht="15.75" hidden="1"/>
    <row r="1363" ht="15.75" hidden="1"/>
    <row r="1364" ht="15.75" hidden="1"/>
    <row r="1365" ht="15.75" hidden="1"/>
    <row r="1366" ht="15.75" hidden="1"/>
    <row r="1367" ht="15.75" hidden="1"/>
    <row r="1368" ht="15.75" hidden="1"/>
    <row r="1369" ht="15.75" hidden="1"/>
    <row r="1370" ht="15.75" hidden="1"/>
    <row r="1371" ht="15.75" hidden="1"/>
    <row r="1372" ht="15.75" hidden="1"/>
    <row r="1373" ht="15.75" hidden="1"/>
    <row r="1374" ht="15.75" hidden="1"/>
    <row r="1375" ht="15.75" hidden="1"/>
    <row r="1376" ht="15.75" hidden="1"/>
    <row r="1377" ht="15.75" hidden="1"/>
    <row r="1378" ht="15.75" hidden="1"/>
    <row r="1379" ht="15.75" hidden="1"/>
    <row r="1380" ht="15.75" hidden="1"/>
    <row r="1381" ht="15.75" hidden="1"/>
    <row r="1382" ht="15.75" hidden="1"/>
    <row r="1383" ht="15.75" hidden="1"/>
    <row r="1384" ht="15.75" hidden="1"/>
    <row r="1385" ht="15.75" hidden="1"/>
    <row r="1386" ht="15.75" hidden="1"/>
    <row r="1387" ht="15.75" hidden="1"/>
    <row r="1388" ht="15.75" hidden="1"/>
    <row r="1389" ht="15.75" hidden="1"/>
    <row r="1390" ht="15.75" hidden="1"/>
    <row r="1391" ht="15.75" hidden="1"/>
    <row r="1392" ht="15.75" hidden="1"/>
    <row r="1393" ht="15.75" hidden="1"/>
    <row r="1394" ht="15.75" hidden="1"/>
    <row r="1395" ht="15.75" hidden="1"/>
    <row r="1396" ht="15.75" hidden="1"/>
    <row r="1397" ht="15.75" hidden="1"/>
    <row r="1398" ht="15.75" hidden="1"/>
    <row r="1399" ht="15.75" hidden="1"/>
    <row r="1400" ht="15.75" hidden="1"/>
    <row r="1401" ht="15.75" hidden="1"/>
    <row r="1402" ht="15.75" hidden="1"/>
    <row r="1403" ht="15.75" hidden="1"/>
    <row r="1404" ht="15.75" hidden="1"/>
    <row r="1405" ht="15.75" hidden="1"/>
    <row r="1406" ht="15.75" hidden="1"/>
    <row r="1407" ht="15.75" hidden="1"/>
    <row r="1408" ht="15.75" hidden="1"/>
    <row r="1409" ht="15.75" hidden="1"/>
    <row r="1410" ht="15.75" hidden="1"/>
    <row r="1411" ht="15.75" hidden="1"/>
    <row r="1412" ht="15.75" hidden="1"/>
    <row r="1413" ht="15.75" hidden="1"/>
    <row r="1414" ht="15.75" hidden="1"/>
    <row r="1415" ht="15.75" hidden="1"/>
    <row r="1416" ht="15.75" hidden="1"/>
    <row r="1417" ht="15.75" hidden="1"/>
    <row r="1418" ht="15.75" hidden="1"/>
    <row r="1419" ht="15.75" hidden="1"/>
    <row r="1420" ht="15.75" hidden="1"/>
    <row r="1421" ht="15.75" hidden="1"/>
    <row r="1422" ht="15.75" hidden="1"/>
    <row r="1423" ht="15.75" hidden="1"/>
    <row r="1424" ht="15.75" hidden="1"/>
    <row r="1425" ht="15.75" hidden="1"/>
    <row r="1426" ht="15.75" hidden="1"/>
    <row r="1427" ht="15.75" hidden="1"/>
    <row r="1428" ht="15.75" hidden="1"/>
    <row r="1429" ht="15.75" hidden="1"/>
    <row r="1430" ht="15.75" hidden="1"/>
    <row r="1431" ht="15.75" hidden="1"/>
    <row r="1432" ht="15.75" hidden="1"/>
    <row r="1433" ht="15.75" hidden="1"/>
    <row r="1434" ht="15.75" hidden="1"/>
    <row r="1435" ht="15.75" hidden="1"/>
    <row r="1436" ht="15.75" hidden="1"/>
    <row r="1437" ht="15.75" hidden="1"/>
    <row r="1438" ht="15.75" hidden="1"/>
    <row r="1439" ht="15.75" hidden="1"/>
    <row r="1440" ht="15.75" hidden="1"/>
    <row r="1441" ht="15.75" hidden="1"/>
    <row r="1442" ht="15.75" hidden="1"/>
    <row r="1443" ht="15.75" hidden="1"/>
    <row r="1444" ht="15.75" hidden="1"/>
    <row r="1445" ht="15.75" hidden="1"/>
    <row r="1446" ht="15.75" hidden="1"/>
    <row r="1447" ht="15.75" hidden="1"/>
    <row r="1448" ht="15.75" hidden="1"/>
    <row r="1449" ht="15.75" hidden="1"/>
    <row r="1450" ht="15.75" hidden="1"/>
    <row r="1451" ht="15.75" hidden="1"/>
    <row r="1452" ht="15.75" hidden="1"/>
    <row r="1453" ht="15.75" hidden="1"/>
    <row r="1454" ht="15.75" hidden="1"/>
    <row r="1455" ht="15.75" hidden="1"/>
    <row r="1456" ht="15.75" hidden="1"/>
    <row r="1457" ht="15.75" hidden="1"/>
    <row r="1458" ht="15.75" hidden="1"/>
    <row r="1459" ht="15.75" hidden="1"/>
    <row r="1460" ht="15.75" hidden="1"/>
    <row r="1461" ht="15.75" hidden="1"/>
    <row r="1462" ht="15.75" hidden="1"/>
    <row r="1463" ht="15.75" hidden="1"/>
    <row r="1464" ht="15.75" hidden="1"/>
    <row r="1465" ht="15.75" hidden="1"/>
    <row r="1466" ht="15.75" hidden="1"/>
    <row r="1467" ht="15.75" hidden="1"/>
    <row r="1468" ht="15.75" hidden="1"/>
    <row r="1469" ht="15.75" hidden="1"/>
    <row r="1470" ht="15.75" hidden="1"/>
    <row r="1471" ht="15.75" hidden="1"/>
    <row r="1472" ht="15.75" hidden="1"/>
    <row r="1473" ht="15.75" hidden="1"/>
    <row r="1474" ht="15.75" hidden="1"/>
    <row r="1475" ht="15.75" hidden="1"/>
    <row r="1476" ht="15.75" hidden="1"/>
    <row r="1477" ht="15.75" hidden="1"/>
    <row r="1478" ht="15.75" hidden="1"/>
    <row r="1479" ht="15.75" hidden="1"/>
    <row r="1480" ht="15.75" hidden="1"/>
    <row r="1481" ht="15.75" hidden="1"/>
    <row r="1482" ht="15.75" hidden="1"/>
    <row r="1483" ht="15.75" hidden="1"/>
    <row r="1484" ht="15.75" hidden="1"/>
    <row r="1485" ht="15.75" hidden="1"/>
    <row r="1486" ht="15.75" hidden="1"/>
    <row r="1487" ht="15.75" hidden="1"/>
    <row r="1488" ht="15.75" hidden="1"/>
    <row r="1489" ht="15.75" hidden="1"/>
    <row r="1490" ht="15.75" hidden="1"/>
    <row r="1491" ht="15.75" hidden="1"/>
    <row r="1492" ht="15.75" hidden="1"/>
    <row r="1493" ht="15.75" hidden="1"/>
    <row r="1494" ht="15.75" hidden="1"/>
    <row r="1495" ht="15.75" hidden="1"/>
    <row r="1496" ht="15.75" hidden="1"/>
    <row r="1497" ht="15.75" hidden="1"/>
    <row r="1498" ht="15.75" hidden="1"/>
    <row r="1499" ht="15.75" hidden="1"/>
    <row r="1500" ht="15.75" hidden="1"/>
    <row r="1501" ht="15.75" hidden="1"/>
    <row r="1502" ht="15.75" hidden="1"/>
    <row r="1503" ht="15.75" hidden="1"/>
    <row r="1504" ht="15.75" hidden="1"/>
    <row r="1505" ht="15.75" hidden="1"/>
    <row r="1506" ht="15.75" hidden="1"/>
    <row r="1507" ht="15.75" hidden="1"/>
    <row r="1508" ht="15.75" hidden="1"/>
    <row r="1509" ht="15.75" hidden="1"/>
    <row r="1510" ht="15.75" hidden="1"/>
    <row r="1511" ht="15.75" hidden="1"/>
    <row r="1512" ht="15.75" hidden="1"/>
    <row r="1513" ht="15.75" hidden="1"/>
    <row r="1514" ht="15.75" hidden="1"/>
    <row r="1515" ht="15.75" hidden="1"/>
    <row r="1516" ht="15.75" hidden="1"/>
    <row r="1517" ht="15.75" hidden="1"/>
    <row r="1518" ht="15.75" hidden="1"/>
    <row r="1519" ht="15.75" hidden="1"/>
    <row r="1520" ht="15.75" hidden="1"/>
    <row r="1521" ht="15.75" hidden="1"/>
    <row r="1522" ht="15.75" hidden="1"/>
    <row r="1523" ht="15.75" hidden="1"/>
    <row r="1524" ht="15.75" hidden="1"/>
    <row r="1525" ht="15.75" hidden="1"/>
    <row r="1526" ht="15.75" hidden="1"/>
    <row r="1527" ht="15.75" hidden="1"/>
    <row r="1528" ht="15.75" hidden="1"/>
    <row r="1529" ht="15.75" hidden="1"/>
    <row r="1530" ht="15.75" hidden="1"/>
    <row r="1531" ht="15.75" hidden="1"/>
    <row r="1532" ht="15.75" hidden="1"/>
    <row r="1533" ht="15.75" hidden="1"/>
    <row r="1534" ht="15.75" hidden="1"/>
    <row r="1535" ht="15.75" hidden="1"/>
    <row r="1536" ht="15.75" hidden="1"/>
    <row r="1537" ht="15.75" hidden="1"/>
    <row r="1538" ht="15.75" hidden="1"/>
    <row r="1539" ht="15.75" hidden="1"/>
    <row r="1540" ht="15.75" hidden="1"/>
    <row r="1541" ht="15.75" hidden="1"/>
    <row r="1542" ht="15.75" hidden="1"/>
    <row r="1543" ht="15.75" hidden="1"/>
    <row r="1544" ht="15.75" hidden="1"/>
    <row r="1545" ht="15.75" hidden="1"/>
    <row r="1546" ht="15.75" hidden="1"/>
    <row r="1547" ht="15.75" hidden="1"/>
    <row r="1548" ht="15.75" hidden="1"/>
    <row r="1549" ht="15.75" hidden="1" customHeight="1"/>
    <row r="1550" ht="15.75" hidden="1" customHeight="1"/>
    <row r="1551" ht="15.75" hidden="1" customHeight="1"/>
    <row r="1552" ht="15.75" hidden="1" customHeight="1"/>
    <row r="1553" ht="15.75" hidden="1" customHeight="1"/>
    <row r="1554" ht="15.75" hidden="1" customHeight="1"/>
    <row r="1555" ht="15.75" hidden="1" customHeight="1"/>
    <row r="1556" ht="15.75" hidden="1" customHeight="1"/>
    <row r="1557" ht="15.75" hidden="1" customHeight="1"/>
    <row r="1558" ht="15.75" hidden="1" customHeight="1"/>
  </sheetData>
  <mergeCells count="3">
    <mergeCell ref="C9:E9"/>
    <mergeCell ref="B28:B29"/>
    <mergeCell ref="C28:E2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18"/>
  <dimension ref="A1:X104"/>
  <sheetViews>
    <sheetView showGridLines="0" showRowColHeaders="0" zoomScale="115" zoomScaleNormal="115" workbookViewId="0">
      <selection activeCell="D6" sqref="D6"/>
    </sheetView>
  </sheetViews>
  <sheetFormatPr defaultColWidth="0" defaultRowHeight="0" customHeight="1" zeroHeight="1"/>
  <cols>
    <col min="1" max="1" width="5.7109375" style="1" customWidth="1"/>
    <col min="2" max="2" width="14.28515625" style="1" customWidth="1"/>
    <col min="3" max="7" width="15.7109375" style="29" customWidth="1"/>
    <col min="8" max="8" width="15.7109375" style="180" customWidth="1"/>
    <col min="9" max="9" width="15.7109375" style="504" customWidth="1"/>
    <col min="10" max="10" width="2.85546875" style="504" customWidth="1"/>
    <col min="11" max="11" width="15.7109375" style="504" customWidth="1"/>
    <col min="12" max="12" width="2.7109375" style="504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16384" width="9.140625" hidden="1"/>
  </cols>
  <sheetData>
    <row r="1" spans="2:22" ht="29.25" customHeight="1">
      <c r="B1" s="24" t="s">
        <v>238</v>
      </c>
      <c r="H1" s="502"/>
      <c r="I1" s="503"/>
      <c r="J1" s="503"/>
      <c r="K1" s="503"/>
      <c r="L1" s="503"/>
    </row>
    <row r="2" spans="2:22" ht="14.1" customHeight="1">
      <c r="B2" s="2"/>
      <c r="H2" s="502"/>
      <c r="I2" s="503"/>
      <c r="J2" s="503"/>
      <c r="K2" s="503"/>
      <c r="L2" s="503"/>
    </row>
    <row r="3" spans="2:22" ht="14.1" customHeight="1">
      <c r="B3" s="81" t="s">
        <v>573</v>
      </c>
      <c r="C3" s="1"/>
      <c r="D3" s="1"/>
      <c r="E3" s="1"/>
      <c r="F3" s="1"/>
      <c r="G3" s="1"/>
      <c r="H3" s="64"/>
      <c r="I3" s="503"/>
      <c r="J3" s="503"/>
      <c r="K3" s="503"/>
      <c r="L3" s="503"/>
    </row>
    <row r="4" spans="2:22" ht="14.1" customHeight="1"/>
    <row r="5" spans="2:22" ht="14.1" customHeight="1" thickBot="1">
      <c r="B5" s="611" t="s">
        <v>551</v>
      </c>
      <c r="C5" s="1149" t="s">
        <v>568</v>
      </c>
      <c r="D5" s="1150"/>
      <c r="E5" s="1151"/>
      <c r="F5" s="1149" t="s">
        <v>569</v>
      </c>
      <c r="G5" s="1150"/>
      <c r="H5" s="1151"/>
      <c r="I5" s="1237" t="s">
        <v>570</v>
      </c>
      <c r="J5" s="1238"/>
      <c r="K5" s="1237" t="s">
        <v>571</v>
      </c>
      <c r="L5" s="1239"/>
    </row>
    <row r="6" spans="2:22" ht="14.1" customHeight="1" thickTop="1" thickBot="1">
      <c r="B6" s="611" t="s">
        <v>572</v>
      </c>
      <c r="C6" s="491">
        <v>44896</v>
      </c>
      <c r="D6" s="491">
        <v>44531</v>
      </c>
      <c r="E6" s="491" t="s">
        <v>142</v>
      </c>
      <c r="F6" s="491">
        <f>C6</f>
        <v>44896</v>
      </c>
      <c r="G6" s="491">
        <f>D6</f>
        <v>44531</v>
      </c>
      <c r="H6" s="491" t="s">
        <v>142</v>
      </c>
      <c r="I6" s="1237"/>
      <c r="J6" s="1238"/>
      <c r="K6" s="1149"/>
      <c r="L6" s="1150"/>
      <c r="M6"/>
      <c r="N6"/>
      <c r="O6"/>
      <c r="P6"/>
      <c r="Q6"/>
      <c r="R6"/>
      <c r="S6"/>
      <c r="T6"/>
      <c r="U6"/>
      <c r="V6"/>
    </row>
    <row r="7" spans="2:22" s="1" customFormat="1" ht="2.1" customHeight="1" thickTop="1">
      <c r="B7" s="492"/>
      <c r="C7" s="161"/>
      <c r="D7" s="161"/>
      <c r="E7" s="161"/>
      <c r="F7" s="161"/>
      <c r="G7" s="161"/>
      <c r="H7" s="161"/>
      <c r="I7" s="216"/>
      <c r="J7" s="216"/>
      <c r="K7" s="216"/>
      <c r="L7" s="493"/>
    </row>
    <row r="8" spans="2:22" s="1" customFormat="1" ht="2.1" customHeight="1">
      <c r="B8" s="300"/>
      <c r="C8" s="300"/>
      <c r="D8" s="300"/>
      <c r="E8" s="300"/>
      <c r="F8" s="300"/>
      <c r="G8" s="300"/>
      <c r="H8" s="300"/>
      <c r="I8" s="494"/>
      <c r="J8" s="300"/>
      <c r="K8" s="494"/>
      <c r="L8" s="494"/>
    </row>
    <row r="9" spans="2:22" s="1" customFormat="1" ht="2.1" customHeight="1">
      <c r="B9" s="492"/>
      <c r="C9" s="103"/>
      <c r="D9" s="103"/>
      <c r="E9" s="103"/>
      <c r="F9" s="103"/>
      <c r="G9" s="103"/>
      <c r="H9" s="103"/>
      <c r="I9" s="216"/>
      <c r="J9" s="216"/>
      <c r="K9" s="216"/>
      <c r="L9" s="493"/>
    </row>
    <row r="10" spans="2:22" s="1" customFormat="1" ht="14.1" customHeight="1">
      <c r="B10" s="103" t="s">
        <v>844</v>
      </c>
      <c r="C10" s="495">
        <v>7.75</v>
      </c>
      <c r="D10" s="496">
        <v>7.76</v>
      </c>
      <c r="E10" s="497">
        <f>IFERROR(IF((C10/D10-1)*100&lt;=-100,"-",IF((C10/D10-1)*100=0,"-",(C10/D10-1)*100)),"-")</f>
        <v>-0.12886597938144284</v>
      </c>
      <c r="F10" s="495">
        <v>4</v>
      </c>
      <c r="G10" s="496">
        <v>4.3099999999999996</v>
      </c>
      <c r="H10" s="497">
        <f>IFERROR(IF((F10/G10-1)*100&lt;=-100,"-",IF((F10/G10-1)*100=0,"-",(F10/G10-1)*100)),"-")</f>
        <v>-7.1925754060324749</v>
      </c>
      <c r="I10" s="498">
        <v>10.53</v>
      </c>
      <c r="J10" s="499">
        <f t="shared" ref="J10:J19" si="0">C10-I10</f>
        <v>-2.7799999999999994</v>
      </c>
      <c r="K10" s="500">
        <v>4.32</v>
      </c>
      <c r="L10" s="499">
        <f t="shared" ref="L10:L19" si="1">F10-K10</f>
        <v>-0.32000000000000028</v>
      </c>
      <c r="M10" s="501"/>
    </row>
    <row r="11" spans="2:22" s="1" customFormat="1" ht="14.1" customHeight="1">
      <c r="B11" s="870" t="s">
        <v>6</v>
      </c>
      <c r="C11" s="495">
        <v>9.6783197600000008</v>
      </c>
      <c r="D11" s="496">
        <v>10.55</v>
      </c>
      <c r="E11" s="497">
        <f t="shared" ref="E11:E19" si="2">IFERROR(IF((C11/D11-1)*100&lt;=-100,"-",IF((C11/D11-1)*100=0,"-",(C11/D11-1)*100)),"-")</f>
        <v>-8.2623719431279561</v>
      </c>
      <c r="F11" s="495">
        <v>4.8243980000000004</v>
      </c>
      <c r="G11" s="496">
        <v>4.8</v>
      </c>
      <c r="H11" s="497">
        <f t="shared" ref="H11:H19" si="3">IFERROR(IF((F11/G11-1)*100&lt;=-100,"-",IF((F11/G11-1)*100=0,"-",(F11/G11-1)*100)),"-")</f>
        <v>0.50829166666668257</v>
      </c>
      <c r="I11" s="500">
        <v>11.44</v>
      </c>
      <c r="J11" s="499">
        <f t="shared" si="0"/>
        <v>-1.7616802399999987</v>
      </c>
      <c r="K11" s="498">
        <v>7.6</v>
      </c>
      <c r="L11" s="499">
        <f t="shared" si="1"/>
        <v>-2.7756019999999992</v>
      </c>
      <c r="M11" s="501"/>
    </row>
    <row r="12" spans="2:22" s="1" customFormat="1" ht="14.1" customHeight="1">
      <c r="B12" s="870" t="s">
        <v>7</v>
      </c>
      <c r="C12" s="495">
        <v>3.4119875550000001</v>
      </c>
      <c r="D12" s="871">
        <v>3.14</v>
      </c>
      <c r="E12" s="497">
        <f t="shared" si="2"/>
        <v>8.66202404458598</v>
      </c>
      <c r="F12" s="495">
        <v>2.1574419730000001</v>
      </c>
      <c r="G12" s="496">
        <v>1.84</v>
      </c>
      <c r="H12" s="497">
        <f t="shared" si="3"/>
        <v>17.252281141304348</v>
      </c>
      <c r="I12" s="498">
        <v>12.64</v>
      </c>
      <c r="J12" s="499">
        <f t="shared" si="0"/>
        <v>-9.228012445000001</v>
      </c>
      <c r="K12" s="500">
        <v>8.3699999999999992</v>
      </c>
      <c r="L12" s="499">
        <f t="shared" si="1"/>
        <v>-6.2125580269999992</v>
      </c>
      <c r="M12" s="501"/>
    </row>
    <row r="13" spans="2:22" s="1" customFormat="1" ht="14.1" customHeight="1">
      <c r="B13" s="870" t="s">
        <v>8</v>
      </c>
      <c r="C13" s="495">
        <v>11.697495849999999</v>
      </c>
      <c r="D13" s="496">
        <v>10.84</v>
      </c>
      <c r="E13" s="497">
        <f t="shared" si="2"/>
        <v>7.9104783210331986</v>
      </c>
      <c r="F13" s="495">
        <v>4.0380509269999996</v>
      </c>
      <c r="G13" s="496">
        <v>4.03</v>
      </c>
      <c r="H13" s="497">
        <f t="shared" si="3"/>
        <v>0.19977486352356078</v>
      </c>
      <c r="I13" s="498">
        <v>14.85</v>
      </c>
      <c r="J13" s="499">
        <f t="shared" si="0"/>
        <v>-3.1525041500000004</v>
      </c>
      <c r="K13" s="500">
        <v>8.57</v>
      </c>
      <c r="L13" s="499">
        <f t="shared" si="1"/>
        <v>-4.5319490730000007</v>
      </c>
      <c r="M13" s="501"/>
    </row>
    <row r="14" spans="2:22" s="1" customFormat="1" ht="14.1" customHeight="1">
      <c r="B14" s="870" t="s">
        <v>9</v>
      </c>
      <c r="C14" s="495">
        <v>16.72</v>
      </c>
      <c r="D14" s="496">
        <v>20</v>
      </c>
      <c r="E14" s="497">
        <f t="shared" si="2"/>
        <v>-16.400000000000002</v>
      </c>
      <c r="F14" s="495">
        <v>7.31</v>
      </c>
      <c r="G14" s="496">
        <v>8.16</v>
      </c>
      <c r="H14" s="497">
        <f t="shared" si="3"/>
        <v>-10.416666666666675</v>
      </c>
      <c r="I14" s="500">
        <v>19.5</v>
      </c>
      <c r="J14" s="499">
        <f t="shared" si="0"/>
        <v>-2.7800000000000011</v>
      </c>
      <c r="K14" s="498">
        <v>14.9</v>
      </c>
      <c r="L14" s="499">
        <f t="shared" si="1"/>
        <v>-7.5900000000000007</v>
      </c>
      <c r="M14" s="501"/>
    </row>
    <row r="15" spans="2:22" s="1" customFormat="1" ht="14.1" customHeight="1">
      <c r="B15" s="870" t="s">
        <v>10</v>
      </c>
      <c r="C15" s="495">
        <v>9.77</v>
      </c>
      <c r="D15" s="496">
        <v>10.220000000000001</v>
      </c>
      <c r="E15" s="497">
        <f t="shared" si="2"/>
        <v>-4.4031311154598907</v>
      </c>
      <c r="F15" s="495">
        <v>4.26</v>
      </c>
      <c r="G15" s="496">
        <v>4.22</v>
      </c>
      <c r="H15" s="497">
        <f t="shared" si="3"/>
        <v>0.94786729857820884</v>
      </c>
      <c r="I15" s="500">
        <v>11.13</v>
      </c>
      <c r="J15" s="499">
        <f t="shared" si="0"/>
        <v>-1.3600000000000012</v>
      </c>
      <c r="K15" s="498">
        <v>7.52</v>
      </c>
      <c r="L15" s="499">
        <f t="shared" si="1"/>
        <v>-3.26</v>
      </c>
      <c r="M15" s="501"/>
    </row>
    <row r="16" spans="2:22" s="1" customFormat="1" ht="14.1" customHeight="1">
      <c r="B16" s="870" t="s">
        <v>11</v>
      </c>
      <c r="C16" s="495">
        <v>16.5</v>
      </c>
      <c r="D16" s="496">
        <v>15.94</v>
      </c>
      <c r="E16" s="497">
        <f t="shared" si="2"/>
        <v>3.5131744040150625</v>
      </c>
      <c r="F16" s="495">
        <v>5.93</v>
      </c>
      <c r="G16" s="496">
        <v>6.15</v>
      </c>
      <c r="H16" s="497">
        <f t="shared" si="3"/>
        <v>-3.5772357723577342</v>
      </c>
      <c r="I16" s="500">
        <v>20.98</v>
      </c>
      <c r="J16" s="499">
        <f t="shared" si="0"/>
        <v>-4.4800000000000004</v>
      </c>
      <c r="K16" s="498">
        <v>13.77</v>
      </c>
      <c r="L16" s="499">
        <f t="shared" si="1"/>
        <v>-7.84</v>
      </c>
      <c r="M16" s="501"/>
    </row>
    <row r="17" spans="1:16" s="1" customFormat="1" ht="14.1" customHeight="1">
      <c r="B17" s="870" t="s">
        <v>12</v>
      </c>
      <c r="C17" s="495">
        <v>5.66</v>
      </c>
      <c r="D17" s="496">
        <v>5.05</v>
      </c>
      <c r="E17" s="497">
        <f t="shared" si="2"/>
        <v>12.07920792079209</v>
      </c>
      <c r="F17" s="495">
        <v>3.41</v>
      </c>
      <c r="G17" s="496">
        <v>3.25</v>
      </c>
      <c r="H17" s="497">
        <f t="shared" si="3"/>
        <v>4.9230769230769189</v>
      </c>
      <c r="I17" s="498">
        <v>7.17</v>
      </c>
      <c r="J17" s="499">
        <f t="shared" si="0"/>
        <v>-1.5099999999999998</v>
      </c>
      <c r="K17" s="500">
        <v>6.52</v>
      </c>
      <c r="L17" s="499">
        <f t="shared" si="1"/>
        <v>-3.1099999999999994</v>
      </c>
      <c r="M17" s="501"/>
    </row>
    <row r="18" spans="1:16" s="1" customFormat="1" ht="14.1" customHeight="1">
      <c r="B18" s="870" t="s">
        <v>75</v>
      </c>
      <c r="C18" s="495">
        <v>21.22</v>
      </c>
      <c r="D18" s="496">
        <v>25.34</v>
      </c>
      <c r="E18" s="497">
        <f t="shared" si="2"/>
        <v>-16.258879242304658</v>
      </c>
      <c r="F18" s="495">
        <v>8.23</v>
      </c>
      <c r="G18" s="496">
        <v>10.74</v>
      </c>
      <c r="H18" s="497">
        <f t="shared" si="3"/>
        <v>-23.370577281191807</v>
      </c>
      <c r="I18" s="498">
        <v>27.08</v>
      </c>
      <c r="J18" s="499">
        <f t="shared" si="0"/>
        <v>-5.8599999999999994</v>
      </c>
      <c r="K18" s="500">
        <v>18.63</v>
      </c>
      <c r="L18" s="499">
        <f t="shared" si="1"/>
        <v>-10.399999999999999</v>
      </c>
      <c r="M18" s="501"/>
    </row>
    <row r="19" spans="1:16" s="1" customFormat="1" ht="14.1" customHeight="1">
      <c r="B19" s="870" t="s">
        <v>76</v>
      </c>
      <c r="C19" s="495">
        <v>25.52</v>
      </c>
      <c r="D19" s="496">
        <v>27.66</v>
      </c>
      <c r="E19" s="497">
        <f t="shared" si="2"/>
        <v>-7.7368040491684775</v>
      </c>
      <c r="F19" s="495">
        <v>10</v>
      </c>
      <c r="G19" s="496">
        <v>11.55</v>
      </c>
      <c r="H19" s="497">
        <f t="shared" si="3"/>
        <v>-13.419913419913421</v>
      </c>
      <c r="I19" s="498">
        <v>44.29</v>
      </c>
      <c r="J19" s="499">
        <f t="shared" si="0"/>
        <v>-18.77</v>
      </c>
      <c r="K19" s="500">
        <v>35.42</v>
      </c>
      <c r="L19" s="499">
        <f t="shared" si="1"/>
        <v>-25.42</v>
      </c>
      <c r="M19" s="501"/>
    </row>
    <row r="20" spans="1:16" s="1" customFormat="1" ht="14.1" customHeight="1">
      <c r="C20" s="29"/>
      <c r="D20" s="29"/>
      <c r="E20" s="29"/>
      <c r="F20" s="29"/>
      <c r="G20" s="29"/>
      <c r="H20" s="180"/>
      <c r="I20" s="504"/>
      <c r="J20" s="504"/>
      <c r="K20" s="504"/>
      <c r="L20" s="504"/>
    </row>
    <row r="21" spans="1:16" s="72" customFormat="1" ht="14.1" customHeight="1">
      <c r="B21" s="1"/>
      <c r="C21" s="29"/>
      <c r="D21" s="29"/>
      <c r="E21" s="29"/>
      <c r="F21" s="29"/>
      <c r="G21" s="29"/>
      <c r="H21" s="180"/>
      <c r="I21" s="504"/>
      <c r="J21" s="504"/>
      <c r="K21" s="504"/>
      <c r="L21" s="504"/>
    </row>
    <row r="22" spans="1:16" s="72" customFormat="1" ht="14.1" customHeight="1">
      <c r="B22" s="1"/>
      <c r="C22" s="29"/>
      <c r="D22" s="29"/>
      <c r="E22" s="29"/>
      <c r="F22" s="29"/>
      <c r="G22" s="29"/>
      <c r="H22" s="180"/>
      <c r="I22" s="504"/>
      <c r="J22" s="504"/>
      <c r="K22" s="504"/>
      <c r="L22" s="504"/>
    </row>
    <row r="23" spans="1:16" s="16" customFormat="1" ht="14.1" customHeight="1">
      <c r="A23" s="1"/>
      <c r="B23" s="1"/>
      <c r="C23" s="29"/>
      <c r="D23" s="29"/>
      <c r="E23" s="29"/>
      <c r="F23" s="29"/>
      <c r="G23" s="29"/>
      <c r="H23" s="180"/>
      <c r="I23" s="504"/>
      <c r="J23" s="504"/>
      <c r="K23" s="504"/>
      <c r="L23" s="504"/>
    </row>
    <row r="24" spans="1:16" s="16" customFormat="1" ht="14.1" customHeight="1">
      <c r="A24" s="1"/>
      <c r="B24" s="1"/>
      <c r="C24" s="29"/>
      <c r="D24" s="29"/>
      <c r="E24" s="29"/>
      <c r="F24" s="29"/>
      <c r="G24" s="29"/>
      <c r="H24" s="180"/>
      <c r="I24" s="504"/>
      <c r="J24" s="504"/>
      <c r="K24" s="504"/>
      <c r="L24" s="504"/>
    </row>
    <row r="25" spans="1:16" s="16" customFormat="1" ht="14.1" customHeight="1">
      <c r="A25" s="1"/>
      <c r="B25" s="1"/>
      <c r="C25" s="29"/>
      <c r="D25" s="29"/>
      <c r="E25" s="29"/>
      <c r="F25" s="29"/>
      <c r="G25" s="29"/>
      <c r="H25" s="180"/>
      <c r="I25" s="504"/>
      <c r="J25" s="504"/>
      <c r="K25" s="504"/>
      <c r="L25" s="504"/>
      <c r="M25" s="264"/>
      <c r="N25" s="7"/>
      <c r="O25" s="1"/>
      <c r="P25" s="1"/>
    </row>
    <row r="26" spans="1:16" s="16" customFormat="1" ht="14.1" customHeight="1">
      <c r="A26" s="1"/>
      <c r="B26" s="1"/>
      <c r="C26" s="29"/>
      <c r="D26" s="29"/>
      <c r="E26" s="29"/>
      <c r="F26" s="29"/>
      <c r="G26" s="29"/>
      <c r="H26" s="180"/>
      <c r="I26" s="504"/>
      <c r="J26" s="504"/>
      <c r="K26" s="504"/>
      <c r="L26" s="504"/>
      <c r="M26" s="264"/>
      <c r="N26" s="7"/>
      <c r="O26" s="1"/>
      <c r="P26" s="1"/>
    </row>
    <row r="27" spans="1:16" s="16" customFormat="1" ht="14.1" customHeight="1">
      <c r="A27" s="1"/>
      <c r="B27" s="1"/>
      <c r="C27" s="29"/>
      <c r="D27" s="29"/>
      <c r="E27" s="29"/>
      <c r="F27" s="29"/>
      <c r="G27" s="29"/>
      <c r="H27" s="180"/>
      <c r="I27" s="504"/>
      <c r="J27" s="504"/>
      <c r="K27" s="504"/>
      <c r="L27" s="504"/>
      <c r="M27" s="264"/>
      <c r="N27" s="7"/>
      <c r="O27" s="1"/>
      <c r="P27" s="1"/>
    </row>
    <row r="28" spans="1:16" s="16" customFormat="1" ht="14.1" customHeight="1">
      <c r="A28" s="1"/>
      <c r="B28" s="1"/>
      <c r="C28" s="29"/>
      <c r="D28" s="29"/>
      <c r="E28" s="29"/>
      <c r="F28" s="29"/>
      <c r="G28" s="29"/>
      <c r="H28" s="180"/>
      <c r="I28" s="504"/>
      <c r="J28" s="504"/>
      <c r="K28" s="504"/>
      <c r="L28" s="504"/>
      <c r="M28" s="264"/>
      <c r="N28" s="7"/>
      <c r="O28" s="1"/>
      <c r="P28" s="1"/>
    </row>
    <row r="29" spans="1:16" s="16" customFormat="1" ht="14.1" customHeight="1">
      <c r="A29" s="1"/>
      <c r="B29" s="1"/>
      <c r="C29" s="29"/>
      <c r="D29" s="29"/>
      <c r="E29" s="29"/>
      <c r="F29" s="29"/>
      <c r="G29" s="29"/>
      <c r="H29" s="180"/>
      <c r="I29" s="504"/>
      <c r="J29" s="504"/>
      <c r="K29" s="504"/>
      <c r="L29" s="504"/>
      <c r="M29" s="264"/>
      <c r="N29" s="7"/>
      <c r="O29" s="1"/>
      <c r="P29" s="1"/>
    </row>
    <row r="30" spans="1:16" s="16" customFormat="1" ht="14.1" customHeight="1">
      <c r="A30" s="1"/>
      <c r="B30" s="1"/>
      <c r="C30" s="29"/>
      <c r="D30" s="29"/>
      <c r="E30" s="29"/>
      <c r="F30" s="29"/>
      <c r="G30" s="29"/>
      <c r="H30" s="180"/>
      <c r="I30" s="504"/>
      <c r="J30" s="504"/>
      <c r="K30" s="504"/>
      <c r="L30" s="504"/>
      <c r="M30" s="264"/>
      <c r="N30" s="7"/>
      <c r="O30" s="1"/>
      <c r="P30" s="1"/>
    </row>
    <row r="31" spans="1:16" s="16" customFormat="1" ht="14.1" customHeight="1">
      <c r="A31" s="1"/>
      <c r="B31" s="1"/>
      <c r="C31" s="29"/>
      <c r="D31" s="29"/>
      <c r="E31" s="29"/>
      <c r="F31" s="29"/>
      <c r="G31" s="29"/>
      <c r="H31" s="180"/>
      <c r="I31" s="504"/>
      <c r="J31" s="504"/>
      <c r="K31" s="504"/>
      <c r="L31" s="504"/>
      <c r="M31" s="264"/>
      <c r="N31" s="7"/>
      <c r="O31" s="1"/>
      <c r="P31" s="1"/>
    </row>
    <row r="32" spans="1:16" s="16" customFormat="1" ht="14.1" customHeight="1">
      <c r="A32" s="1"/>
      <c r="B32" s="1"/>
      <c r="C32" s="29"/>
      <c r="D32" s="29"/>
      <c r="E32" s="29"/>
      <c r="F32" s="29"/>
      <c r="G32" s="29"/>
      <c r="H32" s="180"/>
      <c r="I32" s="504"/>
      <c r="J32" s="504"/>
      <c r="K32" s="504"/>
      <c r="L32" s="504"/>
      <c r="M32" s="264"/>
      <c r="N32" s="7"/>
      <c r="O32" s="1"/>
      <c r="P32" s="1"/>
    </row>
    <row r="33" spans="1:16" s="16" customFormat="1" ht="14.1" customHeight="1">
      <c r="A33" s="1"/>
      <c r="B33" s="1"/>
      <c r="C33" s="29"/>
      <c r="D33" s="29"/>
      <c r="E33" s="29"/>
      <c r="F33" s="29"/>
      <c r="G33" s="29"/>
      <c r="H33" s="180"/>
      <c r="I33" s="504"/>
      <c r="J33" s="504"/>
      <c r="K33" s="504"/>
      <c r="L33" s="504"/>
      <c r="M33" s="264"/>
      <c r="N33" s="7"/>
      <c r="O33" s="1"/>
      <c r="P33" s="1"/>
    </row>
    <row r="34" spans="1:16" s="16" customFormat="1" ht="14.1" customHeight="1">
      <c r="A34" s="1"/>
      <c r="B34" s="1"/>
      <c r="C34" s="29"/>
      <c r="D34" s="29"/>
      <c r="E34" s="29"/>
      <c r="F34" s="29"/>
      <c r="G34" s="29"/>
      <c r="H34" s="180"/>
      <c r="I34" s="504"/>
      <c r="J34" s="504"/>
      <c r="K34" s="504"/>
      <c r="L34" s="504"/>
      <c r="M34" s="264"/>
      <c r="N34" s="7"/>
      <c r="O34" s="1"/>
      <c r="P34" s="1"/>
    </row>
    <row r="35" spans="1:16" s="16" customFormat="1" ht="14.1" customHeight="1">
      <c r="A35" s="1"/>
      <c r="B35" s="1"/>
      <c r="C35" s="29"/>
      <c r="D35" s="29"/>
      <c r="E35" s="29"/>
      <c r="F35" s="29"/>
      <c r="G35" s="29"/>
      <c r="H35" s="180"/>
      <c r="I35" s="504"/>
      <c r="J35" s="504"/>
      <c r="K35" s="504"/>
      <c r="L35" s="504"/>
      <c r="M35" s="264"/>
      <c r="N35" s="7"/>
      <c r="O35" s="1"/>
      <c r="P35" s="1"/>
    </row>
    <row r="36" spans="1:16" s="16" customFormat="1" ht="14.1" customHeight="1">
      <c r="A36" s="1"/>
      <c r="B36" s="1"/>
      <c r="C36" s="29"/>
      <c r="D36" s="29"/>
      <c r="E36" s="29"/>
      <c r="F36" s="29"/>
      <c r="G36" s="29"/>
      <c r="H36" s="180"/>
      <c r="I36" s="504"/>
      <c r="J36" s="504"/>
      <c r="K36" s="504"/>
      <c r="L36" s="504"/>
      <c r="M36" s="264"/>
      <c r="N36" s="7"/>
      <c r="O36" s="1"/>
      <c r="P36" s="1"/>
    </row>
    <row r="37" spans="1:16" s="16" customFormat="1" ht="14.1" customHeight="1">
      <c r="A37" s="1"/>
      <c r="B37" s="1"/>
      <c r="C37" s="29"/>
      <c r="D37" s="29"/>
      <c r="E37" s="29"/>
      <c r="F37" s="29"/>
      <c r="G37" s="29"/>
      <c r="H37" s="180"/>
      <c r="I37" s="504"/>
      <c r="J37" s="504"/>
      <c r="K37" s="504"/>
      <c r="L37" s="504"/>
      <c r="M37" s="264"/>
      <c r="N37" s="7"/>
      <c r="O37" s="1"/>
      <c r="P37" s="1"/>
    </row>
    <row r="38" spans="1:16" s="16" customFormat="1" ht="14.1" customHeight="1">
      <c r="A38" s="1"/>
      <c r="B38" s="1"/>
      <c r="C38" s="29"/>
      <c r="D38" s="29"/>
      <c r="E38" s="29"/>
      <c r="F38" s="29"/>
      <c r="G38" s="29"/>
      <c r="H38" s="180"/>
      <c r="I38" s="504"/>
      <c r="J38" s="504"/>
      <c r="K38" s="504"/>
      <c r="L38" s="504"/>
      <c r="M38" s="264"/>
      <c r="N38" s="7"/>
      <c r="O38" s="1"/>
      <c r="P38" s="1"/>
    </row>
    <row r="39" spans="1:16" s="16" customFormat="1" ht="14.1" customHeight="1">
      <c r="A39" s="1"/>
      <c r="B39" s="1"/>
      <c r="C39" s="29"/>
      <c r="D39" s="29"/>
      <c r="E39" s="29"/>
      <c r="F39" s="29"/>
      <c r="G39" s="29"/>
      <c r="H39" s="180"/>
      <c r="I39" s="504"/>
      <c r="J39" s="504"/>
      <c r="K39" s="504"/>
      <c r="L39" s="504"/>
      <c r="M39" s="264"/>
      <c r="N39" s="7"/>
      <c r="O39" s="1"/>
      <c r="P39" s="1"/>
    </row>
    <row r="40" spans="1:16" s="16" customFormat="1" ht="14.1" customHeight="1">
      <c r="A40" s="1"/>
      <c r="B40" s="1"/>
      <c r="C40" s="29"/>
      <c r="D40" s="29"/>
      <c r="E40" s="29"/>
      <c r="F40" s="29"/>
      <c r="G40" s="29"/>
      <c r="H40" s="180"/>
      <c r="I40" s="504"/>
      <c r="J40" s="504"/>
      <c r="K40" s="504"/>
      <c r="L40" s="504"/>
      <c r="M40" s="264"/>
      <c r="N40" s="7"/>
      <c r="O40" s="1"/>
      <c r="P40" s="1"/>
    </row>
    <row r="41" spans="1:16" s="16" customFormat="1" ht="14.1" customHeight="1">
      <c r="A41" s="1"/>
      <c r="B41" s="1"/>
      <c r="C41" s="29"/>
      <c r="D41" s="29"/>
      <c r="E41" s="29"/>
      <c r="F41" s="29"/>
      <c r="G41" s="29"/>
      <c r="H41" s="180"/>
      <c r="I41" s="504"/>
      <c r="J41" s="504"/>
      <c r="K41" s="504"/>
      <c r="L41" s="504"/>
      <c r="M41" s="264"/>
      <c r="N41" s="7"/>
      <c r="O41" s="1"/>
      <c r="P41" s="1"/>
    </row>
    <row r="42" spans="1:16" s="16" customFormat="1" ht="14.1" customHeight="1">
      <c r="A42" s="1"/>
      <c r="B42" s="1"/>
      <c r="C42" s="29"/>
      <c r="D42" s="29"/>
      <c r="E42" s="29"/>
      <c r="F42" s="29"/>
      <c r="G42" s="29"/>
      <c r="H42" s="180"/>
      <c r="I42" s="504"/>
      <c r="J42" s="504"/>
      <c r="K42" s="504"/>
      <c r="L42" s="504"/>
      <c r="M42" s="264"/>
      <c r="N42" s="7"/>
      <c r="O42" s="1"/>
      <c r="P42" s="1"/>
    </row>
    <row r="43" spans="1:16" s="16" customFormat="1" ht="14.1" customHeight="1">
      <c r="A43" s="1"/>
      <c r="B43" s="1"/>
      <c r="C43" s="29"/>
      <c r="D43" s="29"/>
      <c r="E43" s="29"/>
      <c r="F43" s="29"/>
      <c r="G43" s="29"/>
      <c r="H43" s="180"/>
      <c r="I43" s="504"/>
      <c r="J43" s="504"/>
      <c r="K43" s="504"/>
      <c r="L43" s="504"/>
      <c r="M43" s="264"/>
      <c r="N43" s="7"/>
      <c r="O43" s="1"/>
      <c r="P43" s="1"/>
    </row>
    <row r="44" spans="1:16" s="16" customFormat="1" ht="14.1" customHeight="1">
      <c r="A44" s="1"/>
      <c r="B44" s="1"/>
      <c r="C44" s="29"/>
      <c r="D44" s="29"/>
      <c r="E44" s="29"/>
      <c r="F44" s="29"/>
      <c r="G44" s="29"/>
      <c r="H44" s="180"/>
      <c r="I44" s="504"/>
      <c r="J44" s="504"/>
      <c r="K44" s="504"/>
      <c r="L44" s="504"/>
      <c r="M44" s="264"/>
      <c r="N44" s="7"/>
      <c r="O44" s="1"/>
      <c r="P44" s="1"/>
    </row>
    <row r="45" spans="1:16" s="16" customFormat="1" ht="14.1" customHeight="1">
      <c r="A45" s="1"/>
      <c r="B45" s="1"/>
      <c r="C45" s="29"/>
      <c r="D45" s="29"/>
      <c r="E45" s="29"/>
      <c r="F45" s="29"/>
      <c r="G45" s="29"/>
      <c r="H45" s="180"/>
      <c r="I45" s="504"/>
      <c r="J45" s="504"/>
      <c r="K45" s="504"/>
      <c r="L45" s="504"/>
      <c r="M45" s="264"/>
      <c r="N45" s="7"/>
      <c r="O45" s="1"/>
      <c r="P45" s="1"/>
    </row>
    <row r="46" spans="1:16" s="16" customFormat="1" ht="14.1" customHeight="1">
      <c r="A46" s="1"/>
      <c r="B46" s="1"/>
      <c r="C46" s="29"/>
      <c r="D46" s="29"/>
      <c r="E46" s="29"/>
      <c r="F46" s="29"/>
      <c r="G46" s="29"/>
      <c r="H46" s="180"/>
      <c r="I46" s="504"/>
      <c r="J46" s="504"/>
      <c r="K46" s="504"/>
      <c r="L46" s="504"/>
      <c r="M46" s="264"/>
      <c r="N46" s="7"/>
      <c r="O46" s="1"/>
      <c r="P46" s="1"/>
    </row>
    <row r="47" spans="1:16" s="16" customFormat="1" ht="14.1" customHeight="1">
      <c r="A47" s="1"/>
      <c r="B47" s="1"/>
      <c r="C47" s="29"/>
      <c r="D47" s="29"/>
      <c r="E47" s="29"/>
      <c r="F47" s="29"/>
      <c r="G47" s="29"/>
      <c r="H47" s="180"/>
      <c r="I47" s="504"/>
      <c r="J47" s="504"/>
      <c r="K47" s="504"/>
      <c r="L47" s="504"/>
      <c r="M47" s="264"/>
      <c r="N47" s="7"/>
      <c r="O47" s="1"/>
      <c r="P47" s="1"/>
    </row>
    <row r="48" spans="1:16" s="16" customFormat="1" ht="14.1" customHeight="1">
      <c r="A48" s="1"/>
      <c r="B48" s="1"/>
      <c r="C48" s="29"/>
      <c r="D48" s="29"/>
      <c r="E48" s="29"/>
      <c r="F48" s="29"/>
      <c r="G48" s="29"/>
      <c r="H48" s="180"/>
      <c r="I48" s="504"/>
      <c r="J48" s="504"/>
      <c r="K48" s="504"/>
      <c r="L48" s="504"/>
      <c r="M48" s="264"/>
      <c r="N48" s="7"/>
      <c r="O48" s="1"/>
      <c r="P48" s="1"/>
    </row>
    <row r="49" spans="1:16" s="16" customFormat="1" ht="14.1" customHeight="1">
      <c r="A49" s="1"/>
      <c r="B49" s="1"/>
      <c r="C49" s="29"/>
      <c r="D49" s="29"/>
      <c r="E49" s="29"/>
      <c r="F49" s="29"/>
      <c r="G49" s="29"/>
      <c r="H49" s="180"/>
      <c r="I49" s="504"/>
      <c r="J49" s="504"/>
      <c r="K49" s="504"/>
      <c r="L49" s="504"/>
      <c r="M49" s="264"/>
      <c r="N49" s="7"/>
      <c r="O49" s="1"/>
      <c r="P49" s="1"/>
    </row>
    <row r="50" spans="1:16" s="16" customFormat="1" ht="14.1" customHeight="1">
      <c r="A50" s="1"/>
      <c r="B50" s="1"/>
      <c r="C50" s="29"/>
      <c r="D50" s="29"/>
      <c r="E50" s="29"/>
      <c r="F50" s="29"/>
      <c r="G50" s="29"/>
      <c r="H50" s="180"/>
      <c r="I50" s="504"/>
      <c r="J50" s="504"/>
      <c r="K50" s="504"/>
      <c r="L50" s="504"/>
      <c r="M50" s="264"/>
      <c r="N50" s="7"/>
      <c r="O50" s="1"/>
      <c r="P50" s="1"/>
    </row>
    <row r="51" spans="1:16" s="16" customFormat="1" ht="14.1" customHeight="1">
      <c r="A51" s="1"/>
      <c r="B51" s="1"/>
      <c r="C51" s="29"/>
      <c r="D51" s="29"/>
      <c r="E51" s="29"/>
      <c r="F51" s="29"/>
      <c r="G51" s="29"/>
      <c r="H51" s="180"/>
      <c r="I51" s="504"/>
      <c r="J51" s="504"/>
      <c r="K51" s="504"/>
      <c r="L51" s="504"/>
      <c r="M51" s="264"/>
      <c r="N51" s="7"/>
      <c r="O51" s="1"/>
      <c r="P51" s="1"/>
    </row>
    <row r="52" spans="1:16" s="16" customFormat="1" ht="14.1" customHeight="1">
      <c r="A52" s="1"/>
      <c r="B52" s="1"/>
      <c r="C52" s="29"/>
      <c r="D52" s="29"/>
      <c r="E52" s="29"/>
      <c r="F52" s="29"/>
      <c r="G52" s="29"/>
      <c r="H52" s="180"/>
      <c r="I52" s="504"/>
      <c r="J52" s="504"/>
      <c r="K52" s="504"/>
      <c r="L52" s="504"/>
      <c r="M52" s="264"/>
      <c r="N52" s="7"/>
      <c r="O52" s="1"/>
      <c r="P52" s="1"/>
    </row>
    <row r="53" spans="1:16" s="16" customFormat="1" ht="14.1" customHeight="1">
      <c r="A53" s="1"/>
      <c r="B53" s="1"/>
      <c r="C53" s="29"/>
      <c r="D53" s="29"/>
      <c r="E53" s="29"/>
      <c r="F53" s="29"/>
      <c r="G53" s="29"/>
      <c r="H53" s="180"/>
      <c r="I53" s="504"/>
      <c r="J53" s="504"/>
      <c r="K53" s="504"/>
      <c r="L53" s="504"/>
      <c r="M53" s="264"/>
      <c r="N53" s="7"/>
      <c r="O53" s="1"/>
      <c r="P53" s="1"/>
    </row>
    <row r="54" spans="1:16" s="16" customFormat="1" ht="14.1" customHeight="1">
      <c r="A54" s="1"/>
      <c r="B54" s="1"/>
      <c r="C54" s="29"/>
      <c r="D54" s="29"/>
      <c r="E54" s="29"/>
      <c r="F54" s="29"/>
      <c r="G54" s="29"/>
      <c r="H54" s="180"/>
      <c r="I54" s="504"/>
      <c r="J54" s="504"/>
      <c r="K54" s="504"/>
      <c r="L54" s="504"/>
      <c r="M54" s="264"/>
      <c r="N54" s="7"/>
      <c r="O54" s="1"/>
      <c r="P54" s="1"/>
    </row>
    <row r="55" spans="1:16" s="16" customFormat="1" ht="14.1" customHeight="1">
      <c r="A55" s="1"/>
      <c r="B55" s="1"/>
      <c r="C55" s="29"/>
      <c r="D55" s="29"/>
      <c r="E55" s="29"/>
      <c r="F55" s="29"/>
      <c r="G55" s="29"/>
      <c r="H55" s="180"/>
      <c r="I55" s="504"/>
      <c r="J55" s="504"/>
      <c r="K55" s="504"/>
      <c r="L55" s="504"/>
      <c r="M55" s="264"/>
      <c r="N55" s="7"/>
      <c r="O55" s="1"/>
      <c r="P55" s="1"/>
    </row>
    <row r="56" spans="1:16" s="16" customFormat="1" ht="14.1" customHeight="1">
      <c r="A56" s="1"/>
      <c r="B56" s="1"/>
      <c r="C56" s="29"/>
      <c r="D56" s="29"/>
      <c r="E56" s="29"/>
      <c r="F56" s="29"/>
      <c r="G56" s="29"/>
      <c r="H56" s="180"/>
      <c r="I56" s="504"/>
      <c r="J56" s="504"/>
      <c r="K56" s="504"/>
      <c r="L56" s="504"/>
      <c r="M56" s="264"/>
      <c r="N56" s="7"/>
      <c r="O56" s="1"/>
      <c r="P56" s="1"/>
    </row>
    <row r="57" spans="1:16" s="16" customFormat="1" ht="14.1" customHeight="1">
      <c r="A57" s="1"/>
      <c r="B57" s="1"/>
      <c r="C57" s="29"/>
      <c r="D57" s="29"/>
      <c r="E57" s="29"/>
      <c r="F57" s="29"/>
      <c r="G57" s="29"/>
      <c r="H57" s="180"/>
      <c r="I57" s="504"/>
      <c r="J57" s="504"/>
      <c r="K57" s="504"/>
      <c r="L57" s="504"/>
      <c r="M57" s="264"/>
      <c r="N57" s="7"/>
      <c r="O57" s="1"/>
      <c r="P57" s="1"/>
    </row>
    <row r="58" spans="1:16" s="16" customFormat="1" ht="14.1" customHeight="1">
      <c r="A58" s="1"/>
      <c r="B58" s="1"/>
      <c r="C58" s="29"/>
      <c r="D58" s="29"/>
      <c r="E58" s="29"/>
      <c r="F58" s="29"/>
      <c r="G58" s="29"/>
      <c r="H58" s="180"/>
      <c r="I58" s="504"/>
      <c r="J58" s="504"/>
      <c r="K58" s="504"/>
      <c r="L58" s="504"/>
      <c r="M58" s="264"/>
      <c r="N58" s="7"/>
      <c r="O58" s="1"/>
      <c r="P58" s="1"/>
    </row>
    <row r="59" spans="1:16" s="16" customFormat="1" ht="14.1" customHeight="1">
      <c r="A59" s="1"/>
      <c r="B59" s="1"/>
      <c r="C59" s="29"/>
      <c r="D59" s="29"/>
      <c r="E59" s="29"/>
      <c r="F59" s="29"/>
      <c r="G59" s="29"/>
      <c r="H59" s="180"/>
      <c r="I59" s="504"/>
      <c r="J59" s="504"/>
      <c r="K59" s="504"/>
      <c r="L59" s="504"/>
      <c r="M59" s="264"/>
      <c r="N59" s="7"/>
      <c r="O59" s="1"/>
      <c r="P59" s="1"/>
    </row>
    <row r="60" spans="1:16" s="16" customFormat="1" ht="14.1" customHeight="1">
      <c r="A60" s="1"/>
      <c r="B60" s="1"/>
      <c r="C60" s="29"/>
      <c r="D60" s="29"/>
      <c r="E60" s="29"/>
      <c r="F60" s="29"/>
      <c r="G60" s="29"/>
      <c r="H60" s="180"/>
      <c r="I60" s="504"/>
      <c r="J60" s="504"/>
      <c r="K60" s="504"/>
      <c r="L60" s="504"/>
      <c r="M60" s="264"/>
      <c r="N60" s="7"/>
      <c r="O60" s="1"/>
      <c r="P60" s="1"/>
    </row>
    <row r="61" spans="1:16" s="16" customFormat="1" ht="14.1" customHeight="1">
      <c r="A61" s="1"/>
      <c r="B61" s="1"/>
      <c r="C61" s="29"/>
      <c r="D61" s="29"/>
      <c r="E61" s="29"/>
      <c r="F61" s="29"/>
      <c r="G61" s="29"/>
      <c r="H61" s="180"/>
      <c r="I61" s="504"/>
      <c r="J61" s="504"/>
      <c r="K61" s="504"/>
      <c r="L61" s="504"/>
      <c r="M61" s="264"/>
      <c r="N61" s="7"/>
      <c r="O61" s="1"/>
      <c r="P61" s="1"/>
    </row>
    <row r="62" spans="1:16" s="16" customFormat="1" ht="14.1" customHeight="1">
      <c r="A62" s="1"/>
      <c r="B62" s="1"/>
      <c r="C62" s="29"/>
      <c r="D62" s="29"/>
      <c r="E62" s="29"/>
      <c r="F62" s="29"/>
      <c r="G62" s="29"/>
      <c r="H62" s="180"/>
      <c r="I62" s="504"/>
      <c r="J62" s="504"/>
      <c r="K62" s="504"/>
      <c r="L62" s="504"/>
      <c r="M62" s="264"/>
      <c r="N62" s="7"/>
      <c r="O62" s="1"/>
      <c r="P62" s="1"/>
    </row>
    <row r="63" spans="1:16" s="16" customFormat="1" ht="14.1" customHeight="1">
      <c r="A63" s="1"/>
      <c r="B63" s="1"/>
      <c r="C63" s="29"/>
      <c r="D63" s="29"/>
      <c r="E63" s="29"/>
      <c r="F63" s="29"/>
      <c r="G63" s="29"/>
      <c r="H63" s="180"/>
      <c r="I63" s="504"/>
      <c r="J63" s="504"/>
      <c r="K63" s="504"/>
      <c r="L63" s="504"/>
      <c r="M63" s="264"/>
      <c r="N63" s="7"/>
      <c r="O63" s="1"/>
      <c r="P63" s="1"/>
    </row>
    <row r="64" spans="1:16" s="16" customFormat="1" ht="14.1" customHeight="1">
      <c r="A64" s="1"/>
      <c r="B64" s="1"/>
      <c r="C64" s="29"/>
      <c r="D64" s="29"/>
      <c r="E64" s="29"/>
      <c r="F64" s="29"/>
      <c r="G64" s="29"/>
      <c r="H64" s="180"/>
      <c r="I64" s="504"/>
      <c r="J64" s="504"/>
      <c r="K64" s="504"/>
      <c r="L64" s="504"/>
      <c r="M64" s="264"/>
      <c r="N64" s="7"/>
      <c r="O64" s="1"/>
      <c r="P64" s="1"/>
    </row>
    <row r="65" spans="1:24" s="16" customFormat="1" ht="14.1" customHeight="1">
      <c r="A65" s="1"/>
      <c r="B65" s="1"/>
      <c r="C65" s="29"/>
      <c r="D65" s="29"/>
      <c r="E65" s="29"/>
      <c r="F65" s="29"/>
      <c r="G65" s="29"/>
      <c r="H65" s="180"/>
      <c r="I65" s="504"/>
      <c r="J65" s="504"/>
      <c r="K65" s="504"/>
      <c r="L65" s="504"/>
      <c r="M65" s="264"/>
      <c r="N65" s="7"/>
      <c r="O65" s="1"/>
      <c r="P65" s="1"/>
    </row>
    <row r="66" spans="1:24" ht="15.75" hidden="1">
      <c r="V66" s="1"/>
      <c r="W66" s="1"/>
    </row>
    <row r="67" spans="1:24" s="29" customFormat="1" ht="15.75" hidden="1">
      <c r="A67" s="1"/>
      <c r="B67" s="1"/>
      <c r="H67" s="180"/>
      <c r="I67" s="504"/>
      <c r="J67" s="504"/>
      <c r="K67" s="504"/>
      <c r="L67" s="504"/>
      <c r="M67" s="28"/>
      <c r="P67" s="46"/>
      <c r="Q67" s="3"/>
      <c r="R67" s="4"/>
      <c r="S67" s="5"/>
      <c r="T67" s="6"/>
      <c r="U67" s="7"/>
      <c r="V67" s="4"/>
      <c r="W67"/>
      <c r="X67"/>
    </row>
    <row r="68" spans="1:24" s="29" customFormat="1" ht="15.75" hidden="1">
      <c r="A68" s="1"/>
      <c r="B68" s="1"/>
      <c r="H68" s="180"/>
      <c r="I68" s="504"/>
      <c r="J68" s="504"/>
      <c r="K68" s="504"/>
      <c r="L68" s="504"/>
      <c r="M68" s="28"/>
      <c r="P68" s="46"/>
      <c r="Q68" s="3"/>
      <c r="R68" s="4"/>
      <c r="S68" s="5"/>
      <c r="T68" s="6"/>
      <c r="U68" s="7"/>
      <c r="V68" s="4"/>
      <c r="W68"/>
      <c r="X68"/>
    </row>
    <row r="69" spans="1:24" s="29" customFormat="1" ht="15.75" hidden="1">
      <c r="A69" s="1"/>
      <c r="B69" s="1"/>
      <c r="H69" s="180"/>
      <c r="I69" s="504"/>
      <c r="J69" s="504"/>
      <c r="K69" s="504"/>
      <c r="L69" s="504"/>
      <c r="M69" s="28"/>
      <c r="P69" s="46"/>
      <c r="Q69" s="3"/>
      <c r="R69" s="4"/>
      <c r="S69" s="5"/>
      <c r="T69" s="6"/>
      <c r="U69" s="7"/>
      <c r="V69" s="4"/>
      <c r="W69"/>
      <c r="X69"/>
    </row>
    <row r="70" spans="1:24" s="29" customFormat="1" ht="15.75" hidden="1">
      <c r="A70" s="1"/>
      <c r="B70" s="1"/>
      <c r="H70" s="180"/>
      <c r="I70" s="504"/>
      <c r="J70" s="504"/>
      <c r="K70" s="504"/>
      <c r="L70" s="504"/>
      <c r="M70" s="28"/>
      <c r="P70" s="46"/>
      <c r="Q70" s="3"/>
      <c r="R70" s="4"/>
      <c r="S70" s="5"/>
      <c r="T70" s="6"/>
      <c r="U70" s="7"/>
      <c r="V70" s="4"/>
      <c r="W70"/>
      <c r="X70"/>
    </row>
    <row r="71" spans="1:24" ht="15.75" hidden="1" customHeight="1"/>
    <row r="72" spans="1:24" ht="15.75" hidden="1" customHeight="1"/>
    <row r="73" spans="1:24" ht="15.75" hidden="1" customHeight="1"/>
    <row r="74" spans="1:24" ht="15.75" hidden="1" customHeight="1"/>
    <row r="75" spans="1:24" ht="15.75" hidden="1" customHeight="1"/>
    <row r="76" spans="1:24" ht="15.75" hidden="1" customHeight="1"/>
    <row r="77" spans="1:24" ht="15.75" hidden="1" customHeight="1"/>
    <row r="78" spans="1:24" ht="15.75" hidden="1" customHeight="1"/>
    <row r="79" spans="1:24" ht="15.75" hidden="1" customHeight="1"/>
    <row r="80" spans="1:24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ht="15.75" hidden="1" customHeight="1"/>
    <row r="98" ht="15.75" hidden="1" customHeight="1"/>
    <row r="99" ht="15.75" hidden="1" customHeight="1"/>
    <row r="100" ht="15.75" hidden="1" customHeight="1"/>
    <row r="101" ht="15.75" hidden="1" customHeight="1"/>
    <row r="102" ht="15.75" hidden="1" customHeight="1"/>
    <row r="103" ht="15.75" hidden="1" customHeight="1"/>
    <row r="104" ht="15.75" hidden="1" customHeight="1"/>
  </sheetData>
  <mergeCells count="4">
    <mergeCell ref="C5:E5"/>
    <mergeCell ref="F5:H5"/>
    <mergeCell ref="I5:J6"/>
    <mergeCell ref="K5:L6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161F3DB-C573-49C7-B2D2-1E6517E3A9BA}">
            <x14:iconSet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L10:L19</xm:sqref>
        </x14:conditionalFormatting>
        <x14:conditionalFormatting xmlns:xm="http://schemas.microsoft.com/office/excel/2006/main">
          <x14:cfRule type="iconSet" priority="2" id="{88F2F529-850F-46AD-A128-D1B9E1B3A11F}">
            <x14:iconSet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J10:J19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19"/>
  <dimension ref="A1:W73"/>
  <sheetViews>
    <sheetView showGridLines="0" showRowColHeaders="0" zoomScale="85" zoomScaleNormal="85" workbookViewId="0">
      <selection activeCell="B12" sqref="B12:H26"/>
    </sheetView>
  </sheetViews>
  <sheetFormatPr defaultColWidth="0" defaultRowHeight="0" customHeight="1" zeroHeight="1"/>
  <cols>
    <col min="1" max="1" width="5.7109375" style="1" customWidth="1"/>
    <col min="2" max="2" width="31.85546875" style="1" customWidth="1"/>
    <col min="3" max="7" width="15.7109375" style="29" customWidth="1"/>
    <col min="8" max="8" width="15.7109375" style="28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3" width="0" hidden="1" customWidth="1"/>
    <col min="24" max="16384" width="9.140625" hidden="1"/>
  </cols>
  <sheetData>
    <row r="1" spans="2:19" ht="29.25" customHeight="1">
      <c r="B1" s="24" t="s">
        <v>238</v>
      </c>
      <c r="G1" s="30"/>
      <c r="H1" s="83"/>
    </row>
    <row r="2" spans="2:19" ht="8.25" customHeight="1">
      <c r="B2" s="2"/>
      <c r="G2" s="30"/>
      <c r="H2" s="83"/>
    </row>
    <row r="3" spans="2:19" ht="15.75">
      <c r="B3" s="81" t="s">
        <v>594</v>
      </c>
      <c r="C3" s="1"/>
      <c r="D3" s="1"/>
      <c r="E3" s="1"/>
      <c r="F3" s="1"/>
      <c r="G3" s="64"/>
      <c r="H3" s="64"/>
    </row>
    <row r="4" spans="2:19" ht="16.5">
      <c r="B4" s="82"/>
      <c r="C4" s="1"/>
      <c r="D4" s="1"/>
      <c r="E4" s="1"/>
      <c r="F4" s="1"/>
      <c r="G4" s="64"/>
      <c r="H4" s="64"/>
    </row>
    <row r="5" spans="2:19" ht="14.1" customHeight="1">
      <c r="B5" s="65"/>
      <c r="C5" s="1"/>
      <c r="D5" s="1"/>
      <c r="E5" s="1"/>
      <c r="F5" s="1"/>
      <c r="G5" s="28"/>
      <c r="R5" s="1"/>
      <c r="S5" s="1"/>
    </row>
    <row r="6" spans="2:19" ht="27" customHeight="1" thickBot="1">
      <c r="B6" s="1138" t="s">
        <v>531</v>
      </c>
      <c r="C6" s="1139" t="s">
        <v>574</v>
      </c>
      <c r="D6" s="1140"/>
      <c r="E6" s="1141"/>
      <c r="F6" s="1146" t="s">
        <v>575</v>
      </c>
      <c r="G6" s="1146" t="s">
        <v>576</v>
      </c>
      <c r="H6" s="1240" t="s">
        <v>577</v>
      </c>
      <c r="R6" s="1"/>
      <c r="S6" s="1"/>
    </row>
    <row r="7" spans="2:19" ht="14.1" customHeight="1" thickTop="1">
      <c r="B7" s="1138"/>
      <c r="C7" s="581" t="s">
        <v>578</v>
      </c>
      <c r="D7" s="581" t="s">
        <v>580</v>
      </c>
      <c r="E7" s="1145" t="s">
        <v>581</v>
      </c>
      <c r="F7" s="1146"/>
      <c r="G7" s="1146"/>
      <c r="H7" s="1240"/>
      <c r="R7" s="1"/>
      <c r="S7" s="1"/>
    </row>
    <row r="8" spans="2:19" ht="14.1" customHeight="1">
      <c r="B8" s="1138"/>
      <c r="C8" s="581" t="s">
        <v>579</v>
      </c>
      <c r="D8" s="581" t="s">
        <v>579</v>
      </c>
      <c r="E8" s="1146"/>
      <c r="F8" s="1146"/>
      <c r="G8" s="1146"/>
      <c r="H8" s="1240"/>
      <c r="R8" s="1"/>
      <c r="S8" s="1"/>
    </row>
    <row r="9" spans="2:19" ht="2.1" customHeight="1">
      <c r="B9" s="158"/>
      <c r="C9" s="481"/>
      <c r="D9" s="481"/>
      <c r="E9" s="481"/>
      <c r="F9" s="487"/>
      <c r="G9" s="483"/>
      <c r="H9" s="487"/>
      <c r="R9" s="1"/>
      <c r="S9" s="1"/>
    </row>
    <row r="10" spans="2:19" ht="2.1" customHeight="1">
      <c r="B10" s="467"/>
      <c r="C10" s="462"/>
      <c r="D10" s="462"/>
      <c r="E10" s="462"/>
      <c r="F10" s="505"/>
      <c r="G10" s="506"/>
      <c r="H10" s="505"/>
      <c r="R10" s="1"/>
      <c r="S10" s="1"/>
    </row>
    <row r="11" spans="2:19" ht="2.1" customHeight="1">
      <c r="B11" s="158"/>
      <c r="C11" s="481"/>
      <c r="D11" s="481"/>
      <c r="E11" s="481"/>
      <c r="F11" s="487"/>
      <c r="G11" s="483"/>
      <c r="H11" s="487"/>
      <c r="R11" s="1"/>
      <c r="S11" s="1"/>
    </row>
    <row r="12" spans="2:19" ht="14.1" customHeight="1">
      <c r="B12" s="158" t="s">
        <v>844</v>
      </c>
      <c r="C12" s="717" t="s">
        <v>1005</v>
      </c>
      <c r="D12" s="717" t="s">
        <v>1006</v>
      </c>
      <c r="E12" s="717" t="s">
        <v>1007</v>
      </c>
      <c r="F12" s="490" t="s">
        <v>1008</v>
      </c>
      <c r="G12" s="710" t="s">
        <v>88</v>
      </c>
      <c r="H12" s="490" t="s">
        <v>583</v>
      </c>
      <c r="R12" s="1"/>
      <c r="S12" s="1"/>
    </row>
    <row r="13" spans="2:19" ht="14.1" customHeight="1">
      <c r="B13" s="158" t="s">
        <v>5</v>
      </c>
      <c r="C13" s="717" t="s">
        <v>1009</v>
      </c>
      <c r="D13" s="717" t="s">
        <v>1010</v>
      </c>
      <c r="E13" s="717" t="s">
        <v>1011</v>
      </c>
      <c r="F13" s="490" t="s">
        <v>582</v>
      </c>
      <c r="G13" s="710" t="s">
        <v>88</v>
      </c>
      <c r="H13" s="490" t="s">
        <v>583</v>
      </c>
      <c r="R13" s="1"/>
      <c r="S13" s="1"/>
    </row>
    <row r="14" spans="2:19" ht="14.1" customHeight="1">
      <c r="B14" s="158" t="s">
        <v>143</v>
      </c>
      <c r="C14" s="717" t="s">
        <v>1012</v>
      </c>
      <c r="D14" s="717" t="s">
        <v>1013</v>
      </c>
      <c r="E14" s="717" t="s">
        <v>1014</v>
      </c>
      <c r="F14" s="490" t="s">
        <v>584</v>
      </c>
      <c r="G14" s="710" t="s">
        <v>144</v>
      </c>
      <c r="H14" s="490" t="s">
        <v>583</v>
      </c>
      <c r="R14" s="1"/>
      <c r="S14" s="1"/>
    </row>
    <row r="15" spans="2:19" ht="14.1" customHeight="1">
      <c r="B15" s="158" t="s">
        <v>585</v>
      </c>
      <c r="C15" s="717" t="s">
        <v>1015</v>
      </c>
      <c r="D15" s="717" t="s">
        <v>1016</v>
      </c>
      <c r="E15" s="717" t="s">
        <v>1017</v>
      </c>
      <c r="F15" s="490" t="s">
        <v>586</v>
      </c>
      <c r="G15" s="710" t="s">
        <v>144</v>
      </c>
      <c r="H15" s="490" t="s">
        <v>587</v>
      </c>
      <c r="R15" s="1"/>
      <c r="S15" s="1"/>
    </row>
    <row r="16" spans="2:19" ht="14.1" customHeight="1">
      <c r="B16" s="158" t="s">
        <v>7</v>
      </c>
      <c r="C16" s="717" t="s">
        <v>1018</v>
      </c>
      <c r="D16" s="717" t="s">
        <v>1019</v>
      </c>
      <c r="E16" s="717" t="s">
        <v>1020</v>
      </c>
      <c r="F16" s="507">
        <v>44653</v>
      </c>
      <c r="G16" s="710" t="s">
        <v>144</v>
      </c>
      <c r="H16" s="490" t="s">
        <v>583</v>
      </c>
      <c r="R16" s="1"/>
      <c r="S16" s="1"/>
    </row>
    <row r="17" spans="2:19" ht="14.1" customHeight="1">
      <c r="B17" s="158" t="s">
        <v>588</v>
      </c>
      <c r="C17" s="717" t="s">
        <v>1021</v>
      </c>
      <c r="D17" s="717" t="s">
        <v>1022</v>
      </c>
      <c r="E17" s="717" t="s">
        <v>1023</v>
      </c>
      <c r="F17" s="490" t="s">
        <v>586</v>
      </c>
      <c r="G17" s="710" t="s">
        <v>144</v>
      </c>
      <c r="H17" s="490" t="s">
        <v>587</v>
      </c>
      <c r="R17" s="1"/>
      <c r="S17" s="1"/>
    </row>
    <row r="18" spans="2:19" ht="14.1" customHeight="1">
      <c r="B18" s="158" t="s">
        <v>8</v>
      </c>
      <c r="C18" s="717" t="s">
        <v>1024</v>
      </c>
      <c r="D18" s="717" t="s">
        <v>1025</v>
      </c>
      <c r="E18" s="717" t="s">
        <v>1026</v>
      </c>
      <c r="F18" s="490" t="s">
        <v>589</v>
      </c>
      <c r="G18" s="710" t="s">
        <v>144</v>
      </c>
      <c r="H18" s="490" t="s">
        <v>583</v>
      </c>
      <c r="R18" s="1"/>
      <c r="S18" s="1"/>
    </row>
    <row r="19" spans="2:19" ht="14.1" customHeight="1">
      <c r="B19" s="158" t="s">
        <v>145</v>
      </c>
      <c r="C19" s="717" t="s">
        <v>1027</v>
      </c>
      <c r="D19" s="717" t="s">
        <v>1028</v>
      </c>
      <c r="E19" s="717" t="s">
        <v>1029</v>
      </c>
      <c r="F19" s="507">
        <v>44777</v>
      </c>
      <c r="G19" s="710" t="s">
        <v>144</v>
      </c>
      <c r="H19" s="490" t="s">
        <v>583</v>
      </c>
      <c r="R19" s="1"/>
      <c r="S19" s="1"/>
    </row>
    <row r="20" spans="2:19" ht="14.1" customHeight="1">
      <c r="B20" s="158" t="s">
        <v>591</v>
      </c>
      <c r="C20" s="717" t="s">
        <v>1030</v>
      </c>
      <c r="D20" s="717" t="s">
        <v>1031</v>
      </c>
      <c r="E20" s="717" t="s">
        <v>1032</v>
      </c>
      <c r="F20" s="490" t="s">
        <v>586</v>
      </c>
      <c r="G20" s="710" t="s">
        <v>144</v>
      </c>
      <c r="H20" s="490" t="s">
        <v>587</v>
      </c>
      <c r="R20" s="1"/>
      <c r="S20" s="1"/>
    </row>
    <row r="21" spans="2:19" ht="14.1" customHeight="1">
      <c r="B21" s="158" t="s">
        <v>37</v>
      </c>
      <c r="C21" s="717" t="s">
        <v>1033</v>
      </c>
      <c r="D21" s="717" t="s">
        <v>1034</v>
      </c>
      <c r="E21" s="717" t="s">
        <v>1035</v>
      </c>
      <c r="F21" s="507">
        <v>44777</v>
      </c>
      <c r="G21" s="710" t="s">
        <v>144</v>
      </c>
      <c r="H21" s="490" t="s">
        <v>583</v>
      </c>
      <c r="R21" s="1"/>
      <c r="S21" s="1"/>
    </row>
    <row r="22" spans="2:19" ht="14.1" customHeight="1">
      <c r="B22" s="158" t="s">
        <v>592</v>
      </c>
      <c r="C22" s="717" t="s">
        <v>1036</v>
      </c>
      <c r="D22" s="717" t="s">
        <v>1037</v>
      </c>
      <c r="E22" s="717" t="s">
        <v>1038</v>
      </c>
      <c r="F22" s="490" t="s">
        <v>586</v>
      </c>
      <c r="G22" s="710" t="s">
        <v>144</v>
      </c>
      <c r="H22" s="490" t="s">
        <v>587</v>
      </c>
      <c r="R22" s="1"/>
      <c r="S22" s="1"/>
    </row>
    <row r="23" spans="2:19" ht="14.1" customHeight="1">
      <c r="B23" s="158" t="s">
        <v>11</v>
      </c>
      <c r="C23" s="717" t="s">
        <v>1039</v>
      </c>
      <c r="D23" s="717" t="s">
        <v>1040</v>
      </c>
      <c r="E23" s="717" t="s">
        <v>1041</v>
      </c>
      <c r="F23" s="507">
        <v>44658</v>
      </c>
      <c r="G23" s="710" t="s">
        <v>88</v>
      </c>
      <c r="H23" s="490" t="s">
        <v>583</v>
      </c>
      <c r="R23" s="1"/>
      <c r="S23" s="1"/>
    </row>
    <row r="24" spans="2:19" ht="14.1" customHeight="1">
      <c r="B24" s="158" t="s">
        <v>12</v>
      </c>
      <c r="C24" s="717" t="s">
        <v>1042</v>
      </c>
      <c r="D24" s="717" t="s">
        <v>1043</v>
      </c>
      <c r="E24" s="717" t="s">
        <v>1044</v>
      </c>
      <c r="F24" s="507">
        <v>44902</v>
      </c>
      <c r="G24" s="710" t="s">
        <v>88</v>
      </c>
      <c r="H24" s="490" t="s">
        <v>583</v>
      </c>
      <c r="R24" s="1"/>
      <c r="S24" s="1"/>
    </row>
    <row r="25" spans="2:19" ht="14.1" customHeight="1">
      <c r="B25" s="158" t="s">
        <v>75</v>
      </c>
      <c r="C25" s="717" t="s">
        <v>1045</v>
      </c>
      <c r="D25" s="717" t="s">
        <v>1046</v>
      </c>
      <c r="E25" s="717" t="s">
        <v>1047</v>
      </c>
      <c r="F25" s="490" t="s">
        <v>1048</v>
      </c>
      <c r="G25" s="710" t="s">
        <v>88</v>
      </c>
      <c r="H25" s="490" t="s">
        <v>583</v>
      </c>
      <c r="R25" s="1"/>
      <c r="S25" s="1"/>
    </row>
    <row r="26" spans="2:19" ht="14.1" customHeight="1" thickBot="1">
      <c r="B26" s="509" t="s">
        <v>76</v>
      </c>
      <c r="C26" s="718" t="s">
        <v>1049</v>
      </c>
      <c r="D26" s="718" t="s">
        <v>1050</v>
      </c>
      <c r="E26" s="718" t="s">
        <v>1051</v>
      </c>
      <c r="F26" s="510" t="s">
        <v>1048</v>
      </c>
      <c r="G26" s="719" t="s">
        <v>88</v>
      </c>
      <c r="H26" s="510" t="s">
        <v>583</v>
      </c>
      <c r="R26" s="1"/>
      <c r="S26" s="1"/>
    </row>
    <row r="27" spans="2:19" ht="14.1" customHeight="1">
      <c r="B27" s="158"/>
      <c r="C27" s="583"/>
      <c r="D27" s="583"/>
      <c r="E27" s="583"/>
      <c r="F27" s="490"/>
      <c r="G27" s="585"/>
      <c r="H27" s="490"/>
      <c r="R27" s="1"/>
      <c r="S27" s="1"/>
    </row>
    <row r="28" spans="2:19" ht="15.75">
      <c r="B28" s="461"/>
      <c r="C28" s="684"/>
      <c r="D28" s="684"/>
      <c r="E28" s="684"/>
      <c r="F28" s="490"/>
      <c r="G28" s="684"/>
      <c r="H28" s="490"/>
      <c r="R28" s="1"/>
      <c r="S28" s="1"/>
    </row>
    <row r="29" spans="2:19" ht="14.1" hidden="1" customHeight="1">
      <c r="B29" s="158" t="s">
        <v>5</v>
      </c>
      <c r="C29" s="583" t="e" cm="1" vm="1">
        <f t="array" ref="C29">+_FV( 19,"51")</f>
        <v>#VALUE!</v>
      </c>
      <c r="D29" s="583" t="e" cm="1" vm="2">
        <f t="array" ref="D29">+_FV( 17,"78")</f>
        <v>#VALUE!</v>
      </c>
      <c r="E29" s="583" t="e" cm="1" vm="3">
        <f t="array" ref="E29">+_FV( 19,"19")</f>
        <v>#VALUE!</v>
      </c>
      <c r="F29" s="490" t="s">
        <v>582</v>
      </c>
      <c r="G29" s="585" t="s">
        <v>88</v>
      </c>
      <c r="H29" s="490" t="s">
        <v>583</v>
      </c>
      <c r="R29" s="1"/>
      <c r="S29" s="1"/>
    </row>
    <row r="30" spans="2:19" ht="14.1" hidden="1" customHeight="1">
      <c r="B30" s="158" t="s">
        <v>143</v>
      </c>
      <c r="C30" s="583" t="e" cm="1" vm="4">
        <f t="array" ref="C30">+_FV( 16,"88")</f>
        <v>#VALUE!</v>
      </c>
      <c r="D30" s="583" t="e" cm="1" vm="5">
        <f t="array" ref="D30">+_FV( 14,"76")</f>
        <v>#VALUE!</v>
      </c>
      <c r="E30" s="583" t="e" cm="1" vm="6">
        <f t="array" ref="E30">+_FV( 16,"24")</f>
        <v>#VALUE!</v>
      </c>
      <c r="F30" s="490" t="s">
        <v>584</v>
      </c>
      <c r="G30" s="585" t="s">
        <v>144</v>
      </c>
      <c r="H30" s="490" t="s">
        <v>583</v>
      </c>
      <c r="R30" s="1"/>
      <c r="S30" s="1"/>
    </row>
    <row r="31" spans="2:19" ht="14.1" hidden="1" customHeight="1">
      <c r="B31" s="158" t="s">
        <v>585</v>
      </c>
      <c r="C31" s="249" t="e" cm="1" vm="7">
        <f t="array" ref="C31">-_FV( 4,"75")</f>
        <v>#VALUE!</v>
      </c>
      <c r="D31" s="249" t="e" cm="1" vm="8">
        <f t="array" ref="D31">-_FV( 3,"80")</f>
        <v>#VALUE!</v>
      </c>
      <c r="E31" s="249" t="e" cm="1" vm="9">
        <f t="array" ref="E31">-_FV( 4,"47")</f>
        <v>#VALUE!</v>
      </c>
      <c r="F31" s="489" t="s">
        <v>586</v>
      </c>
      <c r="G31" s="508" t="s">
        <v>144</v>
      </c>
      <c r="H31" s="489" t="s">
        <v>587</v>
      </c>
      <c r="R31" s="1"/>
      <c r="S31" s="1"/>
    </row>
    <row r="32" spans="2:19" ht="14.1" hidden="1" customHeight="1">
      <c r="B32" s="158" t="s">
        <v>7</v>
      </c>
      <c r="C32" s="583" t="e" cm="1" vm="10">
        <f t="array" ref="C32">+_FV( 9,"85")</f>
        <v>#VALUE!</v>
      </c>
      <c r="D32" s="583" t="e" cm="1" vm="11">
        <f t="array" ref="D32">+_FV( 9,"35")</f>
        <v>#VALUE!</v>
      </c>
      <c r="E32" s="583" t="e" cm="1" vm="12">
        <f t="array" ref="E32">+_FV( 9,"72")</f>
        <v>#VALUE!</v>
      </c>
      <c r="F32" s="507">
        <v>44653</v>
      </c>
      <c r="G32" s="585" t="s">
        <v>144</v>
      </c>
      <c r="H32" s="490" t="s">
        <v>583</v>
      </c>
      <c r="R32" s="1"/>
      <c r="S32" s="1"/>
    </row>
    <row r="33" spans="1:20" ht="14.1" hidden="1" customHeight="1">
      <c r="B33" s="158" t="s">
        <v>588</v>
      </c>
      <c r="C33" s="249" t="e" cm="1" vm="13">
        <f t="array" ref="C33">-_FV( 5,"34")</f>
        <v>#VALUE!</v>
      </c>
      <c r="D33" s="249" t="e" cm="1" vm="14">
        <f t="array" ref="D33">-_FV( 5,"02")</f>
        <v>#VALUE!</v>
      </c>
      <c r="E33" s="249" t="e" cm="1" vm="15">
        <f t="array" ref="E33">-_FV( 5,"26")</f>
        <v>#VALUE!</v>
      </c>
      <c r="F33" s="489" t="s">
        <v>586</v>
      </c>
      <c r="G33" s="508" t="s">
        <v>144</v>
      </c>
      <c r="H33" s="489" t="s">
        <v>587</v>
      </c>
      <c r="R33" s="1"/>
      <c r="S33" s="1"/>
    </row>
    <row r="34" spans="1:20" ht="14.1" hidden="1" customHeight="1">
      <c r="B34" s="158" t="s">
        <v>8</v>
      </c>
      <c r="C34" s="583" t="e" cm="1" vm="13">
        <f t="array" ref="C34">+_FV( 0,"34")</f>
        <v>#VALUE!</v>
      </c>
      <c r="D34" s="583" t="e" cm="1" vm="16">
        <f t="array" ref="D34">+_FV( 3,"49")</f>
        <v>#VALUE!</v>
      </c>
      <c r="E34" s="583" t="e" cm="1" vm="17">
        <f t="array" ref="E34">+_FV( 1,"03")</f>
        <v>#VALUE!</v>
      </c>
      <c r="F34" s="490" t="s">
        <v>589</v>
      </c>
      <c r="G34" s="585" t="s">
        <v>144</v>
      </c>
      <c r="H34" s="490" t="s">
        <v>583</v>
      </c>
      <c r="R34" s="1"/>
      <c r="S34" s="1"/>
    </row>
    <row r="35" spans="1:20" ht="14.1" hidden="1" customHeight="1">
      <c r="B35" s="158" t="s">
        <v>145</v>
      </c>
      <c r="C35" s="583" t="e" cm="1" vm="18">
        <f t="array" ref="C35">+_FV( 21,"62")</f>
        <v>#VALUE!</v>
      </c>
      <c r="D35" s="583" t="e" cm="1" vm="19">
        <f t="array" ref="D35">+_FV( 24,"96")</f>
        <v>#VALUE!</v>
      </c>
      <c r="E35" s="583" t="e" cm="1" vm="20">
        <f t="array" ref="E35">+_FV( 22,"55")</f>
        <v>#VALUE!</v>
      </c>
      <c r="F35" s="490" t="s">
        <v>590</v>
      </c>
      <c r="G35" s="585" t="s">
        <v>144</v>
      </c>
      <c r="H35" s="490" t="s">
        <v>583</v>
      </c>
      <c r="R35" s="1"/>
      <c r="S35" s="1"/>
    </row>
    <row r="36" spans="1:20" s="29" customFormat="1" ht="14.1" hidden="1" customHeight="1">
      <c r="A36" s="1"/>
      <c r="B36" s="158" t="s">
        <v>591</v>
      </c>
      <c r="C36" s="249" t="e" cm="1" vm="21">
        <f t="array" ref="C36">-_FV( 1,"40")</f>
        <v>#VALUE!</v>
      </c>
      <c r="D36" s="249" t="e" cm="1" vm="22">
        <f t="array" ref="D36">-_FV( 1,"33")</f>
        <v>#VALUE!</v>
      </c>
      <c r="E36" s="249" t="e" cm="1" vm="23">
        <f t="array" ref="E36">-_FV( 1,"38")</f>
        <v>#VALUE!</v>
      </c>
      <c r="F36" s="489" t="s">
        <v>586</v>
      </c>
      <c r="G36" s="508" t="s">
        <v>144</v>
      </c>
      <c r="H36" s="489" t="s">
        <v>587</v>
      </c>
      <c r="I36" s="28"/>
      <c r="L36" s="46"/>
      <c r="M36" s="3"/>
      <c r="N36" s="4"/>
      <c r="O36" s="5"/>
      <c r="P36" s="6"/>
      <c r="Q36" s="7"/>
      <c r="R36" s="4"/>
      <c r="S36"/>
      <c r="T36"/>
    </row>
    <row r="37" spans="1:20" s="29" customFormat="1" ht="14.1" hidden="1" customHeight="1">
      <c r="A37" s="1"/>
      <c r="B37" s="158" t="s">
        <v>37</v>
      </c>
      <c r="C37" s="583" t="e" cm="1" vm="24">
        <f t="array" ref="C37">+_FV( 17,"93")</f>
        <v>#VALUE!</v>
      </c>
      <c r="D37" s="583" t="e" cm="1" vm="25">
        <f t="array" ref="D37">+_FV( 18,"81")</f>
        <v>#VALUE!</v>
      </c>
      <c r="E37" s="583" t="e" cm="1" vm="26">
        <f t="array" ref="E37">+_FV( 18,"16")</f>
        <v>#VALUE!</v>
      </c>
      <c r="F37" s="490" t="s">
        <v>590</v>
      </c>
      <c r="G37" s="585" t="s">
        <v>144</v>
      </c>
      <c r="H37" s="490" t="s">
        <v>583</v>
      </c>
      <c r="I37" s="28"/>
      <c r="L37" s="46"/>
      <c r="M37" s="3"/>
      <c r="N37" s="4"/>
      <c r="O37" s="5"/>
      <c r="P37" s="6"/>
      <c r="Q37" s="7"/>
      <c r="R37" s="4"/>
      <c r="S37"/>
      <c r="T37"/>
    </row>
    <row r="38" spans="1:20" s="29" customFormat="1" ht="15.75" hidden="1" customHeight="1">
      <c r="A38" s="1"/>
      <c r="B38" s="158" t="s">
        <v>592</v>
      </c>
      <c r="C38" s="249" t="e" cm="1" vm="27">
        <f t="array" ref="C38">-_FV( 1,"31")</f>
        <v>#VALUE!</v>
      </c>
      <c r="D38" s="249" t="e" cm="1" vm="28">
        <f t="array" ref="D38">-_FV( 1,"27")</f>
        <v>#VALUE!</v>
      </c>
      <c r="E38" s="249" t="e" cm="1" vm="29">
        <f t="array" ref="E38">-_FV( 1,"30")</f>
        <v>#VALUE!</v>
      </c>
      <c r="F38" s="489" t="s">
        <v>586</v>
      </c>
      <c r="G38" s="508" t="s">
        <v>144</v>
      </c>
      <c r="H38" s="489" t="s">
        <v>587</v>
      </c>
      <c r="I38" s="28"/>
      <c r="L38" s="46"/>
      <c r="M38" s="3"/>
      <c r="N38" s="4"/>
      <c r="O38" s="5"/>
      <c r="P38" s="6"/>
      <c r="Q38" s="7"/>
      <c r="R38" s="4"/>
      <c r="S38"/>
      <c r="T38"/>
    </row>
    <row r="39" spans="1:20" s="29" customFormat="1" ht="15.75" hidden="1" customHeight="1">
      <c r="A39" s="1"/>
      <c r="B39" s="158" t="s">
        <v>11</v>
      </c>
      <c r="C39" s="583" t="e" cm="1" vm="30">
        <f t="array" ref="C39">+_FV( 14,"53")</f>
        <v>#VALUE!</v>
      </c>
      <c r="D39" s="583" t="e" cm="1" vm="10">
        <f t="array" ref="D39">+_FV( 15,"85")</f>
        <v>#VALUE!</v>
      </c>
      <c r="E39" s="583" t="e" cm="1" vm="2">
        <f t="array" ref="E39">+_FV( 14,"78")</f>
        <v>#VALUE!</v>
      </c>
      <c r="F39" s="507">
        <v>44658</v>
      </c>
      <c r="G39" s="585" t="s">
        <v>88</v>
      </c>
      <c r="H39" s="490" t="s">
        <v>583</v>
      </c>
      <c r="I39" s="28"/>
      <c r="L39" s="46"/>
      <c r="M39" s="3"/>
      <c r="N39" s="4"/>
      <c r="O39" s="5"/>
      <c r="P39" s="6"/>
      <c r="Q39" s="7"/>
      <c r="R39" s="4"/>
      <c r="S39"/>
      <c r="T39"/>
    </row>
    <row r="40" spans="1:20" ht="15.75" hidden="1" customHeight="1">
      <c r="B40" s="158" t="s">
        <v>12</v>
      </c>
      <c r="C40" s="583" t="e" cm="1" vm="31">
        <f t="array" ref="C40">+_FV( 8,"92")</f>
        <v>#VALUE!</v>
      </c>
      <c r="D40" s="583" t="e" cm="1" vm="32">
        <f t="array" ref="D40">+_FV( 18,"21")</f>
        <v>#VALUE!</v>
      </c>
      <c r="E40" s="583" t="e" cm="1" vm="33">
        <f t="array" ref="E40">+_FV( 11,"52")</f>
        <v>#VALUE!</v>
      </c>
      <c r="F40" s="507">
        <v>44902</v>
      </c>
      <c r="G40" s="585" t="s">
        <v>88</v>
      </c>
      <c r="H40" s="490" t="s">
        <v>583</v>
      </c>
    </row>
    <row r="41" spans="1:20" ht="15.75" hidden="1" customHeight="1">
      <c r="B41" s="158" t="s">
        <v>75</v>
      </c>
      <c r="C41" s="583" t="e" cm="1" vm="34">
        <f t="array" ref="C41">+_FV( 6,"95")</f>
        <v>#VALUE!</v>
      </c>
      <c r="D41" s="583" t="e" cm="1" vm="10">
        <f t="array" ref="D41">+_FV( 6,"85")</f>
        <v>#VALUE!</v>
      </c>
      <c r="E41" s="583" t="e" cm="1" vm="24">
        <f t="array" ref="E41">+_FV( 6,"93")</f>
        <v>#VALUE!</v>
      </c>
      <c r="F41" s="490" t="s">
        <v>593</v>
      </c>
      <c r="G41" s="585" t="s">
        <v>88</v>
      </c>
      <c r="H41" s="490" t="s">
        <v>583</v>
      </c>
    </row>
    <row r="42" spans="1:20" ht="15.75" hidden="1" customHeight="1">
      <c r="B42" s="509" t="s">
        <v>76</v>
      </c>
      <c r="C42" s="584" t="e" cm="1" vm="35">
        <f t="array" ref="C42">+_FV( 10,"36")</f>
        <v>#VALUE!</v>
      </c>
      <c r="D42" s="584" t="e" cm="1" vm="36">
        <f t="array" ref="D42">+_FV( 7,"65")</f>
        <v>#VALUE!</v>
      </c>
      <c r="E42" s="584" t="e" cm="1" vm="37">
        <f t="array" ref="E42">+_FV( 9,"90")</f>
        <v>#VALUE!</v>
      </c>
      <c r="F42" s="510" t="s">
        <v>593</v>
      </c>
      <c r="G42" s="586" t="s">
        <v>88</v>
      </c>
      <c r="H42" s="510" t="s">
        <v>583</v>
      </c>
    </row>
    <row r="43" spans="1:20" ht="15.75" hidden="1" customHeight="1">
      <c r="B43" s="158"/>
      <c r="C43" s="583"/>
      <c r="D43" s="583"/>
      <c r="E43" s="583"/>
      <c r="F43" s="490"/>
      <c r="G43" s="585"/>
      <c r="H43" s="490"/>
    </row>
    <row r="44" spans="1:20" ht="15.75" hidden="1" customHeight="1"/>
    <row r="45" spans="1:20" ht="15.75" hidden="1" customHeight="1"/>
    <row r="46" spans="1:20" ht="15.75" hidden="1" customHeight="1"/>
    <row r="47" spans="1:20" ht="15.75" hidden="1" customHeight="1"/>
    <row r="48" spans="1:20" ht="15.75" hidden="1" customHeight="1"/>
    <row r="49" ht="15.75" hidden="1" customHeight="1"/>
    <row r="50" ht="15.75" hidden="1" customHeight="1"/>
    <row r="51" ht="15.75" hidden="1" customHeight="1"/>
    <row r="52" ht="15.75" hidden="1" customHeight="1"/>
    <row r="53" ht="15.75" hidden="1" customHeight="1"/>
    <row r="54" ht="15.75" hidden="1" customHeight="1"/>
    <row r="55" ht="15.75" hidden="1" customHeight="1"/>
    <row r="56" ht="15.75" hidden="1" customHeight="1"/>
    <row r="57" ht="15.75" hidden="1" customHeight="1"/>
    <row r="58" ht="15.75" hidden="1" customHeight="1"/>
    <row r="59" ht="15.75" hidden="1" customHeight="1"/>
    <row r="60" ht="15.75" hidden="1" customHeight="1"/>
    <row r="61" ht="15.75" hidden="1" customHeight="1"/>
    <row r="62" ht="15.75" hidden="1" customHeight="1"/>
    <row r="63" ht="15.75" hidden="1" customHeight="1"/>
    <row r="64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</sheetData>
  <mergeCells count="6">
    <mergeCell ref="H6:H8"/>
    <mergeCell ref="E7:E8"/>
    <mergeCell ref="B6:B8"/>
    <mergeCell ref="C6:E6"/>
    <mergeCell ref="F6:F8"/>
    <mergeCell ref="G6:G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X38"/>
  <sheetViews>
    <sheetView showGridLines="0" showRowColHeaders="0" topLeftCell="A3" zoomScaleNormal="100" workbookViewId="0">
      <selection activeCell="G8" sqref="G8"/>
    </sheetView>
  </sheetViews>
  <sheetFormatPr defaultColWidth="0" defaultRowHeight="15.75" zeroHeight="1"/>
  <cols>
    <col min="1" max="1" width="5.7109375" style="1" customWidth="1"/>
    <col min="2" max="2" width="44" style="1" customWidth="1"/>
    <col min="3" max="4" width="10.7109375" style="29" customWidth="1"/>
    <col min="5" max="5" width="8" style="29" bestFit="1" customWidth="1"/>
    <col min="6" max="7" width="10.7109375" style="29" customWidth="1"/>
    <col min="8" max="8" width="8" style="29" bestFit="1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0" width="0" hidden="1" customWidth="1"/>
    <col min="21" max="21" width="7.7109375" hidden="1" customWidth="1"/>
    <col min="22" max="24" width="0" hidden="1" customWidth="1"/>
    <col min="25" max="16384" width="9.140625" hidden="1"/>
  </cols>
  <sheetData>
    <row r="1" spans="1:20" ht="29.25" customHeight="1">
      <c r="B1" s="24" t="s">
        <v>238</v>
      </c>
      <c r="H1" s="30"/>
    </row>
    <row r="2" spans="1:20" ht="8.25" customHeight="1">
      <c r="B2" s="2"/>
      <c r="H2" s="30"/>
    </row>
    <row r="3" spans="1:20">
      <c r="B3" s="81" t="s">
        <v>226</v>
      </c>
      <c r="C3" s="1"/>
      <c r="D3" s="1"/>
      <c r="E3" s="1"/>
      <c r="F3" s="1"/>
      <c r="G3" s="1"/>
      <c r="H3" s="64"/>
    </row>
    <row r="4" spans="1:20">
      <c r="C4" s="1"/>
      <c r="D4" s="1"/>
      <c r="E4" s="1"/>
      <c r="F4" s="1"/>
      <c r="G4" s="1"/>
      <c r="H4" s="64"/>
    </row>
    <row r="6" spans="1:20" s="1" customFormat="1" ht="13.5" customHeight="1" thickBot="1">
      <c r="B6" s="1138" t="s">
        <v>240</v>
      </c>
      <c r="C6" s="1139" t="s">
        <v>77</v>
      </c>
      <c r="D6" s="1140"/>
      <c r="E6" s="1141"/>
      <c r="F6" s="1139" t="s">
        <v>237</v>
      </c>
      <c r="G6" s="1140"/>
      <c r="H6" s="1141"/>
      <c r="I6" s="332"/>
      <c r="J6" s="29"/>
      <c r="K6" s="29"/>
      <c r="L6" s="46"/>
      <c r="M6" s="3"/>
      <c r="N6" s="4"/>
      <c r="O6" s="5"/>
      <c r="P6" s="6"/>
      <c r="Q6" s="7"/>
    </row>
    <row r="7" spans="1:20" s="1" customFormat="1" ht="27.75" thickTop="1">
      <c r="B7" s="1138"/>
      <c r="C7" s="588" t="s">
        <v>835</v>
      </c>
      <c r="D7" s="377" t="s">
        <v>836</v>
      </c>
      <c r="E7" s="377" t="s">
        <v>236</v>
      </c>
      <c r="F7" s="377">
        <v>2022</v>
      </c>
      <c r="G7" s="377">
        <v>2021</v>
      </c>
      <c r="H7" s="377" t="s">
        <v>236</v>
      </c>
      <c r="I7" s="332"/>
      <c r="J7" s="29"/>
      <c r="K7" s="29"/>
      <c r="L7" s="46"/>
      <c r="M7" s="3"/>
      <c r="N7" s="4"/>
      <c r="O7" s="5"/>
      <c r="P7" s="6"/>
      <c r="Q7" s="7"/>
    </row>
    <row r="8" spans="1:20" s="1" customFormat="1" ht="3" customHeight="1">
      <c r="B8" s="362"/>
      <c r="C8" s="362"/>
      <c r="D8" s="213"/>
      <c r="E8" s="213"/>
      <c r="F8" s="362"/>
      <c r="G8" s="212"/>
      <c r="H8" s="362"/>
      <c r="I8" s="332"/>
      <c r="J8" s="29"/>
      <c r="K8" s="29"/>
      <c r="L8" s="46"/>
      <c r="M8" s="3"/>
      <c r="N8" s="4"/>
      <c r="O8" s="5"/>
      <c r="P8" s="6"/>
      <c r="Q8" s="7"/>
    </row>
    <row r="9" spans="1:20" s="1" customFormat="1" ht="3" customHeight="1">
      <c r="B9" s="358"/>
      <c r="C9" s="378"/>
      <c r="D9" s="378"/>
      <c r="E9" s="378"/>
      <c r="F9" s="378"/>
      <c r="G9" s="378"/>
      <c r="H9" s="378"/>
      <c r="I9" s="332"/>
      <c r="J9" s="29"/>
      <c r="K9" s="29"/>
      <c r="L9" s="46"/>
      <c r="M9" s="3"/>
      <c r="N9" s="4"/>
      <c r="O9" s="5"/>
      <c r="P9" s="6"/>
      <c r="Q9" s="7"/>
    </row>
    <row r="10" spans="1:20" s="17" customFormat="1" ht="2.1" customHeight="1">
      <c r="A10" s="1"/>
      <c r="B10" s="379"/>
      <c r="C10" s="380"/>
      <c r="D10" s="380"/>
      <c r="E10" s="380"/>
      <c r="F10" s="380"/>
      <c r="G10" s="380"/>
      <c r="H10" s="380"/>
      <c r="I10" s="332"/>
      <c r="J10" s="29"/>
      <c r="K10" s="29"/>
      <c r="L10" s="46"/>
      <c r="M10" s="3"/>
      <c r="N10" s="4"/>
      <c r="O10" s="5"/>
      <c r="P10" s="6"/>
      <c r="Q10" s="7"/>
      <c r="R10" s="1"/>
      <c r="S10" s="1"/>
    </row>
    <row r="11" spans="1:20" s="16" customFormat="1" ht="13.5" customHeight="1">
      <c r="A11" s="1"/>
      <c r="B11" s="1144" t="s">
        <v>32</v>
      </c>
      <c r="C11" s="1144"/>
      <c r="D11" s="1144"/>
      <c r="E11" s="1144"/>
      <c r="F11" s="1144"/>
      <c r="G11" s="1144"/>
      <c r="H11" s="1144"/>
      <c r="I11" s="694"/>
      <c r="J11" s="29"/>
      <c r="K11" s="29"/>
      <c r="L11" s="46"/>
      <c r="M11" s="3"/>
      <c r="N11" s="4"/>
      <c r="O11" s="5"/>
      <c r="P11" s="6"/>
      <c r="Q11" s="7"/>
      <c r="R11" s="31"/>
      <c r="S11" s="1"/>
      <c r="T11" s="1"/>
    </row>
    <row r="12" spans="1:20" s="16" customFormat="1" ht="2.1" customHeight="1">
      <c r="A12" s="1"/>
      <c r="B12" s="1142"/>
      <c r="C12" s="1142"/>
      <c r="D12" s="1142"/>
      <c r="E12" s="1142"/>
      <c r="F12" s="1142"/>
      <c r="G12" s="1142"/>
      <c r="H12" s="1142"/>
      <c r="I12" s="1143"/>
      <c r="J12" s="29"/>
      <c r="K12" s="29"/>
      <c r="L12" s="46"/>
      <c r="M12" s="3"/>
      <c r="N12" s="4"/>
      <c r="O12" s="5"/>
      <c r="P12" s="6"/>
      <c r="Q12" s="7"/>
      <c r="R12" s="31"/>
      <c r="S12" s="1"/>
      <c r="T12" s="1"/>
    </row>
    <row r="13" spans="1:20" s="16" customFormat="1" ht="12" customHeight="1">
      <c r="A13" s="1"/>
      <c r="B13" s="145" t="s">
        <v>227</v>
      </c>
      <c r="C13" s="736">
        <v>9093.7999999999993</v>
      </c>
      <c r="D13" s="227">
        <v>10061.299999999999</v>
      </c>
      <c r="E13" s="228">
        <v>-9.6</v>
      </c>
      <c r="F13" s="226">
        <v>36963</v>
      </c>
      <c r="G13" s="227">
        <v>37134.400000000001</v>
      </c>
      <c r="H13" s="228">
        <v>-0.5</v>
      </c>
      <c r="I13" s="332"/>
      <c r="J13" s="29"/>
      <c r="K13" s="29"/>
      <c r="L13" s="46"/>
      <c r="M13" s="3"/>
      <c r="N13" s="4"/>
      <c r="O13" s="5"/>
      <c r="P13" s="6"/>
      <c r="Q13" s="7"/>
      <c r="R13" s="31"/>
      <c r="S13" s="1"/>
      <c r="T13" s="1"/>
    </row>
    <row r="14" spans="1:20" s="16" customFormat="1" ht="12" customHeight="1" thickBot="1">
      <c r="A14" s="1"/>
      <c r="B14" s="145" t="s">
        <v>824</v>
      </c>
      <c r="C14" s="736">
        <v>5359.2</v>
      </c>
      <c r="D14" s="227">
        <v>6535.4</v>
      </c>
      <c r="E14" s="228">
        <v>-18</v>
      </c>
      <c r="F14" s="226">
        <v>21095.8</v>
      </c>
      <c r="G14" s="227">
        <v>23370</v>
      </c>
      <c r="H14" s="228">
        <v>-9.6999999999999993</v>
      </c>
      <c r="I14" s="332"/>
      <c r="J14" s="29"/>
      <c r="K14" s="29"/>
      <c r="L14" s="46"/>
      <c r="M14" s="3"/>
      <c r="N14" s="4"/>
      <c r="O14" s="5"/>
      <c r="P14" s="6"/>
      <c r="Q14" s="7"/>
      <c r="R14" s="31"/>
      <c r="S14" s="1"/>
      <c r="T14" s="1"/>
    </row>
    <row r="15" spans="1:20" s="16" customFormat="1" ht="12" customHeight="1" thickBot="1">
      <c r="A15" s="1"/>
      <c r="B15" s="733" t="s">
        <v>92</v>
      </c>
      <c r="C15" s="737">
        <v>1553.8</v>
      </c>
      <c r="D15" s="738">
        <v>1423.7</v>
      </c>
      <c r="E15" s="734">
        <v>9.1</v>
      </c>
      <c r="F15" s="739">
        <v>6996.2</v>
      </c>
      <c r="G15" s="738">
        <v>5869.6</v>
      </c>
      <c r="H15" s="734">
        <v>19.2</v>
      </c>
      <c r="I15" s="332"/>
      <c r="J15" s="29"/>
      <c r="K15" s="29"/>
      <c r="L15" s="46"/>
      <c r="M15" s="3"/>
      <c r="N15" s="4"/>
      <c r="O15" s="5"/>
      <c r="P15" s="6"/>
      <c r="Q15" s="7"/>
      <c r="R15" s="31"/>
      <c r="S15" s="1"/>
      <c r="T15" s="1"/>
    </row>
    <row r="16" spans="1:20" s="16" customFormat="1" ht="12" customHeight="1" thickBot="1">
      <c r="A16" s="1"/>
      <c r="B16" s="229" t="s">
        <v>825</v>
      </c>
      <c r="C16" s="740">
        <v>1440.3</v>
      </c>
      <c r="D16" s="232">
        <v>1330.3</v>
      </c>
      <c r="E16" s="231">
        <v>8.3000000000000007</v>
      </c>
      <c r="F16" s="230">
        <v>5855.1</v>
      </c>
      <c r="G16" s="232">
        <v>4815.3</v>
      </c>
      <c r="H16" s="231">
        <v>21.6</v>
      </c>
      <c r="I16" s="332"/>
      <c r="J16" s="29"/>
      <c r="K16" s="29"/>
      <c r="L16" s="46"/>
      <c r="M16" s="3"/>
      <c r="N16" s="4"/>
      <c r="O16" s="5"/>
      <c r="P16" s="6"/>
      <c r="Q16" s="7"/>
      <c r="R16" s="31"/>
      <c r="S16" s="1"/>
      <c r="T16" s="1"/>
    </row>
    <row r="17" spans="1:20" s="16" customFormat="1" ht="12" customHeight="1" thickBot="1">
      <c r="A17" s="1"/>
      <c r="B17" s="229" t="s">
        <v>826</v>
      </c>
      <c r="C17" s="740">
        <v>1648.4</v>
      </c>
      <c r="D17" s="232">
        <v>1533.5</v>
      </c>
      <c r="E17" s="231">
        <v>7.5</v>
      </c>
      <c r="F17" s="230">
        <v>7405.8</v>
      </c>
      <c r="G17" s="232">
        <v>6324.3</v>
      </c>
      <c r="H17" s="231">
        <v>17.100000000000001</v>
      </c>
      <c r="I17" s="332"/>
      <c r="J17" s="29"/>
      <c r="K17" s="29"/>
      <c r="L17" s="46"/>
      <c r="M17" s="3"/>
      <c r="N17" s="4"/>
      <c r="O17" s="5"/>
      <c r="P17" s="6"/>
      <c r="Q17" s="7"/>
      <c r="R17" s="31"/>
      <c r="S17" s="1"/>
      <c r="T17" s="1"/>
    </row>
    <row r="18" spans="1:20" s="16" customFormat="1" ht="12" customHeight="1" thickBot="1">
      <c r="A18" s="1"/>
      <c r="B18" s="229" t="s">
        <v>335</v>
      </c>
      <c r="C18" s="741">
        <v>382.9</v>
      </c>
      <c r="D18" s="231">
        <v>328.6</v>
      </c>
      <c r="E18" s="231">
        <v>16.5</v>
      </c>
      <c r="F18" s="230">
        <v>2428</v>
      </c>
      <c r="G18" s="232">
        <v>2814.8</v>
      </c>
      <c r="H18" s="231">
        <v>-13.7</v>
      </c>
      <c r="I18" s="332"/>
      <c r="J18" s="29"/>
      <c r="K18" s="29"/>
      <c r="L18" s="46"/>
      <c r="M18" s="3"/>
      <c r="N18" s="4"/>
      <c r="O18" s="5"/>
      <c r="P18" s="6"/>
      <c r="Q18" s="7"/>
      <c r="R18" s="31"/>
      <c r="S18" s="1"/>
      <c r="T18" s="1"/>
    </row>
    <row r="19" spans="1:20" s="16" customFormat="1" ht="14.25" thickBot="1">
      <c r="A19" s="1"/>
      <c r="B19" s="229" t="s">
        <v>827</v>
      </c>
      <c r="C19" s="741">
        <v>535.1</v>
      </c>
      <c r="D19" s="231">
        <v>396.3</v>
      </c>
      <c r="E19" s="231">
        <v>35</v>
      </c>
      <c r="F19" s="230">
        <v>1722.1</v>
      </c>
      <c r="G19" s="232">
        <v>1650</v>
      </c>
      <c r="H19" s="231">
        <v>4.4000000000000004</v>
      </c>
      <c r="I19" s="332"/>
      <c r="J19" s="29"/>
      <c r="K19" s="29"/>
      <c r="L19" s="46"/>
      <c r="M19" s="3"/>
      <c r="N19" s="4"/>
      <c r="O19" s="5"/>
      <c r="P19" s="6"/>
      <c r="Q19" s="7"/>
      <c r="R19" s="1"/>
      <c r="S19" s="1"/>
    </row>
    <row r="20" spans="1:20" s="1" customFormat="1" ht="14.1" customHeight="1" thickBot="1">
      <c r="B20" s="145" t="s">
        <v>228</v>
      </c>
      <c r="C20" s="736">
        <v>22181.9</v>
      </c>
      <c r="D20" s="227">
        <v>15252.5</v>
      </c>
      <c r="E20" s="233">
        <v>45.4</v>
      </c>
      <c r="F20" s="226">
        <v>22181.9</v>
      </c>
      <c r="G20" s="227">
        <v>15252.5</v>
      </c>
      <c r="H20" s="228">
        <v>45.4</v>
      </c>
      <c r="I20" s="332"/>
      <c r="J20" s="29"/>
      <c r="K20" s="29"/>
      <c r="L20" s="46"/>
      <c r="M20" s="3"/>
      <c r="N20" s="4"/>
      <c r="O20" s="5"/>
      <c r="P20" s="6"/>
      <c r="Q20" s="7"/>
    </row>
    <row r="21" spans="1:20" s="1" customFormat="1" ht="14.25" thickTop="1">
      <c r="B21" s="145" t="s">
        <v>229</v>
      </c>
      <c r="C21" s="742">
        <v>1693.5</v>
      </c>
      <c r="D21" s="252">
        <v>1160.3</v>
      </c>
      <c r="E21" s="735">
        <v>46</v>
      </c>
      <c r="F21" s="237">
        <v>6529.7</v>
      </c>
      <c r="G21" s="252">
        <v>4200.7</v>
      </c>
      <c r="H21" s="735">
        <v>55.4</v>
      </c>
      <c r="I21" s="332"/>
      <c r="J21" s="29"/>
      <c r="K21" s="29"/>
      <c r="L21" s="46"/>
      <c r="M21" s="3"/>
      <c r="N21" s="4"/>
      <c r="O21" s="5"/>
      <c r="P21" s="6"/>
      <c r="Q21" s="7"/>
    </row>
    <row r="22" spans="1:20" s="1" customFormat="1" ht="14.1" customHeight="1">
      <c r="B22" s="145" t="s">
        <v>295</v>
      </c>
      <c r="C22" s="743">
        <v>23.3</v>
      </c>
      <c r="D22" s="169">
        <v>20</v>
      </c>
      <c r="E22" s="169" t="s">
        <v>828</v>
      </c>
      <c r="F22" s="235" t="s">
        <v>829</v>
      </c>
      <c r="G22" s="169">
        <v>22.2</v>
      </c>
      <c r="H22" s="169" t="s">
        <v>830</v>
      </c>
      <c r="I22" s="332"/>
      <c r="J22" s="29"/>
      <c r="K22" s="29"/>
      <c r="L22" s="46"/>
      <c r="M22" s="3"/>
      <c r="N22" s="4"/>
      <c r="O22" s="5"/>
      <c r="P22" s="6"/>
      <c r="Q22" s="7"/>
    </row>
    <row r="23" spans="1:20" s="1" customFormat="1" ht="14.1" customHeight="1">
      <c r="B23" s="145" t="s">
        <v>799</v>
      </c>
      <c r="C23" s="743" t="s">
        <v>831</v>
      </c>
      <c r="D23" s="169">
        <v>4.9000000000000004</v>
      </c>
      <c r="E23" s="169" t="s">
        <v>832</v>
      </c>
      <c r="F23" s="235" t="s">
        <v>833</v>
      </c>
      <c r="G23" s="169">
        <v>10.6</v>
      </c>
      <c r="H23" s="169" t="s">
        <v>834</v>
      </c>
      <c r="I23" s="687"/>
      <c r="J23" s="29"/>
      <c r="K23" s="29"/>
      <c r="L23" s="46"/>
      <c r="M23" s="3"/>
      <c r="N23" s="4"/>
      <c r="O23" s="5"/>
      <c r="P23" s="6"/>
      <c r="Q23" s="7"/>
    </row>
    <row r="24" spans="1:20" s="1" customFormat="1" ht="2.1" customHeight="1" thickBot="1">
      <c r="B24" s="1134"/>
      <c r="C24" s="1134"/>
      <c r="D24" s="1134"/>
      <c r="E24" s="1134"/>
      <c r="F24" s="1134"/>
      <c r="G24" s="1134"/>
      <c r="H24" s="1134"/>
      <c r="I24" s="1135"/>
      <c r="J24" s="29"/>
      <c r="K24" s="29"/>
      <c r="L24" s="46"/>
      <c r="M24" s="3"/>
      <c r="N24" s="4"/>
      <c r="O24" s="5"/>
      <c r="P24" s="6"/>
      <c r="Q24" s="7"/>
    </row>
    <row r="25" spans="1:20" s="1" customFormat="1" ht="14.1" customHeight="1" thickTop="1" thickBot="1">
      <c r="B25" s="1136" t="s">
        <v>33</v>
      </c>
      <c r="C25" s="1136"/>
      <c r="D25" s="1136"/>
      <c r="E25" s="1136"/>
      <c r="F25" s="1136"/>
      <c r="G25" s="1136"/>
      <c r="H25" s="1136"/>
      <c r="I25" s="1137"/>
      <c r="J25" s="29"/>
      <c r="K25" s="29"/>
      <c r="L25" s="46"/>
      <c r="M25" s="3"/>
      <c r="N25" s="4"/>
      <c r="O25" s="5"/>
      <c r="P25" s="6"/>
      <c r="Q25" s="7"/>
    </row>
    <row r="26" spans="1:20" s="16" customFormat="1" ht="12" customHeight="1" thickTop="1">
      <c r="A26" s="1"/>
      <c r="B26" s="310" t="s">
        <v>230</v>
      </c>
      <c r="C26" s="736">
        <v>9593.2000000000007</v>
      </c>
      <c r="D26" s="239">
        <v>9625.2000000000007</v>
      </c>
      <c r="E26" s="234">
        <v>-0.3</v>
      </c>
      <c r="F26" s="226">
        <v>37519.800000000003</v>
      </c>
      <c r="G26" s="239">
        <v>37000.699999999997</v>
      </c>
      <c r="H26" s="240">
        <v>1.4</v>
      </c>
      <c r="I26" s="332"/>
      <c r="J26" s="29"/>
      <c r="K26" s="29"/>
      <c r="L26" s="46"/>
      <c r="M26" s="3"/>
      <c r="N26" s="4"/>
      <c r="O26" s="5"/>
      <c r="P26" s="6"/>
      <c r="Q26" s="7"/>
      <c r="R26" s="1"/>
      <c r="S26" s="1"/>
    </row>
    <row r="27" spans="1:20" s="16" customFormat="1" ht="12" customHeight="1">
      <c r="A27" s="1"/>
      <c r="B27" s="310" t="s">
        <v>231</v>
      </c>
      <c r="C27" s="744">
        <v>8409153</v>
      </c>
      <c r="D27" s="177">
        <v>8216055</v>
      </c>
      <c r="E27" s="234">
        <v>2.4</v>
      </c>
      <c r="F27" s="311">
        <v>8409153</v>
      </c>
      <c r="G27" s="177">
        <v>8216055</v>
      </c>
      <c r="H27" s="240">
        <v>2.4</v>
      </c>
      <c r="I27" s="332"/>
      <c r="J27" s="29"/>
      <c r="K27" s="29"/>
      <c r="L27" s="46"/>
      <c r="M27" s="3"/>
      <c r="N27" s="4"/>
      <c r="O27" s="5"/>
      <c r="P27" s="6"/>
      <c r="Q27" s="7"/>
      <c r="R27" s="1"/>
      <c r="S27" s="1"/>
    </row>
    <row r="28" spans="1:20" s="16" customFormat="1" ht="12" customHeight="1">
      <c r="A28" s="1"/>
      <c r="B28" s="310" t="s">
        <v>232</v>
      </c>
      <c r="C28" s="744">
        <v>16676</v>
      </c>
      <c r="D28" s="241">
        <v>15649</v>
      </c>
      <c r="E28" s="228">
        <v>6.6</v>
      </c>
      <c r="F28" s="311">
        <v>16676</v>
      </c>
      <c r="G28" s="241">
        <v>15649</v>
      </c>
      <c r="H28" s="485">
        <v>6.6</v>
      </c>
      <c r="I28" s="332"/>
      <c r="J28" s="29"/>
      <c r="K28" s="29"/>
      <c r="L28" s="46"/>
      <c r="M28" s="3"/>
      <c r="N28" s="4"/>
      <c r="O28" s="5"/>
      <c r="P28" s="6"/>
      <c r="Q28" s="7"/>
      <c r="R28" s="1"/>
      <c r="S28" s="1"/>
    </row>
    <row r="29" spans="1:20" s="16" customFormat="1" ht="12" customHeight="1">
      <c r="A29" s="1"/>
      <c r="B29" s="1"/>
      <c r="C29" s="29"/>
      <c r="D29" s="29"/>
      <c r="E29" s="29"/>
      <c r="F29" s="29"/>
      <c r="G29" s="29"/>
      <c r="H29" s="29"/>
      <c r="I29" s="53"/>
      <c r="J29" s="29"/>
      <c r="K29" s="29"/>
      <c r="L29" s="46"/>
      <c r="M29" s="3"/>
      <c r="N29" s="4"/>
      <c r="O29" s="5"/>
      <c r="P29" s="6"/>
      <c r="Q29" s="7"/>
      <c r="R29" s="1"/>
      <c r="S29" s="1"/>
    </row>
    <row r="30" spans="1:20" s="16" customFormat="1" ht="12" customHeight="1">
      <c r="A30" s="1"/>
      <c r="B30" s="381" t="s">
        <v>233</v>
      </c>
      <c r="C30" s="29"/>
      <c r="D30" s="29"/>
      <c r="E30" s="29"/>
      <c r="F30" s="29"/>
      <c r="G30" s="29"/>
      <c r="H30" s="29"/>
      <c r="I30" s="53"/>
      <c r="J30" s="29"/>
      <c r="K30" s="29"/>
      <c r="L30" s="46"/>
      <c r="M30" s="3"/>
      <c r="N30" s="4"/>
      <c r="O30" s="5"/>
      <c r="P30" s="6"/>
      <c r="Q30" s="7"/>
      <c r="R30" s="1"/>
      <c r="S30" s="1"/>
    </row>
    <row r="31" spans="1:20" s="16" customFormat="1" ht="12" customHeight="1">
      <c r="A31" s="1"/>
      <c r="B31" s="1"/>
      <c r="C31" s="29"/>
      <c r="D31" s="29"/>
      <c r="E31" s="29"/>
      <c r="F31" s="29"/>
      <c r="G31" s="29"/>
      <c r="H31" s="29"/>
      <c r="I31" s="53"/>
      <c r="J31" s="29"/>
      <c r="K31" s="29"/>
      <c r="L31" s="46"/>
      <c r="M31" s="3"/>
      <c r="N31" s="4"/>
      <c r="O31" s="5"/>
      <c r="P31" s="6"/>
      <c r="Q31" s="7"/>
      <c r="R31" s="1"/>
      <c r="S31" s="1"/>
    </row>
    <row r="32" spans="1:20" s="16" customFormat="1" ht="12" customHeight="1">
      <c r="A32" s="1"/>
      <c r="B32" s="1"/>
      <c r="C32" s="29"/>
      <c r="D32" s="29"/>
      <c r="E32" s="29"/>
      <c r="F32" s="29"/>
      <c r="G32" s="29"/>
      <c r="H32" s="29"/>
      <c r="I32" s="53"/>
      <c r="J32" s="29"/>
      <c r="K32" s="29"/>
      <c r="L32" s="46"/>
      <c r="M32" s="3"/>
      <c r="N32" s="4"/>
      <c r="O32" s="5"/>
      <c r="P32" s="6"/>
      <c r="Q32" s="7"/>
      <c r="R32" s="1"/>
      <c r="S32" s="1"/>
    </row>
    <row r="33" spans="1:19" s="16" customFormat="1" ht="12" customHeight="1">
      <c r="A33" s="1"/>
      <c r="B33" s="1"/>
      <c r="C33" s="29"/>
      <c r="D33" s="29"/>
      <c r="E33" s="29"/>
      <c r="F33" s="29"/>
      <c r="G33" s="29"/>
      <c r="H33" s="29"/>
      <c r="I33" s="53"/>
      <c r="J33" s="29"/>
      <c r="K33" s="29"/>
      <c r="L33" s="46"/>
      <c r="M33" s="3"/>
      <c r="N33" s="4"/>
      <c r="O33" s="5"/>
      <c r="P33" s="6"/>
      <c r="Q33" s="7"/>
      <c r="R33" s="1"/>
      <c r="S33" s="1"/>
    </row>
    <row r="34" spans="1:19" s="16" customFormat="1" ht="12" customHeight="1">
      <c r="A34" s="1"/>
      <c r="B34" s="1"/>
      <c r="C34" s="29"/>
      <c r="D34" s="29"/>
      <c r="E34" s="29"/>
      <c r="F34" s="29"/>
      <c r="G34" s="29"/>
      <c r="H34" s="29"/>
      <c r="I34" s="53"/>
      <c r="J34" s="29"/>
      <c r="K34" s="29"/>
      <c r="L34" s="46"/>
      <c r="M34" s="3"/>
      <c r="N34" s="4"/>
      <c r="O34" s="5"/>
      <c r="P34" s="6"/>
      <c r="Q34" s="7"/>
      <c r="R34" s="1"/>
      <c r="S34" s="1"/>
    </row>
    <row r="35" spans="1:19" s="16" customFormat="1" ht="3" customHeight="1">
      <c r="A35" s="1"/>
      <c r="B35" s="1"/>
      <c r="C35" s="29"/>
      <c r="D35" s="29"/>
      <c r="E35" s="29"/>
      <c r="F35" s="29"/>
      <c r="G35" s="29"/>
      <c r="H35" s="29"/>
      <c r="I35" s="53"/>
      <c r="J35" s="29"/>
      <c r="K35" s="29"/>
      <c r="L35" s="46"/>
      <c r="M35" s="3"/>
      <c r="N35" s="4"/>
      <c r="O35" s="5"/>
      <c r="P35" s="6"/>
      <c r="Q35" s="7"/>
      <c r="R35" s="1"/>
      <c r="S35" s="1"/>
    </row>
    <row r="36" spans="1:19" ht="26.25" customHeight="1">
      <c r="R36" s="1"/>
      <c r="S36" s="1"/>
    </row>
    <row r="37" spans="1:19"/>
    <row r="38" spans="1:19"/>
  </sheetData>
  <mergeCells count="7">
    <mergeCell ref="B24:I24"/>
    <mergeCell ref="B25:I25"/>
    <mergeCell ref="B6:B7"/>
    <mergeCell ref="C6:E6"/>
    <mergeCell ref="F6:H6"/>
    <mergeCell ref="B12:I12"/>
    <mergeCell ref="B11:H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20"/>
  <dimension ref="A1:Z45"/>
  <sheetViews>
    <sheetView showGridLines="0" showRowColHeaders="0" zoomScale="85" zoomScaleNormal="85" workbookViewId="0">
      <selection activeCell="I30" sqref="I30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8" width="10.7109375" style="29" customWidth="1"/>
    <col min="9" max="9" width="10.7109375" style="28" customWidth="1"/>
    <col min="10" max="10" width="5.7109375" style="28" customWidth="1"/>
    <col min="11" max="11" width="9.5703125" style="29" hidden="1" customWidth="1"/>
    <col min="12" max="12" width="10.7109375" style="29" hidden="1" customWidth="1"/>
    <col min="13" max="13" width="10" style="46" hidden="1" customWidth="1"/>
    <col min="14" max="14" width="10.7109375" style="3" hidden="1" customWidth="1"/>
    <col min="15" max="15" width="10.140625" style="4" hidden="1" customWidth="1"/>
    <col min="16" max="16" width="7.7109375" style="5" hidden="1" customWidth="1"/>
    <col min="17" max="17" width="7.7109375" style="6" hidden="1" customWidth="1"/>
    <col min="18" max="18" width="7.7109375" style="7" hidden="1" customWidth="1"/>
    <col min="19" max="19" width="7.7109375" style="4" hidden="1" customWidth="1"/>
    <col min="20" max="21" width="0" hidden="1" customWidth="1"/>
    <col min="22" max="22" width="7.7109375" hidden="1" customWidth="1"/>
    <col min="23" max="26" width="0" hidden="1" customWidth="1"/>
    <col min="27" max="16384" width="9.140625" hidden="1"/>
  </cols>
  <sheetData>
    <row r="1" spans="2:19" ht="29.25" customHeight="1">
      <c r="B1" s="24" t="s">
        <v>238</v>
      </c>
      <c r="H1" s="30"/>
      <c r="I1" s="83"/>
    </row>
    <row r="2" spans="2:19" ht="8.25" customHeight="1">
      <c r="B2" s="2"/>
      <c r="H2" s="30"/>
      <c r="I2" s="83"/>
    </row>
    <row r="3" spans="2:19" ht="14.1" customHeight="1">
      <c r="B3" s="81" t="s">
        <v>595</v>
      </c>
      <c r="C3" s="1"/>
      <c r="D3" s="1"/>
      <c r="E3" s="1"/>
      <c r="F3" s="1"/>
      <c r="G3" s="1"/>
      <c r="H3" s="64"/>
      <c r="I3" s="64"/>
    </row>
    <row r="4" spans="2:19" ht="14.1" customHeight="1" thickBot="1">
      <c r="B4" s="65"/>
      <c r="G4" s="30"/>
    </row>
    <row r="5" spans="2:19" ht="40.5" customHeight="1">
      <c r="B5" s="1248" t="s">
        <v>531</v>
      </c>
      <c r="C5" s="1250" t="s">
        <v>1067</v>
      </c>
      <c r="D5" s="1251"/>
      <c r="E5" s="1250" t="s">
        <v>596</v>
      </c>
      <c r="F5" s="1251"/>
      <c r="G5" s="1248" t="s">
        <v>597</v>
      </c>
      <c r="H5" s="1248" t="s">
        <v>598</v>
      </c>
      <c r="I5" s="1248" t="s">
        <v>599</v>
      </c>
      <c r="J5"/>
      <c r="K5"/>
      <c r="L5"/>
      <c r="M5"/>
      <c r="N5"/>
      <c r="O5"/>
      <c r="P5"/>
      <c r="Q5"/>
      <c r="R5"/>
      <c r="S5"/>
    </row>
    <row r="6" spans="2:19" ht="13.5" customHeight="1" thickBot="1">
      <c r="B6" s="1249"/>
      <c r="C6" s="1252" t="s">
        <v>347</v>
      </c>
      <c r="D6" s="1253"/>
      <c r="E6" s="1252"/>
      <c r="F6" s="1253"/>
      <c r="G6" s="1249"/>
      <c r="H6" s="1249"/>
      <c r="I6" s="1249"/>
      <c r="J6"/>
      <c r="K6"/>
      <c r="L6"/>
      <c r="M6"/>
      <c r="N6"/>
      <c r="O6"/>
      <c r="P6"/>
      <c r="Q6"/>
      <c r="R6"/>
      <c r="S6"/>
    </row>
    <row r="7" spans="2:19" ht="2.1" customHeight="1" thickBot="1">
      <c r="B7" s="511"/>
      <c r="C7" s="512"/>
      <c r="D7" s="512"/>
      <c r="E7" s="512"/>
      <c r="F7" s="1254"/>
      <c r="G7" s="1255"/>
      <c r="H7" s="1254"/>
      <c r="I7" s="1255"/>
      <c r="J7"/>
      <c r="K7"/>
      <c r="L7"/>
      <c r="M7"/>
      <c r="N7"/>
      <c r="O7"/>
      <c r="P7"/>
      <c r="Q7"/>
      <c r="R7"/>
      <c r="S7"/>
    </row>
    <row r="8" spans="2:19" ht="2.1" customHeight="1" thickBot="1">
      <c r="B8" s="1245"/>
      <c r="C8" s="1246"/>
      <c r="D8" s="1246"/>
      <c r="E8" s="1246"/>
      <c r="F8" s="1246"/>
      <c r="G8" s="1246"/>
      <c r="H8" s="1246"/>
      <c r="I8" s="1247"/>
      <c r="J8"/>
      <c r="K8"/>
      <c r="L8"/>
      <c r="M8"/>
      <c r="N8"/>
      <c r="O8"/>
      <c r="P8"/>
      <c r="Q8"/>
      <c r="R8"/>
      <c r="S8"/>
    </row>
    <row r="9" spans="2:19" ht="2.1" customHeight="1" thickBot="1">
      <c r="B9" s="511"/>
      <c r="C9" s="512"/>
      <c r="D9" s="512"/>
      <c r="E9" s="512"/>
      <c r="F9" s="1254"/>
      <c r="G9" s="1255"/>
      <c r="H9" s="1254"/>
      <c r="I9" s="1255"/>
      <c r="J9"/>
      <c r="K9"/>
      <c r="L9"/>
      <c r="M9"/>
      <c r="N9"/>
      <c r="O9"/>
      <c r="P9"/>
      <c r="Q9"/>
      <c r="R9"/>
      <c r="S9"/>
    </row>
    <row r="10" spans="2:19" ht="13.5" customHeight="1" thickBot="1">
      <c r="B10" s="320" t="s">
        <v>1052</v>
      </c>
      <c r="C10" s="1256" t="s">
        <v>1053</v>
      </c>
      <c r="D10" s="1257"/>
      <c r="E10" s="1256" t="s">
        <v>1054</v>
      </c>
      <c r="F10" s="1257"/>
      <c r="G10" s="1258" t="s">
        <v>601</v>
      </c>
      <c r="H10" s="1261" t="s">
        <v>602</v>
      </c>
      <c r="I10" s="321" t="s">
        <v>1055</v>
      </c>
      <c r="J10"/>
      <c r="K10"/>
      <c r="L10"/>
      <c r="M10"/>
      <c r="N10"/>
      <c r="O10"/>
      <c r="P10"/>
      <c r="Q10"/>
      <c r="R10"/>
      <c r="S10"/>
    </row>
    <row r="11" spans="2:19" ht="13.5" customHeight="1" thickBot="1">
      <c r="B11" s="320" t="s">
        <v>5</v>
      </c>
      <c r="C11" s="1256" t="s">
        <v>1056</v>
      </c>
      <c r="D11" s="1257"/>
      <c r="E11" s="1256" t="s">
        <v>600</v>
      </c>
      <c r="F11" s="1257"/>
      <c r="G11" s="1259"/>
      <c r="H11" s="1262"/>
      <c r="I11" s="321" t="s">
        <v>603</v>
      </c>
      <c r="J11"/>
      <c r="K11"/>
      <c r="L11"/>
      <c r="M11"/>
      <c r="N11"/>
      <c r="O11"/>
      <c r="P11"/>
      <c r="Q11"/>
      <c r="R11"/>
      <c r="S11"/>
    </row>
    <row r="12" spans="2:19" ht="13.5" customHeight="1" thickBot="1">
      <c r="B12" s="320" t="s">
        <v>7</v>
      </c>
      <c r="C12" s="1256" t="s">
        <v>1057</v>
      </c>
      <c r="D12" s="1257"/>
      <c r="E12" s="1256" t="s">
        <v>604</v>
      </c>
      <c r="F12" s="1257"/>
      <c r="G12" s="1259"/>
      <c r="H12" s="1262"/>
      <c r="I12" s="321" t="s">
        <v>605</v>
      </c>
      <c r="J12"/>
      <c r="K12"/>
      <c r="L12"/>
      <c r="M12"/>
      <c r="N12"/>
      <c r="O12"/>
      <c r="P12"/>
      <c r="Q12"/>
      <c r="R12"/>
      <c r="S12"/>
    </row>
    <row r="13" spans="2:19" s="1" customFormat="1" ht="13.5" hidden="1" customHeight="1">
      <c r="B13" s="322" t="s">
        <v>8</v>
      </c>
      <c r="C13" s="1264" t="s">
        <v>1058</v>
      </c>
      <c r="D13" s="1258"/>
      <c r="E13" s="1264" t="s">
        <v>606</v>
      </c>
      <c r="F13" s="1258"/>
      <c r="G13" s="1259"/>
      <c r="H13" s="1262"/>
      <c r="I13" s="725" t="s">
        <v>607</v>
      </c>
    </row>
    <row r="14" spans="2:19" s="1" customFormat="1" ht="13.5" customHeight="1" thickBot="1">
      <c r="B14" s="726" t="s">
        <v>12</v>
      </c>
      <c r="C14" s="1265" t="s">
        <v>1059</v>
      </c>
      <c r="D14" s="1265"/>
      <c r="E14" s="1266" t="s">
        <v>608</v>
      </c>
      <c r="F14" s="1266"/>
      <c r="G14" s="1260"/>
      <c r="H14" s="1263"/>
      <c r="I14" s="872" t="s">
        <v>609</v>
      </c>
    </row>
    <row r="15" spans="2:19" s="1" customFormat="1" ht="13.5" customHeight="1" thickBot="1">
      <c r="B15" s="320" t="s">
        <v>6</v>
      </c>
      <c r="C15" s="1267" t="s">
        <v>1060</v>
      </c>
      <c r="D15" s="1268"/>
      <c r="E15" s="1269" t="s">
        <v>610</v>
      </c>
      <c r="F15" s="1270"/>
      <c r="G15" s="1261" t="s">
        <v>611</v>
      </c>
      <c r="H15" s="1261" t="s">
        <v>612</v>
      </c>
      <c r="I15" s="321" t="s">
        <v>613</v>
      </c>
    </row>
    <row r="16" spans="2:19" s="1" customFormat="1" ht="13.5" customHeight="1" thickBot="1">
      <c r="B16" s="320" t="s">
        <v>9</v>
      </c>
      <c r="C16" s="1256" t="s">
        <v>1061</v>
      </c>
      <c r="D16" s="1257"/>
      <c r="E16" s="1256" t="s">
        <v>610</v>
      </c>
      <c r="F16" s="1257"/>
      <c r="G16" s="1262"/>
      <c r="H16" s="1262"/>
      <c r="I16" s="321" t="s">
        <v>613</v>
      </c>
    </row>
    <row r="17" spans="1:19" s="72" customFormat="1" ht="13.5" customHeight="1" thickBot="1">
      <c r="B17" s="323" t="s">
        <v>10</v>
      </c>
      <c r="C17" s="1271" t="s">
        <v>1062</v>
      </c>
      <c r="D17" s="1272"/>
      <c r="E17" s="1273" t="s">
        <v>610</v>
      </c>
      <c r="F17" s="1274"/>
      <c r="G17" s="1263"/>
      <c r="H17" s="1263"/>
      <c r="I17" s="873" t="s">
        <v>613</v>
      </c>
    </row>
    <row r="18" spans="1:19" s="4" customFormat="1" ht="13.5" customHeight="1" thickBot="1">
      <c r="B18" s="320" t="s">
        <v>11</v>
      </c>
      <c r="C18" s="1267" t="s">
        <v>1063</v>
      </c>
      <c r="D18" s="1268"/>
      <c r="E18" s="1269" t="s">
        <v>614</v>
      </c>
      <c r="F18" s="1270"/>
      <c r="G18" s="321" t="s">
        <v>601</v>
      </c>
      <c r="H18" s="1261" t="s">
        <v>615</v>
      </c>
      <c r="I18" s="321" t="s">
        <v>616</v>
      </c>
    </row>
    <row r="19" spans="1:19" s="72" customFormat="1" ht="13.5" customHeight="1" thickBot="1">
      <c r="B19" s="320" t="s">
        <v>75</v>
      </c>
      <c r="C19" s="1256" t="s">
        <v>1064</v>
      </c>
      <c r="D19" s="1257"/>
      <c r="E19" s="1256" t="s">
        <v>617</v>
      </c>
      <c r="F19" s="1257"/>
      <c r="G19" s="1261" t="s">
        <v>611</v>
      </c>
      <c r="H19" s="1262"/>
      <c r="I19" s="321" t="s">
        <v>618</v>
      </c>
    </row>
    <row r="20" spans="1:19" s="4" customFormat="1" ht="13.5" customHeight="1" thickBot="1">
      <c r="B20" s="320" t="s">
        <v>76</v>
      </c>
      <c r="C20" s="1256" t="s">
        <v>1065</v>
      </c>
      <c r="D20" s="1257"/>
      <c r="E20" s="1256" t="s">
        <v>617</v>
      </c>
      <c r="F20" s="1257"/>
      <c r="G20" s="1263"/>
      <c r="H20" s="1263"/>
      <c r="I20" s="321" t="s">
        <v>618</v>
      </c>
    </row>
    <row r="21" spans="1:19" s="4" customFormat="1" ht="13.5" customHeight="1" thickBot="1">
      <c r="B21" s="513" t="s">
        <v>38</v>
      </c>
      <c r="C21" s="1243" t="s">
        <v>1066</v>
      </c>
      <c r="D21" s="1244"/>
      <c r="E21" s="1241"/>
      <c r="F21" s="1242"/>
      <c r="G21" s="514"/>
      <c r="H21" s="514"/>
      <c r="I21" s="514"/>
    </row>
    <row r="22" spans="1:19" s="4" customFormat="1" ht="14.1" customHeight="1">
      <c r="B22" s="1"/>
      <c r="C22" s="29"/>
      <c r="D22" s="29"/>
      <c r="E22" s="29"/>
      <c r="F22" s="29"/>
      <c r="G22" s="29"/>
      <c r="H22" s="29"/>
      <c r="I22" s="28"/>
      <c r="J22" s="84"/>
      <c r="K22" s="85"/>
      <c r="L22" s="85"/>
      <c r="M22" s="67"/>
      <c r="N22" s="68"/>
      <c r="P22" s="69"/>
      <c r="Q22" s="70"/>
      <c r="R22" s="71"/>
      <c r="S22" s="66"/>
    </row>
    <row r="23" spans="1:19" s="72" customFormat="1" ht="14.1" customHeight="1">
      <c r="B23" s="1"/>
      <c r="C23" s="29"/>
      <c r="D23" s="29"/>
      <c r="E23" s="29"/>
      <c r="F23" s="29"/>
      <c r="G23" s="29"/>
      <c r="H23" s="29"/>
      <c r="I23" s="28"/>
      <c r="J23" s="73"/>
      <c r="K23" s="43"/>
      <c r="L23" s="43"/>
      <c r="M23" s="74"/>
      <c r="N23" s="75"/>
      <c r="O23" s="76"/>
      <c r="P23" s="77"/>
      <c r="Q23" s="78"/>
      <c r="R23" s="79"/>
      <c r="S23" s="80"/>
    </row>
    <row r="24" spans="1:19" s="4" customFormat="1" ht="27" customHeight="1">
      <c r="B24" s="324" t="s">
        <v>240</v>
      </c>
      <c r="C24" s="1146" t="s">
        <v>619</v>
      </c>
      <c r="D24" s="1148">
        <v>2022</v>
      </c>
      <c r="E24" s="722">
        <v>2021</v>
      </c>
      <c r="F24" s="1161" t="s">
        <v>236</v>
      </c>
      <c r="G24" s="85"/>
      <c r="H24" s="67"/>
      <c r="I24" s="68"/>
      <c r="K24" s="69"/>
      <c r="L24" s="70"/>
      <c r="M24" s="71"/>
      <c r="N24" s="66"/>
    </row>
    <row r="25" spans="1:19" s="4" customFormat="1" ht="14.1" customHeight="1">
      <c r="B25" s="324" t="s">
        <v>249</v>
      </c>
      <c r="C25" s="1146"/>
      <c r="D25" s="1148"/>
      <c r="E25" s="722" t="s">
        <v>973</v>
      </c>
      <c r="F25" s="1161"/>
      <c r="G25" s="85"/>
      <c r="H25" s="67"/>
      <c r="I25" s="68"/>
      <c r="K25" s="69"/>
      <c r="L25" s="70"/>
      <c r="M25" s="71"/>
      <c r="N25" s="66"/>
    </row>
    <row r="26" spans="1:19" s="4" customFormat="1" ht="2.1" customHeight="1">
      <c r="B26" s="277"/>
      <c r="C26" s="828"/>
      <c r="D26" s="261"/>
      <c r="E26" s="261"/>
      <c r="F26" s="289"/>
      <c r="G26" s="85"/>
      <c r="H26" s="67"/>
      <c r="I26" s="68"/>
      <c r="K26" s="69"/>
      <c r="L26" s="70"/>
      <c r="M26" s="71"/>
      <c r="N26" s="66"/>
    </row>
    <row r="27" spans="1:19" s="4" customFormat="1" ht="2.1" customHeight="1">
      <c r="B27" s="515"/>
      <c r="C27" s="874"/>
      <c r="D27" s="874"/>
      <c r="E27" s="874"/>
      <c r="F27" s="875"/>
      <c r="G27" s="85"/>
      <c r="H27" s="67"/>
      <c r="I27" s="68"/>
      <c r="K27" s="69"/>
      <c r="L27" s="70"/>
      <c r="M27" s="71"/>
      <c r="N27" s="66"/>
    </row>
    <row r="28" spans="1:19" s="72" customFormat="1" ht="2.1" customHeight="1">
      <c r="B28" s="277"/>
      <c r="C28" s="828"/>
      <c r="D28" s="828"/>
      <c r="E28" s="828"/>
      <c r="F28" s="876"/>
      <c r="G28" s="43"/>
      <c r="H28" s="74"/>
      <c r="I28" s="75"/>
      <c r="J28" s="76"/>
      <c r="K28" s="77"/>
      <c r="L28" s="78"/>
      <c r="M28" s="79"/>
      <c r="N28" s="80"/>
    </row>
    <row r="29" spans="1:19" s="16" customFormat="1" ht="14.1" customHeight="1">
      <c r="A29" s="1"/>
      <c r="B29" s="293" t="s">
        <v>1068</v>
      </c>
      <c r="C29" s="877">
        <v>14</v>
      </c>
      <c r="D29" s="223">
        <v>9789.6</v>
      </c>
      <c r="E29" s="256">
        <v>7618.3</v>
      </c>
      <c r="F29" s="283">
        <v>28.5</v>
      </c>
      <c r="G29" s="29"/>
      <c r="H29" s="46"/>
      <c r="I29" s="3"/>
      <c r="J29" s="4"/>
      <c r="K29" s="5"/>
      <c r="L29" s="6"/>
      <c r="M29" s="7"/>
      <c r="N29" s="1"/>
      <c r="O29" s="1"/>
    </row>
    <row r="30" spans="1:19" ht="14.1" customHeight="1">
      <c r="B30" s="293" t="s">
        <v>620</v>
      </c>
      <c r="C30" s="877">
        <v>15</v>
      </c>
      <c r="D30" s="223">
        <v>1671.9</v>
      </c>
      <c r="E30" s="256">
        <v>1247.9000000000001</v>
      </c>
      <c r="F30" s="283">
        <v>34</v>
      </c>
      <c r="H30" s="46"/>
      <c r="I30" s="3"/>
      <c r="J30" s="4"/>
      <c r="K30" s="5"/>
      <c r="L30" s="6"/>
      <c r="M30" s="7"/>
      <c r="N30" s="1"/>
      <c r="O30" s="1"/>
      <c r="P30"/>
      <c r="Q30"/>
      <c r="R30"/>
      <c r="S30"/>
    </row>
    <row r="31" spans="1:19" s="29" customFormat="1" ht="14.1" customHeight="1">
      <c r="A31" s="1"/>
      <c r="B31" s="293" t="s">
        <v>621</v>
      </c>
      <c r="C31" s="877" t="s">
        <v>425</v>
      </c>
      <c r="D31" s="223">
        <v>14492.9</v>
      </c>
      <c r="E31" s="256">
        <v>14023.8</v>
      </c>
      <c r="F31" s="283">
        <v>3.3</v>
      </c>
      <c r="H31" s="46"/>
      <c r="I31" s="3"/>
      <c r="J31" s="4"/>
      <c r="K31" s="5"/>
      <c r="L31" s="6"/>
      <c r="M31" s="7"/>
      <c r="N31" s="4"/>
      <c r="O31"/>
      <c r="P31"/>
    </row>
    <row r="32" spans="1:19" s="29" customFormat="1" ht="14.1" customHeight="1">
      <c r="A32" s="1"/>
      <c r="B32" s="327" t="s">
        <v>1069</v>
      </c>
      <c r="C32" s="877" t="s">
        <v>425</v>
      </c>
      <c r="D32" s="223">
        <v>5616.4</v>
      </c>
      <c r="E32" s="256">
        <v>5942.9</v>
      </c>
      <c r="F32" s="283">
        <v>5.5</v>
      </c>
      <c r="H32" s="46"/>
      <c r="I32" s="3"/>
      <c r="J32" s="4"/>
      <c r="K32" s="5"/>
      <c r="L32" s="6"/>
      <c r="M32" s="7"/>
      <c r="N32" s="4"/>
      <c r="O32"/>
      <c r="P32"/>
    </row>
    <row r="33" spans="1:16" s="29" customFormat="1" ht="14.1" customHeight="1">
      <c r="A33" s="1"/>
      <c r="B33" s="257" t="s">
        <v>146</v>
      </c>
      <c r="C33" s="712" t="s">
        <v>36</v>
      </c>
      <c r="D33" s="219">
        <v>20337.98</v>
      </c>
      <c r="E33" s="219">
        <v>16947.05</v>
      </c>
      <c r="F33" s="280">
        <v>20</v>
      </c>
      <c r="H33" s="46"/>
      <c r="I33" s="3"/>
      <c r="J33" s="4"/>
      <c r="K33" s="5"/>
      <c r="L33" s="6"/>
      <c r="M33" s="7"/>
      <c r="N33" s="4"/>
      <c r="O33"/>
      <c r="P33"/>
    </row>
    <row r="34" spans="1:16" s="29" customFormat="1" ht="14.1" customHeight="1" thickBot="1">
      <c r="A34" s="1"/>
      <c r="B34" s="328"/>
      <c r="C34" s="329"/>
      <c r="D34" s="330"/>
      <c r="E34" s="330"/>
      <c r="F34" s="331"/>
      <c r="H34" s="46"/>
      <c r="I34" s="3"/>
      <c r="J34" s="4"/>
      <c r="K34" s="5"/>
      <c r="L34" s="6"/>
      <c r="M34" s="7"/>
      <c r="N34" s="4"/>
      <c r="O34"/>
      <c r="P34"/>
    </row>
    <row r="35" spans="1:16" ht="14.1" customHeight="1"/>
    <row r="36" spans="1:16" ht="14.1" hidden="1" customHeight="1"/>
    <row r="37" spans="1:16" ht="14.1" hidden="1" customHeight="1"/>
    <row r="38" spans="1:16" ht="14.1" hidden="1" customHeight="1"/>
    <row r="39" spans="1:16" ht="14.1" hidden="1" customHeight="1"/>
    <row r="40" spans="1:16" ht="14.1" hidden="1" customHeight="1"/>
    <row r="41" spans="1:16" ht="14.1" hidden="1" customHeight="1"/>
    <row r="42" spans="1:16" ht="14.1" hidden="1" customHeight="1"/>
    <row r="43" spans="1:16" ht="14.1" hidden="1" customHeight="1"/>
    <row r="44" spans="1:16" ht="14.1" hidden="1" customHeight="1"/>
    <row r="45" spans="1:16" ht="15.75" customHeight="1"/>
  </sheetData>
  <mergeCells count="45">
    <mergeCell ref="C24:C25"/>
    <mergeCell ref="D24:D25"/>
    <mergeCell ref="F24:F25"/>
    <mergeCell ref="C18:D18"/>
    <mergeCell ref="E18:F18"/>
    <mergeCell ref="H18:H20"/>
    <mergeCell ref="C19:D19"/>
    <mergeCell ref="E19:F19"/>
    <mergeCell ref="G19:G20"/>
    <mergeCell ref="C20:D20"/>
    <mergeCell ref="E20:F20"/>
    <mergeCell ref="C15:D15"/>
    <mergeCell ref="E15:F15"/>
    <mergeCell ref="G15:G17"/>
    <mergeCell ref="H15:H17"/>
    <mergeCell ref="C16:D16"/>
    <mergeCell ref="E16:F16"/>
    <mergeCell ref="C17:D17"/>
    <mergeCell ref="E17:F17"/>
    <mergeCell ref="G10:G14"/>
    <mergeCell ref="H10:H14"/>
    <mergeCell ref="C11:D11"/>
    <mergeCell ref="E11:F11"/>
    <mergeCell ref="C12:D12"/>
    <mergeCell ref="E12:F12"/>
    <mergeCell ref="C13:D13"/>
    <mergeCell ref="E13:F13"/>
    <mergeCell ref="C14:D14"/>
    <mergeCell ref="E14:F14"/>
    <mergeCell ref="E21:F21"/>
    <mergeCell ref="C21:D21"/>
    <mergeCell ref="B8:I8"/>
    <mergeCell ref="B5:B6"/>
    <mergeCell ref="C5:D5"/>
    <mergeCell ref="C6:D6"/>
    <mergeCell ref="E5:F6"/>
    <mergeCell ref="G5:G6"/>
    <mergeCell ref="I5:I6"/>
    <mergeCell ref="F7:G7"/>
    <mergeCell ref="H7:I7"/>
    <mergeCell ref="H5:H6"/>
    <mergeCell ref="F9:G9"/>
    <mergeCell ref="H9:I9"/>
    <mergeCell ref="C10:D10"/>
    <mergeCell ref="E10:F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21"/>
  <dimension ref="A1:AB41"/>
  <sheetViews>
    <sheetView showGridLines="0" showRowColHeaders="0" topLeftCell="D1" zoomScale="115" zoomScaleNormal="115" workbookViewId="0">
      <selection activeCell="E12" sqref="E12"/>
    </sheetView>
  </sheetViews>
  <sheetFormatPr defaultColWidth="0" defaultRowHeight="0" customHeight="1" zeroHeight="1"/>
  <cols>
    <col min="1" max="1" width="6.140625" hidden="1" customWidth="1"/>
    <col min="2" max="2" width="7.28515625" style="1" hidden="1" customWidth="1"/>
    <col min="3" max="3" width="4.28515625" style="1" hidden="1" customWidth="1"/>
    <col min="4" max="4" width="5.7109375" style="1" customWidth="1"/>
    <col min="5" max="5" width="47.140625" style="1" customWidth="1"/>
    <col min="6" max="7" width="10.7109375" style="29" customWidth="1"/>
    <col min="8" max="8" width="8.7109375" style="29" customWidth="1"/>
    <col min="9" max="9" width="10.7109375" style="29" customWidth="1"/>
    <col min="10" max="10" width="14.28515625" style="29" bestFit="1" customWidth="1"/>
    <col min="11" max="11" width="8.7109375" style="29" customWidth="1"/>
    <col min="12" max="12" width="5.7109375" style="28" customWidth="1"/>
    <col min="13" max="13" width="9.5703125" style="29" hidden="1" customWidth="1"/>
    <col min="14" max="14" width="10.7109375" style="29" hidden="1" customWidth="1"/>
    <col min="15" max="15" width="10" style="46" hidden="1" customWidth="1"/>
    <col min="16" max="16" width="10.7109375" style="3" hidden="1" customWidth="1"/>
    <col min="17" max="17" width="10.140625" style="4" hidden="1" customWidth="1"/>
    <col min="18" max="18" width="7.7109375" style="5" hidden="1" customWidth="1"/>
    <col min="19" max="19" width="7.7109375" style="6" hidden="1" customWidth="1"/>
    <col min="20" max="20" width="7.7109375" style="7" hidden="1" customWidth="1"/>
    <col min="21" max="21" width="7.7109375" style="4" hidden="1" customWidth="1"/>
    <col min="22" max="23" width="0" hidden="1" customWidth="1"/>
    <col min="24" max="24" width="7.7109375" hidden="1" customWidth="1"/>
    <col min="25" max="28" width="0" hidden="1" customWidth="1"/>
    <col min="29" max="16384" width="9.140625" hidden="1"/>
  </cols>
  <sheetData>
    <row r="1" spans="1:21" ht="29.25" customHeight="1">
      <c r="E1" s="24" t="s">
        <v>238</v>
      </c>
      <c r="K1" s="30"/>
    </row>
    <row r="2" spans="1:21" ht="8.25" customHeight="1">
      <c r="E2" s="2"/>
      <c r="K2" s="30"/>
    </row>
    <row r="3" spans="1:21" ht="15.75">
      <c r="E3" s="81" t="s">
        <v>626</v>
      </c>
      <c r="F3" s="1"/>
      <c r="G3" s="1"/>
      <c r="H3" s="1"/>
      <c r="I3" s="1"/>
      <c r="J3" s="1"/>
      <c r="K3" s="64"/>
    </row>
    <row r="4" spans="1:21" ht="14.1" customHeight="1">
      <c r="E4" s="82"/>
      <c r="F4" s="1"/>
      <c r="G4" s="1"/>
      <c r="H4" s="1"/>
      <c r="I4" s="1"/>
      <c r="J4" s="1"/>
      <c r="K4" s="64"/>
    </row>
    <row r="5" spans="1:21" ht="14.1" customHeight="1" thickBot="1">
      <c r="B5" s="23"/>
      <c r="E5" s="1238" t="s">
        <v>531</v>
      </c>
      <c r="F5" s="1149" t="s">
        <v>622</v>
      </c>
      <c r="G5" s="1150"/>
      <c r="H5" s="1150"/>
      <c r="I5" s="1150"/>
      <c r="J5" s="1150"/>
      <c r="K5" s="64"/>
    </row>
    <row r="6" spans="1:21" ht="14.1" customHeight="1" thickTop="1">
      <c r="B6" s="23"/>
      <c r="E6" s="1238"/>
      <c r="F6" s="1147" t="s">
        <v>147</v>
      </c>
      <c r="G6" s="1147" t="s">
        <v>148</v>
      </c>
      <c r="H6" s="581" t="s">
        <v>623</v>
      </c>
      <c r="I6" s="1147" t="s">
        <v>236</v>
      </c>
      <c r="J6" s="581" t="s">
        <v>624</v>
      </c>
    </row>
    <row r="7" spans="1:21" s="1" customFormat="1" ht="14.1" customHeight="1" thickBot="1">
      <c r="A7"/>
      <c r="B7" s="23"/>
      <c r="E7" s="1238"/>
      <c r="F7" s="1275"/>
      <c r="G7" s="1275"/>
      <c r="H7" s="576" t="s">
        <v>385</v>
      </c>
      <c r="I7" s="1275"/>
      <c r="J7" s="576" t="s">
        <v>625</v>
      </c>
      <c r="K7" s="29"/>
      <c r="L7" s="28"/>
      <c r="M7" s="29"/>
      <c r="N7" s="29"/>
      <c r="O7" s="46"/>
      <c r="P7" s="3"/>
      <c r="Q7" s="4"/>
      <c r="R7" s="5"/>
      <c r="S7" s="6"/>
      <c r="T7" s="7"/>
    </row>
    <row r="8" spans="1:21" s="1" customFormat="1" ht="2.1" customHeight="1" thickTop="1">
      <c r="A8"/>
      <c r="B8" s="23"/>
      <c r="E8" s="103"/>
      <c r="F8" s="161"/>
      <c r="G8" s="161"/>
      <c r="H8" s="161"/>
      <c r="I8" s="516"/>
      <c r="J8" s="517"/>
      <c r="K8" s="29"/>
      <c r="L8" s="28"/>
      <c r="M8" s="29"/>
      <c r="N8" s="29"/>
      <c r="O8" s="46"/>
      <c r="P8" s="3"/>
      <c r="Q8" s="4"/>
      <c r="R8" s="5"/>
      <c r="S8" s="6"/>
      <c r="T8" s="7"/>
    </row>
    <row r="9" spans="1:21" s="1" customFormat="1" ht="2.1" customHeight="1">
      <c r="A9"/>
      <c r="B9" s="23"/>
      <c r="E9" s="518"/>
      <c r="F9" s="519"/>
      <c r="G9" s="519"/>
      <c r="H9" s="519"/>
      <c r="I9" s="519"/>
      <c r="J9" s="520"/>
      <c r="K9" s="29"/>
      <c r="L9" s="28"/>
      <c r="M9" s="29"/>
      <c r="N9" s="29"/>
      <c r="O9" s="46"/>
      <c r="P9" s="3"/>
      <c r="Q9" s="4"/>
      <c r="R9" s="5"/>
      <c r="S9" s="6"/>
      <c r="T9" s="7"/>
    </row>
    <row r="10" spans="1:21" s="4" customFormat="1" ht="2.1" customHeight="1" thickBot="1">
      <c r="A10" s="143"/>
      <c r="B10" s="163"/>
      <c r="E10" s="103"/>
      <c r="F10" s="161"/>
      <c r="G10" s="161"/>
      <c r="H10" s="161"/>
      <c r="I10" s="516"/>
      <c r="J10" s="517"/>
      <c r="K10" s="29"/>
      <c r="L10" s="84"/>
      <c r="M10" s="85"/>
      <c r="N10" s="85"/>
      <c r="O10" s="46"/>
      <c r="P10" s="3"/>
      <c r="R10" s="5"/>
      <c r="S10" s="6"/>
      <c r="T10" s="7"/>
    </row>
    <row r="11" spans="1:21" s="1" customFormat="1" ht="14.1" customHeight="1" thickTop="1" thickBot="1">
      <c r="A11" s="12" t="str">
        <f>CONCATENATE(B11,C11)</f>
        <v>ESA-Consol1 Custos e Despesas não controláveis</v>
      </c>
      <c r="B11" s="87" t="s">
        <v>1</v>
      </c>
      <c r="C11" s="87" t="s">
        <v>14</v>
      </c>
      <c r="D11" s="15"/>
      <c r="E11" s="103" t="s">
        <v>844</v>
      </c>
      <c r="F11" s="304">
        <v>259.8</v>
      </c>
      <c r="G11" s="304">
        <v>291.2</v>
      </c>
      <c r="H11" s="304">
        <v>31.4</v>
      </c>
      <c r="I11" s="304">
        <v>12.1</v>
      </c>
      <c r="J11" s="490" t="s">
        <v>583</v>
      </c>
      <c r="K11" s="29"/>
      <c r="L11" s="28"/>
      <c r="M11" s="29"/>
      <c r="N11" s="29"/>
      <c r="O11" s="67"/>
      <c r="P11" s="68"/>
      <c r="Q11" s="4"/>
      <c r="R11" s="69"/>
      <c r="S11" s="70"/>
      <c r="T11" s="71"/>
      <c r="U11" s="66"/>
    </row>
    <row r="12" spans="1:21" s="4" customFormat="1" ht="12" customHeight="1" thickTop="1" thickBot="1">
      <c r="A12" s="12" t="str">
        <f t="shared" ref="A12:A24" si="0">CONCATENATE(B12,C12)</f>
        <v>ESA-ConsolEnergia comprada</v>
      </c>
      <c r="B12" s="87" t="s">
        <v>1</v>
      </c>
      <c r="C12" s="87" t="s">
        <v>47</v>
      </c>
      <c r="D12" s="15"/>
      <c r="E12" s="103" t="s">
        <v>5</v>
      </c>
      <c r="F12" s="304">
        <v>51.4</v>
      </c>
      <c r="G12" s="304">
        <v>56.7</v>
      </c>
      <c r="H12" s="304">
        <v>5.3</v>
      </c>
      <c r="I12" s="304">
        <v>10.4</v>
      </c>
      <c r="J12" s="490" t="s">
        <v>583</v>
      </c>
      <c r="K12" s="29"/>
      <c r="L12" s="84"/>
      <c r="M12" s="85"/>
      <c r="N12" s="85"/>
      <c r="O12" s="67"/>
      <c r="P12" s="68"/>
      <c r="R12" s="69"/>
      <c r="S12" s="70"/>
      <c r="T12" s="71"/>
      <c r="U12" s="66"/>
    </row>
    <row r="13" spans="1:21" s="1" customFormat="1" ht="12" customHeight="1" thickTop="1" thickBot="1">
      <c r="A13" s="12" t="str">
        <f t="shared" si="0"/>
        <v>ESA-ConsolTransporte de potência elétrica</v>
      </c>
      <c r="B13" s="87" t="s">
        <v>1</v>
      </c>
      <c r="C13" s="87" t="s">
        <v>48</v>
      </c>
      <c r="D13" s="15"/>
      <c r="E13" s="158" t="s">
        <v>100</v>
      </c>
      <c r="F13" s="249">
        <v>603.4</v>
      </c>
      <c r="G13" s="249">
        <v>672.7</v>
      </c>
      <c r="H13" s="304">
        <v>69.3</v>
      </c>
      <c r="I13" s="304">
        <v>11.5</v>
      </c>
      <c r="J13" s="490" t="s">
        <v>583</v>
      </c>
      <c r="K13" s="29"/>
      <c r="L13" s="28"/>
      <c r="M13" s="29"/>
      <c r="N13" s="29"/>
      <c r="O13" s="67"/>
      <c r="P13" s="68"/>
      <c r="Q13" s="4"/>
      <c r="R13" s="69"/>
      <c r="S13" s="70"/>
      <c r="T13" s="71"/>
      <c r="U13" s="66"/>
    </row>
    <row r="14" spans="1:21" s="4" customFormat="1" ht="12" customHeight="1" thickTop="1" thickBot="1">
      <c r="A14" s="12" t="str">
        <f t="shared" si="0"/>
        <v>ESA-Consol2  Custos e Despesas controláveis</v>
      </c>
      <c r="B14" s="87" t="s">
        <v>1</v>
      </c>
      <c r="C14" s="87" t="s">
        <v>15</v>
      </c>
      <c r="D14" s="15"/>
      <c r="E14" s="103" t="s">
        <v>7</v>
      </c>
      <c r="F14" s="304">
        <v>90.3</v>
      </c>
      <c r="G14" s="304">
        <v>103.5</v>
      </c>
      <c r="H14" s="304">
        <v>13.1</v>
      </c>
      <c r="I14" s="304">
        <v>14.5</v>
      </c>
      <c r="J14" s="490" t="s">
        <v>583</v>
      </c>
      <c r="K14" s="29"/>
      <c r="L14" s="84"/>
      <c r="M14" s="85"/>
      <c r="N14" s="85"/>
      <c r="O14" s="67"/>
      <c r="P14" s="68"/>
      <c r="R14" s="69"/>
      <c r="S14" s="70"/>
      <c r="T14" s="71"/>
      <c r="U14" s="66"/>
    </row>
    <row r="15" spans="1:21" s="4" customFormat="1" ht="12" customHeight="1" thickTop="1" thickBot="1">
      <c r="A15" s="12" t="str">
        <f t="shared" si="0"/>
        <v>ESA-Consol2.1 PMSO</v>
      </c>
      <c r="B15" s="87" t="s">
        <v>1</v>
      </c>
      <c r="C15" s="87" t="s">
        <v>16</v>
      </c>
      <c r="D15" s="15"/>
      <c r="E15" s="158" t="s">
        <v>8</v>
      </c>
      <c r="F15" s="249">
        <v>815.3</v>
      </c>
      <c r="G15" s="249">
        <v>892.9</v>
      </c>
      <c r="H15" s="304">
        <v>77.599999999999994</v>
      </c>
      <c r="I15" s="304">
        <v>9.5</v>
      </c>
      <c r="J15" s="490" t="s">
        <v>583</v>
      </c>
      <c r="K15" s="29"/>
      <c r="L15" s="84"/>
      <c r="M15" s="85"/>
      <c r="N15" s="85"/>
      <c r="O15" s="67"/>
      <c r="P15" s="68"/>
      <c r="R15" s="69"/>
      <c r="S15" s="70"/>
      <c r="T15" s="71"/>
      <c r="U15" s="66"/>
    </row>
    <row r="16" spans="1:21" s="4" customFormat="1" ht="12" customHeight="1" thickTop="1" thickBot="1">
      <c r="A16" s="12" t="str">
        <f t="shared" si="0"/>
        <v>ESA-ConsolProvisões/reversões</v>
      </c>
      <c r="B16" s="87" t="s">
        <v>1</v>
      </c>
      <c r="C16" s="87" t="s">
        <v>17</v>
      </c>
      <c r="D16" s="15"/>
      <c r="E16" s="158" t="s">
        <v>101</v>
      </c>
      <c r="F16" s="878">
        <v>2348.9</v>
      </c>
      <c r="G16" s="878">
        <v>2665.1</v>
      </c>
      <c r="H16" s="304">
        <v>316.10000000000002</v>
      </c>
      <c r="I16" s="304">
        <v>13.5</v>
      </c>
      <c r="J16" s="490" t="s">
        <v>583</v>
      </c>
      <c r="K16" s="29"/>
      <c r="L16" s="84"/>
      <c r="M16" s="85"/>
      <c r="N16" s="85"/>
      <c r="O16" s="67"/>
      <c r="P16" s="68"/>
      <c r="R16" s="69"/>
      <c r="S16" s="70"/>
      <c r="T16" s="71"/>
      <c r="U16" s="66"/>
    </row>
    <row r="17" spans="1:23" s="4" customFormat="1" ht="12" customHeight="1" thickTop="1" thickBot="1">
      <c r="A17" s="12" t="str">
        <f t="shared" si="0"/>
        <v>ESA-ConsolContingências</v>
      </c>
      <c r="B17" s="87" t="s">
        <v>1</v>
      </c>
      <c r="C17" s="87" t="s">
        <v>18</v>
      </c>
      <c r="D17" s="15"/>
      <c r="E17" s="158" t="s">
        <v>37</v>
      </c>
      <c r="F17" s="878">
        <v>1379</v>
      </c>
      <c r="G17" s="878">
        <v>1582.8</v>
      </c>
      <c r="H17" s="304">
        <v>203.7</v>
      </c>
      <c r="I17" s="304">
        <v>14.8</v>
      </c>
      <c r="J17" s="490" t="s">
        <v>583</v>
      </c>
      <c r="K17" s="29"/>
      <c r="L17" s="84"/>
      <c r="M17" s="85"/>
      <c r="N17" s="85"/>
      <c r="O17" s="67"/>
      <c r="P17" s="68"/>
      <c r="R17" s="69"/>
      <c r="S17" s="70"/>
      <c r="T17" s="71"/>
      <c r="U17" s="66"/>
    </row>
    <row r="18" spans="1:23" s="4" customFormat="1" ht="12" customHeight="1" thickTop="1" thickBot="1">
      <c r="A18" s="12" t="str">
        <f t="shared" si="0"/>
        <v>ESA-ConsolDevedores duvidosos</v>
      </c>
      <c r="B18" s="87" t="s">
        <v>1</v>
      </c>
      <c r="C18" s="87" t="s">
        <v>49</v>
      </c>
      <c r="D18" s="15"/>
      <c r="E18" s="103" t="s">
        <v>11</v>
      </c>
      <c r="F18" s="304">
        <v>716.2</v>
      </c>
      <c r="G18" s="304">
        <v>803</v>
      </c>
      <c r="H18" s="304">
        <v>86.8</v>
      </c>
      <c r="I18" s="304">
        <v>12.1</v>
      </c>
      <c r="J18" s="490" t="s">
        <v>583</v>
      </c>
      <c r="K18" s="29"/>
      <c r="L18" s="84"/>
      <c r="M18" s="85"/>
      <c r="N18" s="85"/>
      <c r="O18" s="67"/>
      <c r="P18" s="68"/>
      <c r="R18" s="69"/>
      <c r="S18" s="70"/>
      <c r="T18" s="71"/>
      <c r="U18" s="66"/>
    </row>
    <row r="19" spans="1:23" s="4" customFormat="1" ht="12" customHeight="1" thickTop="1" thickBot="1">
      <c r="A19" s="12" t="str">
        <f t="shared" si="0"/>
        <v>ESA-Consol3 Demais receitas/despesas</v>
      </c>
      <c r="B19" s="87" t="s">
        <v>1</v>
      </c>
      <c r="C19" s="87" t="s">
        <v>19</v>
      </c>
      <c r="D19" s="15"/>
      <c r="E19" s="103" t="s">
        <v>12</v>
      </c>
      <c r="F19" s="249">
        <v>449.5</v>
      </c>
      <c r="G19" s="249">
        <v>499.6</v>
      </c>
      <c r="H19" s="304">
        <v>50.1</v>
      </c>
      <c r="I19" s="304">
        <v>11.1</v>
      </c>
      <c r="J19" s="490" t="s">
        <v>583</v>
      </c>
      <c r="K19" s="29"/>
      <c r="L19" s="84"/>
      <c r="M19" s="85"/>
      <c r="N19" s="85"/>
      <c r="O19" s="67"/>
      <c r="P19" s="68"/>
      <c r="R19" s="69"/>
      <c r="S19" s="70"/>
      <c r="T19" s="71"/>
      <c r="U19" s="66"/>
    </row>
    <row r="20" spans="1:23" s="4" customFormat="1" ht="12" customHeight="1" thickTop="1" thickBot="1">
      <c r="A20" s="12" t="str">
        <f t="shared" si="0"/>
        <v>ESA-ConsolDepreciação e amortização</v>
      </c>
      <c r="B20" s="87" t="s">
        <v>1</v>
      </c>
      <c r="C20" s="87" t="s">
        <v>20</v>
      </c>
      <c r="D20" s="15"/>
      <c r="E20" s="103" t="s">
        <v>75</v>
      </c>
      <c r="F20" s="249">
        <v>735.2</v>
      </c>
      <c r="G20" s="249">
        <v>785.4</v>
      </c>
      <c r="H20" s="304">
        <v>50.2</v>
      </c>
      <c r="I20" s="304">
        <v>6.8</v>
      </c>
      <c r="J20" s="490" t="s">
        <v>583</v>
      </c>
      <c r="K20" s="29"/>
      <c r="L20" s="84"/>
      <c r="M20" s="85"/>
      <c r="N20" s="85"/>
      <c r="O20" s="67"/>
      <c r="P20" s="68"/>
      <c r="R20" s="69"/>
      <c r="S20" s="70"/>
      <c r="T20" s="71"/>
      <c r="U20" s="66"/>
    </row>
    <row r="21" spans="1:23" s="4" customFormat="1" ht="12" customHeight="1" thickTop="1" thickBot="1">
      <c r="A21" s="12" t="str">
        <f t="shared" si="0"/>
        <v>ESA-ConsolOutras receitas/despesas</v>
      </c>
      <c r="B21" s="87" t="s">
        <v>1</v>
      </c>
      <c r="C21" s="87" t="s">
        <v>50</v>
      </c>
      <c r="D21" s="15"/>
      <c r="E21" s="103" t="s">
        <v>76</v>
      </c>
      <c r="F21" s="249">
        <v>316.60000000000002</v>
      </c>
      <c r="G21" s="249">
        <v>339</v>
      </c>
      <c r="H21" s="304">
        <v>22.5</v>
      </c>
      <c r="I21" s="304">
        <v>7.1</v>
      </c>
      <c r="J21" s="490" t="s">
        <v>583</v>
      </c>
      <c r="K21" s="29"/>
      <c r="L21" s="84"/>
      <c r="M21" s="85"/>
      <c r="N21" s="85"/>
      <c r="O21" s="67"/>
      <c r="P21" s="68"/>
      <c r="R21" s="69"/>
      <c r="S21" s="70"/>
      <c r="T21" s="71"/>
      <c r="U21" s="66"/>
    </row>
    <row r="22" spans="1:23" s="4" customFormat="1" ht="12" customHeight="1" thickTop="1" thickBot="1">
      <c r="A22" s="12" t="str">
        <f t="shared" si="0"/>
        <v>ESA-ConsolTotal Custos e Despesas Operacionais (1+2+3, s/ construção)</v>
      </c>
      <c r="B22" s="87" t="s">
        <v>1</v>
      </c>
      <c r="C22" s="87" t="s">
        <v>21</v>
      </c>
      <c r="D22" s="15"/>
      <c r="E22" s="484" t="s">
        <v>38</v>
      </c>
      <c r="F22" s="879">
        <v>7765.6</v>
      </c>
      <c r="G22" s="879">
        <v>8691.7999999999993</v>
      </c>
      <c r="H22" s="301">
        <v>926.2</v>
      </c>
      <c r="I22" s="301">
        <v>11.9</v>
      </c>
      <c r="J22" s="162"/>
      <c r="K22" s="29"/>
      <c r="L22" s="84"/>
      <c r="M22" s="85"/>
      <c r="N22" s="85"/>
      <c r="O22" s="67"/>
      <c r="P22" s="68"/>
      <c r="R22" s="69"/>
      <c r="S22" s="70"/>
      <c r="T22" s="71"/>
      <c r="U22" s="66"/>
    </row>
    <row r="23" spans="1:23" s="1" customFormat="1" ht="2.1" customHeight="1" thickTop="1" thickBot="1">
      <c r="A23" s="12" t="str">
        <f t="shared" si="0"/>
        <v>ESA-ConsolCusto de construção</v>
      </c>
      <c r="B23" s="87" t="s">
        <v>1</v>
      </c>
      <c r="C23" s="87" t="s">
        <v>22</v>
      </c>
      <c r="D23" s="15"/>
      <c r="E23" s="521"/>
      <c r="F23" s="414"/>
      <c r="G23" s="414"/>
      <c r="H23" s="522"/>
      <c r="I23" s="522"/>
      <c r="J23" s="523"/>
      <c r="K23" s="29"/>
      <c r="L23" s="28"/>
      <c r="M23" s="29"/>
      <c r="N23" s="29"/>
      <c r="O23" s="67"/>
      <c r="P23" s="68"/>
      <c r="Q23" s="4"/>
      <c r="R23" s="69"/>
      <c r="S23" s="70"/>
      <c r="T23" s="71"/>
      <c r="U23" s="66"/>
    </row>
    <row r="24" spans="1:23" s="4" customFormat="1" ht="12" customHeight="1" thickTop="1" thickBot="1">
      <c r="A24" s="12" t="str">
        <f t="shared" si="0"/>
        <v>ESA-ConsolTotal Custos e Despesas Operacionais (1+2+3, c/ construção)</v>
      </c>
      <c r="B24" s="87" t="s">
        <v>1</v>
      </c>
      <c r="C24" s="87" t="s">
        <v>23</v>
      </c>
      <c r="D24" s="15"/>
      <c r="E24" s="1"/>
      <c r="F24" s="29"/>
      <c r="G24" s="29"/>
      <c r="H24" s="29"/>
      <c r="I24" s="29"/>
      <c r="J24" s="29"/>
      <c r="K24" s="29"/>
      <c r="L24" s="84"/>
      <c r="M24" s="85"/>
      <c r="N24" s="85"/>
      <c r="O24" s="67"/>
      <c r="P24" s="68"/>
      <c r="R24" s="69"/>
      <c r="S24" s="70"/>
      <c r="T24" s="71"/>
      <c r="U24" s="66"/>
    </row>
    <row r="25" spans="1:23" s="16" customFormat="1" ht="3" hidden="1" customHeight="1" thickTop="1">
      <c r="A25"/>
      <c r="B25" s="23"/>
      <c r="C25" s="1"/>
      <c r="D25" s="1"/>
      <c r="E25" s="1"/>
      <c r="F25" s="29"/>
      <c r="G25" s="29"/>
      <c r="H25" s="29"/>
      <c r="I25" s="29"/>
      <c r="J25" s="29"/>
      <c r="K25" s="29"/>
      <c r="L25" s="26"/>
      <c r="M25" s="29"/>
      <c r="N25" s="29"/>
      <c r="O25" s="46"/>
      <c r="P25" s="3"/>
      <c r="Q25" s="4"/>
      <c r="R25" s="5"/>
      <c r="S25" s="6"/>
      <c r="T25" s="7"/>
      <c r="U25" s="1"/>
      <c r="V25" s="1"/>
    </row>
    <row r="26" spans="1:23" ht="7.5" hidden="1" customHeight="1">
      <c r="B26" s="23"/>
      <c r="U26" s="1"/>
      <c r="V26" s="1"/>
    </row>
    <row r="27" spans="1:23" s="29" customFormat="1" ht="12.75" hidden="1" customHeight="1">
      <c r="A27"/>
      <c r="B27" s="1"/>
      <c r="C27" s="1"/>
      <c r="D27" s="1"/>
      <c r="E27" s="1"/>
      <c r="L27" s="28"/>
      <c r="O27" s="46"/>
      <c r="P27" s="3"/>
      <c r="Q27" s="4"/>
      <c r="R27" s="5"/>
      <c r="S27" s="6"/>
      <c r="T27" s="7"/>
      <c r="U27" s="4"/>
      <c r="V27"/>
      <c r="W27"/>
    </row>
    <row r="28" spans="1:23" s="29" customFormat="1" ht="15.75" hidden="1">
      <c r="A28"/>
      <c r="B28" s="1"/>
      <c r="C28" s="1"/>
      <c r="D28" s="1"/>
      <c r="E28" s="1"/>
      <c r="L28" s="28"/>
      <c r="O28" s="46"/>
      <c r="P28" s="3"/>
      <c r="Q28" s="4"/>
      <c r="R28" s="5"/>
      <c r="S28" s="6"/>
      <c r="T28" s="7"/>
      <c r="U28" s="4"/>
      <c r="V28"/>
      <c r="W28"/>
    </row>
    <row r="29" spans="1:23" s="29" customFormat="1" ht="15.75" hidden="1" customHeight="1">
      <c r="A29"/>
      <c r="B29" s="1"/>
      <c r="C29" s="1"/>
      <c r="D29" s="1"/>
      <c r="E29" s="1"/>
      <c r="L29" s="28"/>
      <c r="O29" s="46"/>
      <c r="P29" s="3"/>
      <c r="Q29" s="4"/>
      <c r="R29" s="5"/>
      <c r="S29" s="6"/>
      <c r="T29" s="7"/>
      <c r="U29" s="4"/>
      <c r="V29"/>
      <c r="W29"/>
    </row>
    <row r="30" spans="1:23" s="29" customFormat="1" ht="15.75" hidden="1">
      <c r="A30"/>
      <c r="B30" s="1"/>
      <c r="C30" s="1"/>
      <c r="D30" s="1"/>
      <c r="E30" s="1"/>
      <c r="L30" s="28"/>
      <c r="O30" s="46"/>
      <c r="P30" s="3"/>
      <c r="Q30" s="4"/>
      <c r="R30" s="5"/>
      <c r="S30" s="6"/>
      <c r="T30" s="7"/>
      <c r="U30" s="4"/>
      <c r="V30"/>
      <c r="W30"/>
    </row>
    <row r="31" spans="1:23" ht="15.75" hidden="1" customHeight="1"/>
    <row r="32" spans="1:23" ht="15.75" hidden="1" customHeight="1"/>
    <row r="33" spans="1:26" ht="15.75" hidden="1" customHeight="1"/>
    <row r="34" spans="1:26" ht="15.75" hidden="1" customHeight="1"/>
    <row r="35" spans="1:26" ht="15.75" hidden="1" customHeight="1"/>
    <row r="36" spans="1:26" ht="15.75" hidden="1" customHeight="1"/>
    <row r="37" spans="1:26" s="29" customFormat="1" ht="15.75" hidden="1" customHeight="1">
      <c r="A37"/>
      <c r="B37" s="1"/>
      <c r="C37" s="1"/>
      <c r="D37" s="1"/>
      <c r="E37" s="1"/>
      <c r="L37" s="28"/>
      <c r="O37" s="46"/>
      <c r="P37" s="3"/>
      <c r="Q37" s="4"/>
      <c r="R37" s="5"/>
      <c r="S37" s="6"/>
      <c r="T37" s="7"/>
      <c r="U37" s="4"/>
      <c r="V37"/>
      <c r="W37"/>
      <c r="X37"/>
      <c r="Y37"/>
      <c r="Z37"/>
    </row>
    <row r="38" spans="1:26" s="29" customFormat="1" ht="15.75" hidden="1" customHeight="1">
      <c r="A38"/>
      <c r="B38" s="1"/>
      <c r="C38" s="1"/>
      <c r="D38" s="1"/>
      <c r="E38" s="1"/>
      <c r="L38" s="28"/>
      <c r="O38" s="46"/>
      <c r="P38" s="3"/>
      <c r="Q38" s="4"/>
      <c r="R38" s="5"/>
      <c r="S38" s="6"/>
      <c r="T38" s="7"/>
      <c r="U38" s="4"/>
      <c r="V38"/>
      <c r="W38"/>
      <c r="X38"/>
      <c r="Y38"/>
      <c r="Z38"/>
    </row>
    <row r="39" spans="1:26" s="29" customFormat="1" ht="15.75" hidden="1" customHeight="1">
      <c r="A39"/>
      <c r="B39" s="1"/>
      <c r="C39" s="1"/>
      <c r="D39" s="1"/>
      <c r="E39" s="1"/>
      <c r="L39" s="28"/>
      <c r="O39" s="46"/>
      <c r="P39" s="3"/>
      <c r="Q39" s="4"/>
      <c r="R39" s="5"/>
      <c r="S39" s="6"/>
      <c r="T39" s="7"/>
      <c r="U39" s="4"/>
      <c r="V39"/>
      <c r="W39"/>
      <c r="X39"/>
      <c r="Y39"/>
      <c r="Z39"/>
    </row>
    <row r="40" spans="1:26" s="29" customFormat="1" ht="15.75" hidden="1" customHeight="1">
      <c r="A40"/>
      <c r="B40" s="1"/>
      <c r="C40" s="1"/>
      <c r="D40" s="1"/>
      <c r="E40" s="1"/>
      <c r="L40" s="28"/>
      <c r="O40" s="46"/>
      <c r="P40" s="3"/>
      <c r="Q40" s="4"/>
      <c r="R40" s="5"/>
      <c r="S40" s="6"/>
      <c r="T40" s="7"/>
      <c r="U40" s="4"/>
      <c r="V40"/>
      <c r="W40"/>
      <c r="X40"/>
      <c r="Y40"/>
      <c r="Z40"/>
    </row>
    <row r="41" spans="1:26" s="29" customFormat="1" ht="15.75" hidden="1" customHeight="1">
      <c r="A41"/>
      <c r="B41" s="1"/>
      <c r="C41" s="1"/>
      <c r="D41" s="1"/>
      <c r="E41" s="1"/>
      <c r="L41" s="28"/>
      <c r="O41" s="46"/>
      <c r="P41" s="3"/>
      <c r="Q41" s="4"/>
      <c r="R41" s="5"/>
      <c r="S41" s="6"/>
      <c r="T41" s="7"/>
      <c r="U41" s="4"/>
      <c r="V41"/>
      <c r="W41"/>
      <c r="X41"/>
      <c r="Y41"/>
      <c r="Z41"/>
    </row>
  </sheetData>
  <mergeCells count="5">
    <mergeCell ref="E5:E7"/>
    <mergeCell ref="F5:J5"/>
    <mergeCell ref="F6:F7"/>
    <mergeCell ref="G6:G7"/>
    <mergeCell ref="I6:I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22"/>
  <dimension ref="A1:AB42"/>
  <sheetViews>
    <sheetView showGridLines="0" showRowColHeaders="0" zoomScaleNormal="100" workbookViewId="0">
      <selection activeCell="C14" sqref="C14"/>
    </sheetView>
  </sheetViews>
  <sheetFormatPr defaultColWidth="0" defaultRowHeight="0" customHeight="1" zeroHeight="1"/>
  <cols>
    <col min="1" max="1" width="5.7109375" style="1" customWidth="1"/>
    <col min="2" max="2" width="47.140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0" width="0" hidden="1" customWidth="1"/>
    <col min="21" max="21" width="7.7109375" hidden="1" customWidth="1"/>
    <col min="22" max="23" width="0" hidden="1" customWidth="1"/>
    <col min="24" max="24" width="7.7109375" hidden="1" customWidth="1"/>
    <col min="25" max="28" width="0" hidden="1" customWidth="1"/>
    <col min="29" max="16384" width="9.140625" hidden="1"/>
  </cols>
  <sheetData>
    <row r="1" spans="1:18" ht="29.25" customHeight="1">
      <c r="B1" s="24" t="s">
        <v>238</v>
      </c>
      <c r="H1" s="30"/>
    </row>
    <row r="2" spans="1:18" ht="8.25" customHeight="1">
      <c r="B2" s="2"/>
      <c r="H2" s="30"/>
    </row>
    <row r="3" spans="1:18" ht="15.75">
      <c r="B3" s="81" t="s">
        <v>627</v>
      </c>
      <c r="C3" s="1"/>
      <c r="D3" s="1"/>
      <c r="E3" s="1"/>
      <c r="F3" s="1"/>
      <c r="G3" s="1"/>
      <c r="H3" s="64"/>
    </row>
    <row r="4" spans="1:18" ht="14.1" customHeight="1">
      <c r="B4" s="82"/>
      <c r="C4" s="1"/>
      <c r="D4" s="1"/>
      <c r="E4" s="1"/>
      <c r="F4" s="1"/>
      <c r="G4" s="1"/>
      <c r="H4" s="64"/>
    </row>
    <row r="5" spans="1:18" ht="14.1" customHeight="1">
      <c r="C5" s="1"/>
      <c r="D5" s="1"/>
      <c r="E5" s="1"/>
      <c r="F5" s="1"/>
      <c r="G5" s="1"/>
      <c r="H5" s="64"/>
    </row>
    <row r="6" spans="1:18" ht="13.5" customHeight="1" thickBot="1">
      <c r="B6" s="575" t="s">
        <v>628</v>
      </c>
      <c r="C6" s="1149" t="s">
        <v>77</v>
      </c>
      <c r="D6" s="1150"/>
      <c r="E6" s="1151"/>
      <c r="F6" s="1139" t="s">
        <v>237</v>
      </c>
      <c r="G6" s="1140"/>
      <c r="H6" s="1141"/>
      <c r="I6" s="6"/>
      <c r="J6" s="7"/>
      <c r="K6" s="4"/>
      <c r="L6"/>
      <c r="M6"/>
      <c r="N6"/>
      <c r="O6"/>
      <c r="P6"/>
      <c r="Q6"/>
      <c r="R6"/>
    </row>
    <row r="7" spans="1:18" s="1" customFormat="1" ht="14.1" customHeight="1" thickTop="1">
      <c r="B7" s="575" t="s">
        <v>629</v>
      </c>
      <c r="C7" s="587" t="s">
        <v>835</v>
      </c>
      <c r="D7" s="286" t="s">
        <v>836</v>
      </c>
      <c r="E7" s="377" t="s">
        <v>236</v>
      </c>
      <c r="F7" s="581">
        <v>2022</v>
      </c>
      <c r="G7" s="581">
        <v>2021</v>
      </c>
      <c r="H7" s="580" t="s">
        <v>236</v>
      </c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3" customHeight="1">
      <c r="B8" s="103"/>
      <c r="C8" s="516"/>
      <c r="D8" s="516"/>
      <c r="E8" s="212"/>
      <c r="F8" s="212"/>
      <c r="G8" s="212"/>
      <c r="H8" s="240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3" customHeight="1">
      <c r="B9" s="518"/>
      <c r="C9" s="519"/>
      <c r="D9" s="519"/>
      <c r="E9" s="468"/>
      <c r="F9" s="468"/>
      <c r="G9" s="468"/>
      <c r="H9" s="477"/>
      <c r="I9" s="28"/>
      <c r="J9" s="29"/>
      <c r="K9" s="29"/>
      <c r="L9" s="46"/>
      <c r="M9" s="3"/>
      <c r="N9" s="4"/>
      <c r="O9" s="5"/>
      <c r="P9" s="6"/>
      <c r="Q9" s="7"/>
    </row>
    <row r="10" spans="1:18" s="1" customFormat="1" ht="3" customHeight="1">
      <c r="B10" s="103"/>
      <c r="C10" s="516"/>
      <c r="D10" s="516"/>
      <c r="E10" s="212"/>
      <c r="F10" s="212"/>
      <c r="G10" s="212"/>
      <c r="H10" s="240"/>
      <c r="I10" s="28"/>
      <c r="J10" s="29"/>
      <c r="K10" s="29"/>
      <c r="L10" s="46"/>
      <c r="M10" s="3"/>
      <c r="N10" s="4"/>
      <c r="O10" s="5"/>
      <c r="P10" s="6"/>
      <c r="Q10" s="7"/>
    </row>
    <row r="11" spans="1:18" s="1" customFormat="1" ht="14.1" customHeight="1">
      <c r="B11" s="103" t="s">
        <v>844</v>
      </c>
      <c r="C11" s="218">
        <v>19.5</v>
      </c>
      <c r="D11" s="161">
        <v>20.5</v>
      </c>
      <c r="E11" s="212">
        <v>-4.9000000000000004</v>
      </c>
      <c r="F11" s="235">
        <v>83.3</v>
      </c>
      <c r="G11" s="212">
        <v>80.2</v>
      </c>
      <c r="H11" s="240">
        <v>3.8</v>
      </c>
      <c r="I11" s="28"/>
      <c r="J11" s="29"/>
      <c r="K11" s="29"/>
      <c r="L11" s="46"/>
      <c r="M11" s="3"/>
      <c r="N11" s="4"/>
      <c r="O11" s="5"/>
      <c r="P11" s="6"/>
      <c r="Q11" s="7"/>
    </row>
    <row r="12" spans="1:18" s="1" customFormat="1" ht="14.1" customHeight="1">
      <c r="B12" s="103" t="s">
        <v>1070</v>
      </c>
      <c r="C12" s="218">
        <v>0.8</v>
      </c>
      <c r="D12" s="254">
        <v>1.5</v>
      </c>
      <c r="E12" s="169">
        <v>-45.5</v>
      </c>
      <c r="F12" s="235">
        <v>6.9</v>
      </c>
      <c r="G12" s="169">
        <v>7</v>
      </c>
      <c r="H12" s="485">
        <v>-0.7</v>
      </c>
      <c r="I12" s="28"/>
      <c r="J12" s="29"/>
      <c r="K12" s="29"/>
      <c r="L12" s="46"/>
      <c r="M12" s="3"/>
      <c r="N12" s="4"/>
      <c r="O12" s="5"/>
      <c r="P12" s="6"/>
      <c r="Q12" s="7"/>
    </row>
    <row r="13" spans="1:18" s="4" customFormat="1" ht="14.1" customHeight="1">
      <c r="B13" s="103" t="s">
        <v>6</v>
      </c>
      <c r="C13" s="218">
        <v>32.700000000000003</v>
      </c>
      <c r="D13" s="161">
        <v>28.4</v>
      </c>
      <c r="E13" s="212">
        <v>15</v>
      </c>
      <c r="F13" s="235">
        <v>122.8</v>
      </c>
      <c r="G13" s="212">
        <v>102.5</v>
      </c>
      <c r="H13" s="240">
        <v>19.7</v>
      </c>
      <c r="I13" s="84"/>
      <c r="J13" s="85"/>
      <c r="K13" s="85"/>
      <c r="L13" s="46"/>
      <c r="M13" s="3"/>
      <c r="O13" s="5"/>
      <c r="P13" s="6"/>
      <c r="Q13" s="7"/>
    </row>
    <row r="14" spans="1:18" s="1" customFormat="1" ht="14.1" customHeight="1">
      <c r="A14" s="15"/>
      <c r="B14" s="103" t="s">
        <v>7</v>
      </c>
      <c r="C14" s="218">
        <v>5.5</v>
      </c>
      <c r="D14" s="161">
        <v>5.4</v>
      </c>
      <c r="E14" s="212">
        <v>3.3</v>
      </c>
      <c r="F14" s="235">
        <v>21.2</v>
      </c>
      <c r="G14" s="212">
        <v>20.399999999999999</v>
      </c>
      <c r="H14" s="240">
        <v>4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4" customFormat="1" ht="14.1" customHeight="1">
      <c r="A15" s="15"/>
      <c r="B15" s="103" t="s">
        <v>39</v>
      </c>
      <c r="C15" s="218">
        <v>58.4</v>
      </c>
      <c r="D15" s="161">
        <v>58.2</v>
      </c>
      <c r="E15" s="212">
        <v>0.4</v>
      </c>
      <c r="F15" s="235">
        <v>214.4</v>
      </c>
      <c r="G15" s="212">
        <v>212.5</v>
      </c>
      <c r="H15" s="240">
        <v>0.9</v>
      </c>
      <c r="I15" s="84"/>
      <c r="J15" s="85"/>
      <c r="K15" s="85"/>
      <c r="L15" s="67"/>
      <c r="M15" s="68"/>
      <c r="O15" s="69"/>
      <c r="P15" s="70"/>
      <c r="Q15" s="71"/>
      <c r="R15" s="66"/>
    </row>
    <row r="16" spans="1:18" s="1" customFormat="1" ht="15" customHeight="1">
      <c r="A16" s="15"/>
      <c r="B16" s="103" t="s">
        <v>9</v>
      </c>
      <c r="C16" s="218">
        <v>120</v>
      </c>
      <c r="D16" s="161">
        <v>96.3</v>
      </c>
      <c r="E16" s="212">
        <v>24.6</v>
      </c>
      <c r="F16" s="235">
        <v>446</v>
      </c>
      <c r="G16" s="212">
        <v>387.8</v>
      </c>
      <c r="H16" s="240">
        <v>15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0" s="4" customFormat="1" ht="15" customHeight="1">
      <c r="A17" s="15"/>
      <c r="B17" s="103" t="s">
        <v>10</v>
      </c>
      <c r="C17" s="218">
        <v>64.7</v>
      </c>
      <c r="D17" s="161">
        <v>56.3</v>
      </c>
      <c r="E17" s="212">
        <v>15</v>
      </c>
      <c r="F17" s="235">
        <v>253.2</v>
      </c>
      <c r="G17" s="212">
        <v>222.6</v>
      </c>
      <c r="H17" s="240">
        <v>13.8</v>
      </c>
      <c r="I17" s="84"/>
      <c r="J17" s="85"/>
      <c r="K17" s="85"/>
      <c r="L17" s="67"/>
      <c r="M17" s="68"/>
      <c r="O17" s="69"/>
      <c r="P17" s="70"/>
      <c r="Q17" s="71"/>
      <c r="R17" s="66"/>
    </row>
    <row r="18" spans="1:20" s="4" customFormat="1" ht="15" customHeight="1">
      <c r="A18" s="15"/>
      <c r="B18" s="103" t="s">
        <v>11</v>
      </c>
      <c r="C18" s="218">
        <v>34.6</v>
      </c>
      <c r="D18" s="161">
        <v>34.4</v>
      </c>
      <c r="E18" s="212">
        <v>0.8</v>
      </c>
      <c r="F18" s="235">
        <v>140.19999999999999</v>
      </c>
      <c r="G18" s="212">
        <v>136.4</v>
      </c>
      <c r="H18" s="240">
        <v>2.8</v>
      </c>
      <c r="I18" s="84"/>
      <c r="J18" s="85"/>
      <c r="K18" s="85"/>
      <c r="L18" s="67"/>
      <c r="M18" s="68"/>
      <c r="O18" s="69"/>
      <c r="P18" s="70"/>
      <c r="Q18" s="71"/>
      <c r="R18" s="66"/>
    </row>
    <row r="19" spans="1:20" s="4" customFormat="1" ht="15" customHeight="1">
      <c r="A19" s="15"/>
      <c r="B19" s="103" t="s">
        <v>12</v>
      </c>
      <c r="C19" s="218">
        <v>29.7</v>
      </c>
      <c r="D19" s="161">
        <v>31.4</v>
      </c>
      <c r="E19" s="212">
        <v>-5.2</v>
      </c>
      <c r="F19" s="235">
        <v>118.5</v>
      </c>
      <c r="G19" s="212">
        <v>122.4</v>
      </c>
      <c r="H19" s="240">
        <v>-3.2</v>
      </c>
      <c r="I19" s="84"/>
      <c r="J19" s="85"/>
      <c r="K19" s="85"/>
      <c r="L19" s="67"/>
      <c r="M19" s="68"/>
      <c r="O19" s="69"/>
      <c r="P19" s="70"/>
      <c r="Q19" s="71"/>
      <c r="R19" s="66"/>
    </row>
    <row r="20" spans="1:20" s="4" customFormat="1" ht="15" customHeight="1">
      <c r="A20" s="15"/>
      <c r="B20" s="103" t="s">
        <v>75</v>
      </c>
      <c r="C20" s="218">
        <v>21.6</v>
      </c>
      <c r="D20" s="161">
        <v>13.3</v>
      </c>
      <c r="E20" s="212">
        <v>62.7</v>
      </c>
      <c r="F20" s="235">
        <v>82.3</v>
      </c>
      <c r="G20" s="212">
        <v>76</v>
      </c>
      <c r="H20" s="240">
        <v>8.3000000000000007</v>
      </c>
      <c r="I20" s="84"/>
      <c r="J20" s="85"/>
      <c r="K20" s="85"/>
      <c r="L20" s="67"/>
      <c r="M20" s="68"/>
      <c r="O20" s="69"/>
      <c r="P20" s="70"/>
      <c r="Q20" s="71"/>
      <c r="R20" s="66"/>
    </row>
    <row r="21" spans="1:20" s="4" customFormat="1" ht="15" customHeight="1">
      <c r="A21" s="15"/>
      <c r="B21" s="103" t="s">
        <v>76</v>
      </c>
      <c r="C21" s="218">
        <v>8.4</v>
      </c>
      <c r="D21" s="161">
        <v>4.7</v>
      </c>
      <c r="E21" s="212">
        <v>76.3</v>
      </c>
      <c r="F21" s="235">
        <v>31.9</v>
      </c>
      <c r="G21" s="212">
        <v>28.6</v>
      </c>
      <c r="H21" s="240">
        <v>11.5</v>
      </c>
      <c r="I21" s="84"/>
      <c r="J21" s="85"/>
      <c r="K21" s="85"/>
      <c r="L21" s="67"/>
      <c r="M21" s="68"/>
      <c r="O21" s="69"/>
      <c r="P21" s="70"/>
      <c r="Q21" s="71"/>
      <c r="R21" s="66"/>
    </row>
    <row r="22" spans="1:20" s="4" customFormat="1" ht="15" customHeight="1">
      <c r="A22" s="15"/>
      <c r="B22" s="103" t="s">
        <v>630</v>
      </c>
      <c r="C22" s="218">
        <v>1.9</v>
      </c>
      <c r="D22" s="161">
        <v>1.1000000000000001</v>
      </c>
      <c r="E22" s="212">
        <v>70.7</v>
      </c>
      <c r="F22" s="235">
        <v>6.8</v>
      </c>
      <c r="G22" s="212">
        <v>4.4000000000000004</v>
      </c>
      <c r="H22" s="240">
        <v>55.9</v>
      </c>
      <c r="I22" s="84"/>
      <c r="J22" s="85"/>
      <c r="K22" s="85"/>
      <c r="L22" s="67"/>
      <c r="M22" s="68"/>
      <c r="O22" s="69"/>
      <c r="P22" s="70"/>
      <c r="Q22" s="71"/>
      <c r="R22" s="66"/>
    </row>
    <row r="23" spans="1:20" s="4" customFormat="1" ht="15" customHeight="1">
      <c r="A23" s="15"/>
      <c r="B23" s="612" t="s">
        <v>631</v>
      </c>
      <c r="C23" s="713">
        <v>395.9</v>
      </c>
      <c r="D23" s="174">
        <v>350.2</v>
      </c>
      <c r="E23" s="251">
        <v>13</v>
      </c>
      <c r="F23" s="242">
        <v>1520.6</v>
      </c>
      <c r="G23" s="242">
        <v>1396.5</v>
      </c>
      <c r="H23" s="265">
        <v>8.9</v>
      </c>
      <c r="I23" s="84"/>
      <c r="J23" s="85"/>
      <c r="K23" s="85"/>
      <c r="L23" s="67"/>
      <c r="M23" s="68"/>
      <c r="O23" s="69"/>
      <c r="P23" s="70"/>
      <c r="Q23" s="71"/>
      <c r="R23" s="66"/>
    </row>
    <row r="24" spans="1:20" s="4" customFormat="1" ht="15" customHeight="1">
      <c r="A24" s="15"/>
      <c r="B24" s="1"/>
      <c r="C24" s="29"/>
      <c r="D24" s="29"/>
      <c r="E24" s="29"/>
      <c r="F24" s="29"/>
      <c r="G24" s="29"/>
      <c r="H24" s="29"/>
      <c r="I24" s="84"/>
      <c r="J24" s="85"/>
      <c r="K24" s="85"/>
      <c r="L24" s="67"/>
      <c r="M24" s="68"/>
      <c r="O24" s="69"/>
      <c r="P24" s="70"/>
      <c r="Q24" s="71"/>
      <c r="R24" s="66"/>
    </row>
    <row r="25" spans="1:20" s="4" customFormat="1" ht="14.1" customHeight="1">
      <c r="A25" s="15"/>
      <c r="B25" s="880" t="s">
        <v>1071</v>
      </c>
      <c r="C25" s="1"/>
      <c r="D25" s="1"/>
      <c r="E25" s="1"/>
      <c r="F25" s="1"/>
      <c r="G25" s="29"/>
      <c r="H25" s="29"/>
      <c r="I25" s="84"/>
      <c r="J25" s="85"/>
      <c r="K25" s="85"/>
      <c r="L25" s="67"/>
      <c r="M25" s="68"/>
      <c r="O25" s="69"/>
      <c r="P25" s="70"/>
      <c r="Q25" s="71"/>
      <c r="R25" s="66"/>
    </row>
    <row r="26" spans="1:20" s="16" customFormat="1" ht="14.1" customHeight="1">
      <c r="A26" s="1"/>
      <c r="B26" s="1"/>
      <c r="C26" s="29"/>
      <c r="D26" s="29"/>
      <c r="E26" s="29"/>
      <c r="F26" s="29"/>
      <c r="G26" s="29"/>
      <c r="H26" s="29"/>
      <c r="I26" s="26"/>
      <c r="J26" s="29"/>
      <c r="K26" s="29"/>
      <c r="L26" s="46"/>
      <c r="M26" s="3"/>
      <c r="N26" s="4"/>
      <c r="O26" s="5"/>
      <c r="P26" s="6"/>
      <c r="Q26" s="7"/>
      <c r="R26" s="1"/>
      <c r="S26" s="1"/>
    </row>
    <row r="27" spans="1:20" ht="14.1" customHeight="1">
      <c r="R27" s="1"/>
      <c r="S27" s="1"/>
    </row>
    <row r="28" spans="1:20" s="29" customFormat="1" ht="14.1" customHeight="1">
      <c r="A28" s="1"/>
      <c r="B28" s="1"/>
      <c r="I28" s="28"/>
      <c r="L28" s="46"/>
      <c r="M28" s="3"/>
      <c r="N28" s="4"/>
      <c r="O28" s="5"/>
      <c r="P28" s="6"/>
      <c r="Q28" s="7"/>
      <c r="R28" s="4"/>
      <c r="S28"/>
      <c r="T28"/>
    </row>
    <row r="29" spans="1:20" s="29" customFormat="1" ht="14.1" customHeight="1">
      <c r="A29" s="1"/>
      <c r="B29" s="1"/>
      <c r="I29" s="28"/>
      <c r="L29" s="46"/>
      <c r="M29" s="3"/>
      <c r="N29" s="4"/>
      <c r="O29" s="5"/>
      <c r="P29" s="6"/>
      <c r="Q29" s="7"/>
      <c r="R29" s="4"/>
      <c r="S29"/>
      <c r="T29"/>
    </row>
    <row r="30" spans="1:20" s="29" customFormat="1" ht="14.1" customHeight="1">
      <c r="A30" s="1"/>
      <c r="B30" s="1"/>
      <c r="I30" s="28"/>
      <c r="L30" s="46"/>
      <c r="M30" s="3"/>
      <c r="N30" s="4"/>
      <c r="O30" s="5"/>
      <c r="P30" s="6"/>
      <c r="Q30" s="7"/>
      <c r="R30" s="4"/>
      <c r="S30"/>
      <c r="T30"/>
    </row>
    <row r="31" spans="1:20" s="29" customFormat="1" ht="14.1" customHeight="1">
      <c r="A31" s="1"/>
      <c r="B31" s="1"/>
      <c r="I31" s="28"/>
      <c r="L31" s="46"/>
      <c r="M31" s="3"/>
      <c r="N31" s="4"/>
      <c r="O31" s="5"/>
      <c r="P31" s="6"/>
      <c r="Q31" s="7"/>
      <c r="R31" s="4"/>
      <c r="S31"/>
      <c r="T31"/>
    </row>
    <row r="32" spans="1:20" ht="14.1" customHeight="1"/>
    <row r="33" spans="1:23" ht="14.1" customHeight="1"/>
    <row r="34" spans="1:23" ht="14.1" customHeight="1"/>
    <row r="35" spans="1:23" ht="14.1" customHeight="1"/>
    <row r="36" spans="1:23" ht="14.1" customHeight="1"/>
    <row r="37" spans="1:23" ht="14.1" customHeight="1"/>
    <row r="38" spans="1:23" s="29" customFormat="1" ht="14.1" customHeight="1">
      <c r="A38" s="1"/>
      <c r="B38" s="1"/>
      <c r="I38" s="28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1:23" s="29" customFormat="1" ht="14.1" customHeight="1">
      <c r="A39" s="1"/>
      <c r="B39" s="1"/>
      <c r="I39" s="28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1:23" s="29" customFormat="1" ht="14.1" customHeight="1">
      <c r="A40" s="1"/>
      <c r="B40" s="1"/>
      <c r="I40" s="28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1:23" s="29" customFormat="1" ht="14.1" customHeight="1">
      <c r="A41" s="1"/>
      <c r="B41" s="1"/>
      <c r="I41" s="28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1:23" s="29" customFormat="1" ht="14.1" customHeight="1">
      <c r="A42" s="1"/>
      <c r="B42" s="1"/>
      <c r="I42" s="28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</sheetData>
  <mergeCells count="2">
    <mergeCell ref="C6:E6"/>
    <mergeCell ref="F6:H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23"/>
  <dimension ref="A1:AB65"/>
  <sheetViews>
    <sheetView showGridLines="0" showRowColHeaders="0" zoomScale="115" zoomScaleNormal="115" workbookViewId="0">
      <selection activeCell="C6" sqref="C6:H6"/>
    </sheetView>
  </sheetViews>
  <sheetFormatPr defaultColWidth="0" defaultRowHeight="0" customHeight="1" zeroHeight="1"/>
  <cols>
    <col min="1" max="1" width="5.7109375" style="1" customWidth="1"/>
    <col min="2" max="2" width="36.28515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238</v>
      </c>
      <c r="H1" s="30"/>
    </row>
    <row r="2" spans="1:18" ht="8.25" customHeight="1">
      <c r="B2" s="2"/>
      <c r="H2" s="30"/>
    </row>
    <row r="3" spans="1:18" ht="15.75">
      <c r="B3" s="81" t="s">
        <v>637</v>
      </c>
      <c r="C3" s="1"/>
      <c r="D3" s="1"/>
      <c r="E3" s="1"/>
      <c r="F3" s="1"/>
      <c r="G3" s="1"/>
      <c r="H3" s="64"/>
    </row>
    <row r="4" spans="1:18" ht="14.1" customHeight="1">
      <c r="B4" s="82"/>
      <c r="C4" s="1"/>
      <c r="D4" s="1"/>
      <c r="E4" s="1"/>
      <c r="F4" s="1"/>
      <c r="G4" s="1"/>
      <c r="H4" s="64"/>
    </row>
    <row r="5" spans="1:18" ht="13.5" customHeight="1" thickBot="1">
      <c r="B5" s="611" t="s">
        <v>283</v>
      </c>
      <c r="C5" s="1149" t="s">
        <v>77</v>
      </c>
      <c r="D5" s="1150"/>
      <c r="E5" s="1151"/>
      <c r="F5" s="1139" t="s">
        <v>237</v>
      </c>
      <c r="G5" s="1140"/>
      <c r="H5" s="1141"/>
    </row>
    <row r="6" spans="1:18" ht="27.75" thickTop="1">
      <c r="B6" s="611" t="s">
        <v>249</v>
      </c>
      <c r="C6" s="377" t="s">
        <v>835</v>
      </c>
      <c r="D6" s="377" t="s">
        <v>994</v>
      </c>
      <c r="E6" s="377" t="s">
        <v>236</v>
      </c>
      <c r="F6" s="377">
        <v>2022</v>
      </c>
      <c r="G6" s="377" t="s">
        <v>995</v>
      </c>
      <c r="H6" s="659" t="s">
        <v>236</v>
      </c>
    </row>
    <row r="7" spans="1:18" s="1" customFormat="1" ht="2.1" customHeight="1">
      <c r="B7" s="103"/>
      <c r="C7" s="161"/>
      <c r="D7" s="212"/>
      <c r="E7" s="212"/>
      <c r="F7" s="212"/>
      <c r="G7" s="212"/>
      <c r="H7" s="212"/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>
      <c r="B8" s="518"/>
      <c r="C8" s="519"/>
      <c r="D8" s="468"/>
      <c r="E8" s="468"/>
      <c r="F8" s="468"/>
      <c r="G8" s="468"/>
      <c r="H8" s="468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>
      <c r="B9" s="103"/>
      <c r="C9" s="161"/>
      <c r="D9" s="212"/>
      <c r="E9" s="212"/>
      <c r="F9" s="212"/>
      <c r="G9" s="212"/>
      <c r="H9" s="212"/>
      <c r="I9" s="28"/>
      <c r="J9" s="29"/>
      <c r="K9" s="29"/>
      <c r="L9" s="46"/>
      <c r="M9" s="3"/>
      <c r="N9" s="4"/>
      <c r="O9" s="5"/>
      <c r="P9" s="6"/>
      <c r="Q9" s="7"/>
    </row>
    <row r="10" spans="1:18" s="4" customFormat="1" ht="14.1" customHeight="1">
      <c r="B10" s="711" t="s">
        <v>270</v>
      </c>
      <c r="C10" s="745">
        <v>2845.1</v>
      </c>
      <c r="D10" s="242">
        <v>4098.8</v>
      </c>
      <c r="E10" s="251">
        <v>-30.6</v>
      </c>
      <c r="F10" s="242">
        <v>11035.7</v>
      </c>
      <c r="G10" s="242">
        <v>14093</v>
      </c>
      <c r="H10" s="251">
        <v>-21.7</v>
      </c>
      <c r="I10" s="84"/>
      <c r="J10" s="85"/>
      <c r="K10" s="85"/>
      <c r="L10" s="46"/>
      <c r="M10" s="3"/>
      <c r="O10" s="5"/>
      <c r="P10" s="6"/>
      <c r="Q10" s="7"/>
    </row>
    <row r="11" spans="1:18" s="4" customFormat="1" ht="14.1" customHeight="1">
      <c r="B11" s="284" t="s">
        <v>271</v>
      </c>
      <c r="C11" s="746">
        <v>2304.9</v>
      </c>
      <c r="D11" s="252">
        <v>3667.8</v>
      </c>
      <c r="E11" s="169">
        <v>-37.200000000000003</v>
      </c>
      <c r="F11" s="237">
        <v>9043.2000000000007</v>
      </c>
      <c r="G11" s="252">
        <v>12335.1</v>
      </c>
      <c r="H11" s="169">
        <v>-26.7</v>
      </c>
      <c r="I11" s="84"/>
      <c r="J11" s="85"/>
      <c r="K11" s="85"/>
      <c r="L11" s="46"/>
      <c r="M11" s="3"/>
      <c r="O11" s="5"/>
      <c r="P11" s="6"/>
      <c r="Q11" s="7"/>
    </row>
    <row r="12" spans="1:18" s="1" customFormat="1" ht="14.1" customHeight="1">
      <c r="A12" s="15"/>
      <c r="B12" s="284" t="s">
        <v>272</v>
      </c>
      <c r="C12" s="218">
        <v>540.20000000000005</v>
      </c>
      <c r="D12" s="169">
        <v>431</v>
      </c>
      <c r="E12" s="169">
        <v>25.3</v>
      </c>
      <c r="F12" s="237">
        <v>1992.5</v>
      </c>
      <c r="G12" s="252">
        <v>1758</v>
      </c>
      <c r="H12" s="169">
        <v>13.3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 thickBot="1">
      <c r="A13" s="15"/>
      <c r="B13" s="281" t="s">
        <v>273</v>
      </c>
      <c r="C13" s="669">
        <v>917.9</v>
      </c>
      <c r="D13" s="282">
        <v>906.4</v>
      </c>
      <c r="E13" s="282">
        <v>1.3</v>
      </c>
      <c r="F13" s="524">
        <v>3244.2</v>
      </c>
      <c r="G13" s="524">
        <v>2912.3</v>
      </c>
      <c r="H13" s="282">
        <v>11.4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4.1" customHeight="1">
      <c r="A14" s="15"/>
      <c r="B14" s="525" t="s">
        <v>16</v>
      </c>
      <c r="C14" s="713">
        <v>853</v>
      </c>
      <c r="D14" s="258">
        <v>871.5</v>
      </c>
      <c r="E14" s="258">
        <v>-2.1</v>
      </c>
      <c r="F14" s="242">
        <v>2781</v>
      </c>
      <c r="G14" s="526">
        <v>2815.5</v>
      </c>
      <c r="H14" s="258">
        <v>-1.2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4.1" customHeight="1">
      <c r="A15" s="15"/>
      <c r="B15" s="525" t="s">
        <v>274</v>
      </c>
      <c r="C15" s="713">
        <v>64.900000000000006</v>
      </c>
      <c r="D15" s="258">
        <v>34.9</v>
      </c>
      <c r="E15" s="258">
        <v>85.9</v>
      </c>
      <c r="F15" s="251">
        <v>463.2</v>
      </c>
      <c r="G15" s="258">
        <v>96.8</v>
      </c>
      <c r="H15" s="258">
        <v>378.7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4.1" customHeight="1">
      <c r="A16" s="15"/>
      <c r="B16" s="306" t="s">
        <v>632</v>
      </c>
      <c r="C16" s="218">
        <v>24.4</v>
      </c>
      <c r="D16" s="169">
        <v>-47.1</v>
      </c>
      <c r="E16" s="169" t="s">
        <v>36</v>
      </c>
      <c r="F16" s="235">
        <v>95.4</v>
      </c>
      <c r="G16" s="169">
        <v>-143.30000000000001</v>
      </c>
      <c r="H16" s="169" t="s">
        <v>36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9" s="1" customFormat="1" ht="14.1" customHeight="1">
      <c r="A17" s="15"/>
      <c r="B17" s="306" t="s">
        <v>633</v>
      </c>
      <c r="C17" s="218">
        <v>40.4</v>
      </c>
      <c r="D17" s="169">
        <v>82</v>
      </c>
      <c r="E17" s="169">
        <v>-50.7</v>
      </c>
      <c r="F17" s="235">
        <v>367.7</v>
      </c>
      <c r="G17" s="169">
        <v>240.1</v>
      </c>
      <c r="H17" s="169">
        <v>53.2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9" s="1" customFormat="1" ht="14.1" customHeight="1">
      <c r="A18" s="15"/>
      <c r="B18" s="711" t="s">
        <v>277</v>
      </c>
      <c r="C18" s="713">
        <v>273.2</v>
      </c>
      <c r="D18" s="251">
        <v>317.60000000000002</v>
      </c>
      <c r="E18" s="251">
        <v>-14</v>
      </c>
      <c r="F18" s="242">
        <v>1061.3</v>
      </c>
      <c r="G18" s="251">
        <v>974.2</v>
      </c>
      <c r="H18" s="251">
        <v>8.9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9" s="1" customFormat="1" ht="14.1" customHeight="1">
      <c r="A19" s="15"/>
      <c r="B19" s="284" t="s">
        <v>278</v>
      </c>
      <c r="C19" s="218">
        <v>214.8</v>
      </c>
      <c r="D19" s="169">
        <v>228.4</v>
      </c>
      <c r="E19" s="169">
        <v>-6</v>
      </c>
      <c r="F19" s="235">
        <v>882.1</v>
      </c>
      <c r="G19" s="169">
        <v>861.3</v>
      </c>
      <c r="H19" s="169">
        <v>2.4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9" s="1" customFormat="1" ht="14.1" customHeight="1">
      <c r="A20" s="15"/>
      <c r="B20" s="284" t="s">
        <v>279</v>
      </c>
      <c r="C20" s="218">
        <v>58.3</v>
      </c>
      <c r="D20" s="169">
        <v>89.2</v>
      </c>
      <c r="E20" s="169">
        <v>-34.6</v>
      </c>
      <c r="F20" s="235">
        <v>179.2</v>
      </c>
      <c r="G20" s="169">
        <v>112.9</v>
      </c>
      <c r="H20" s="169">
        <v>58.7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9" s="1" customFormat="1" ht="14.1" customHeight="1">
      <c r="A21" s="15"/>
      <c r="B21" s="711" t="s">
        <v>634</v>
      </c>
      <c r="C21" s="745">
        <v>4036.1</v>
      </c>
      <c r="D21" s="242">
        <v>5322.8</v>
      </c>
      <c r="E21" s="251">
        <v>-24.2</v>
      </c>
      <c r="F21" s="242">
        <v>15341.1</v>
      </c>
      <c r="G21" s="242">
        <v>17979.5</v>
      </c>
      <c r="H21" s="251">
        <v>-14.7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9" s="1" customFormat="1" ht="14.1" customHeight="1">
      <c r="A22" s="15"/>
      <c r="B22" s="284" t="s">
        <v>635</v>
      </c>
      <c r="C22" s="218">
        <v>920.7</v>
      </c>
      <c r="D22" s="169">
        <v>333.1</v>
      </c>
      <c r="E22" s="169">
        <v>176.4</v>
      </c>
      <c r="F22" s="237">
        <v>3767.9</v>
      </c>
      <c r="G22" s="252">
        <v>2069.1999999999998</v>
      </c>
      <c r="H22" s="169">
        <v>82.1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9" s="1" customFormat="1" ht="14.1" customHeight="1">
      <c r="A23" s="15"/>
      <c r="B23" s="711" t="s">
        <v>636</v>
      </c>
      <c r="C23" s="745">
        <v>4956.8</v>
      </c>
      <c r="D23" s="242">
        <v>5655.8</v>
      </c>
      <c r="E23" s="251">
        <v>-12.4</v>
      </c>
      <c r="F23" s="242">
        <v>19109</v>
      </c>
      <c r="G23" s="242">
        <v>20048.599999999999</v>
      </c>
      <c r="H23" s="251">
        <v>-4.7</v>
      </c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19" s="1" customFormat="1" ht="2.1" customHeight="1" thickBot="1">
      <c r="A24" s="15"/>
      <c r="B24" s="521"/>
      <c r="C24" s="522"/>
      <c r="D24" s="523"/>
      <c r="E24" s="523"/>
      <c r="F24" s="523"/>
      <c r="G24" s="523"/>
      <c r="H24" s="523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1:19" s="1" customFormat="1" ht="12.75" customHeight="1">
      <c r="A25" s="15"/>
      <c r="C25" s="29"/>
      <c r="D25" s="29"/>
      <c r="E25" s="29"/>
      <c r="F25" s="29"/>
      <c r="G25" s="29"/>
      <c r="H25" s="29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1:19" s="1" customFormat="1" ht="1.5" hidden="1" customHeight="1">
      <c r="A26" s="15"/>
      <c r="C26" s="29"/>
      <c r="D26" s="29"/>
      <c r="E26" s="29"/>
      <c r="F26" s="29"/>
      <c r="G26" s="29"/>
      <c r="H26" s="29"/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1:19" s="1" customFormat="1" ht="1.5" hidden="1" customHeight="1">
      <c r="A27" s="15"/>
      <c r="C27" s="29"/>
      <c r="D27" s="29"/>
      <c r="E27" s="29"/>
      <c r="F27" s="29"/>
      <c r="G27" s="29"/>
      <c r="H27" s="29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1:19" s="1" customFormat="1" ht="2.1" customHeight="1">
      <c r="A28" s="15"/>
      <c r="C28" s="29"/>
      <c r="D28" s="29"/>
      <c r="E28" s="29"/>
      <c r="F28" s="29"/>
      <c r="G28" s="29"/>
      <c r="H28" s="29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1:19" s="200" customFormat="1" ht="2.1" hidden="1" customHeight="1">
      <c r="A29" s="190"/>
      <c r="B29" s="1"/>
      <c r="C29" s="29"/>
      <c r="D29" s="29"/>
      <c r="E29" s="29"/>
      <c r="F29" s="29"/>
      <c r="G29" s="29"/>
      <c r="H29" s="29"/>
      <c r="I29" s="191"/>
      <c r="J29" s="192"/>
      <c r="K29" s="192"/>
      <c r="L29" s="193"/>
      <c r="M29" s="194"/>
      <c r="N29" s="195"/>
      <c r="O29" s="196"/>
      <c r="P29" s="197"/>
      <c r="Q29" s="198"/>
      <c r="R29" s="199"/>
    </row>
    <row r="30" spans="1:19" s="1" customFormat="1" ht="2.1" hidden="1" customHeight="1">
      <c r="A30" s="15"/>
      <c r="C30" s="29"/>
      <c r="D30" s="29"/>
      <c r="E30" s="29"/>
      <c r="F30" s="29"/>
      <c r="G30" s="29"/>
      <c r="H30" s="29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19" s="16" customFormat="1" ht="2.1" hidden="1" customHeight="1">
      <c r="A31" s="15"/>
      <c r="B31" s="1"/>
      <c r="C31" s="29"/>
      <c r="D31" s="29"/>
      <c r="E31" s="29"/>
      <c r="F31" s="29"/>
      <c r="G31" s="29"/>
      <c r="H31" s="29"/>
      <c r="I31" s="26"/>
      <c r="J31" s="29"/>
      <c r="K31" s="29"/>
      <c r="L31" s="46"/>
      <c r="M31" s="3"/>
      <c r="N31" s="4"/>
      <c r="O31" s="5"/>
      <c r="P31" s="6"/>
      <c r="Q31" s="7"/>
      <c r="R31" s="1"/>
      <c r="S31" s="1"/>
    </row>
    <row r="32" spans="1:19" ht="2.1" hidden="1" customHeight="1"/>
    <row r="33" spans="3:23" ht="2.1" hidden="1" customHeight="1"/>
    <row r="34" spans="3:23" ht="2.1" hidden="1" customHeight="1"/>
    <row r="35" spans="3:23" ht="2.1" hidden="1" customHeight="1"/>
    <row r="36" spans="3:23" ht="2.1" hidden="1" customHeight="1"/>
    <row r="37" spans="3:23" ht="2.1" hidden="1" customHeight="1"/>
    <row r="38" spans="3:23" s="1" customFormat="1" ht="2.1" hidden="1" customHeight="1">
      <c r="C38" s="29"/>
      <c r="D38" s="29"/>
      <c r="E38" s="29"/>
      <c r="F38" s="29"/>
      <c r="G38" s="29"/>
      <c r="H38" s="29"/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3:23" s="1" customFormat="1" ht="2.1" hidden="1" customHeight="1">
      <c r="C39" s="29"/>
      <c r="D39" s="29"/>
      <c r="E39" s="29"/>
      <c r="F39" s="29"/>
      <c r="G39" s="29"/>
      <c r="H39" s="29"/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3:23" s="1" customFormat="1" ht="2.1" hidden="1" customHeight="1">
      <c r="C40" s="29"/>
      <c r="D40" s="29"/>
      <c r="E40" s="29"/>
      <c r="F40" s="29"/>
      <c r="G40" s="29"/>
      <c r="H40" s="29"/>
      <c r="I40" s="28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3:23" s="1" customFormat="1" ht="2.1" hidden="1" customHeight="1">
      <c r="C41" s="29"/>
      <c r="D41" s="29"/>
      <c r="E41" s="29"/>
      <c r="F41" s="29"/>
      <c r="G41" s="29"/>
      <c r="H41" s="29"/>
      <c r="I41" s="28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3:23" s="1" customFormat="1" ht="15.75" hidden="1" customHeight="1">
      <c r="C42" s="29"/>
      <c r="D42" s="29"/>
      <c r="E42" s="29"/>
      <c r="F42" s="29"/>
      <c r="G42" s="29"/>
      <c r="H42" s="29"/>
      <c r="I42" s="28"/>
      <c r="J42" s="29"/>
      <c r="K42" s="29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  <row r="43" spans="3:23" s="1" customFormat="1" ht="15.75" hidden="1" customHeight="1">
      <c r="C43" s="29"/>
      <c r="D43" s="29"/>
      <c r="E43" s="29"/>
      <c r="F43" s="29"/>
      <c r="G43" s="29"/>
      <c r="H43" s="29"/>
      <c r="I43" s="28"/>
      <c r="J43" s="29"/>
      <c r="K43" s="29"/>
      <c r="L43" s="46"/>
      <c r="M43" s="3"/>
      <c r="N43" s="4"/>
      <c r="O43" s="5"/>
      <c r="P43" s="6"/>
      <c r="Q43" s="7"/>
      <c r="R43" s="4"/>
      <c r="S43"/>
      <c r="T43"/>
      <c r="U43"/>
      <c r="V43"/>
      <c r="W43"/>
    </row>
    <row r="44" spans="3:23" s="1" customFormat="1" ht="15.75" hidden="1" customHeight="1">
      <c r="C44" s="29"/>
      <c r="D44" s="29"/>
      <c r="E44" s="29"/>
      <c r="F44" s="29"/>
      <c r="G44" s="29"/>
      <c r="H44" s="29"/>
      <c r="I44" s="28"/>
      <c r="J44" s="29"/>
      <c r="K44" s="29"/>
      <c r="L44" s="46"/>
      <c r="M44" s="3"/>
      <c r="N44" s="4"/>
      <c r="O44" s="5"/>
      <c r="P44" s="6"/>
      <c r="Q44" s="7"/>
      <c r="R44" s="4"/>
      <c r="S44"/>
      <c r="T44"/>
      <c r="U44"/>
      <c r="V44"/>
      <c r="W44"/>
    </row>
    <row r="45" spans="3:23" s="1" customFormat="1" ht="15.75" hidden="1" customHeight="1">
      <c r="C45" s="29"/>
      <c r="D45" s="29"/>
      <c r="E45" s="29"/>
      <c r="F45" s="29"/>
      <c r="G45" s="29"/>
      <c r="H45" s="29"/>
      <c r="I45" s="28"/>
      <c r="J45" s="29"/>
      <c r="K45" s="29"/>
      <c r="L45" s="46"/>
      <c r="M45" s="3"/>
      <c r="N45" s="4"/>
      <c r="O45" s="5"/>
      <c r="P45" s="6"/>
      <c r="Q45" s="7"/>
      <c r="R45" s="4"/>
      <c r="S45"/>
      <c r="T45"/>
      <c r="U45"/>
      <c r="V45"/>
      <c r="W45"/>
    </row>
    <row r="46" spans="3:23" s="1" customFormat="1" ht="15.75" hidden="1" customHeight="1">
      <c r="C46" s="29"/>
      <c r="D46" s="29"/>
      <c r="E46" s="29"/>
      <c r="F46" s="29"/>
      <c r="G46" s="29"/>
      <c r="H46" s="29"/>
      <c r="I46" s="28"/>
      <c r="J46" s="29"/>
      <c r="K46" s="29"/>
      <c r="L46" s="46"/>
      <c r="M46" s="3"/>
      <c r="N46" s="4"/>
      <c r="O46" s="5"/>
      <c r="P46" s="6"/>
      <c r="Q46" s="7"/>
      <c r="R46" s="4"/>
      <c r="S46"/>
      <c r="T46"/>
      <c r="U46"/>
      <c r="V46"/>
      <c r="W46"/>
    </row>
    <row r="47" spans="3:23" s="1" customFormat="1" ht="15.75" hidden="1" customHeight="1">
      <c r="C47" s="29"/>
      <c r="D47" s="29"/>
      <c r="E47" s="29"/>
      <c r="F47" s="29"/>
      <c r="G47" s="29"/>
      <c r="H47" s="29"/>
      <c r="I47" s="28"/>
      <c r="J47" s="29"/>
      <c r="K47" s="29"/>
      <c r="L47" s="46"/>
      <c r="M47" s="3"/>
      <c r="N47" s="4"/>
      <c r="O47" s="5"/>
      <c r="P47" s="6"/>
      <c r="Q47" s="7"/>
      <c r="R47" s="4"/>
      <c r="S47"/>
      <c r="T47"/>
      <c r="U47"/>
      <c r="V47"/>
      <c r="W47"/>
    </row>
    <row r="48" spans="3:23" s="1" customFormat="1" ht="15.75" hidden="1" customHeight="1">
      <c r="C48" s="29"/>
      <c r="D48" s="29"/>
      <c r="E48" s="29"/>
      <c r="F48" s="29"/>
      <c r="G48" s="29"/>
      <c r="H48" s="29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  <c r="U48"/>
      <c r="V48"/>
      <c r="W48"/>
    </row>
    <row r="49" spans="3:23" s="1" customFormat="1" ht="15.75" hidden="1" customHeight="1">
      <c r="C49" s="29"/>
      <c r="D49" s="29"/>
      <c r="E49" s="29"/>
      <c r="F49" s="29"/>
      <c r="G49" s="29"/>
      <c r="H49" s="29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  <c r="U49"/>
      <c r="V49"/>
      <c r="W49"/>
    </row>
    <row r="50" spans="3:23" s="1" customFormat="1" ht="15.75" hidden="1" customHeight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  <c r="U50"/>
      <c r="V50"/>
      <c r="W50"/>
    </row>
    <row r="51" spans="3:23" s="1" customFormat="1" ht="15.75" hidden="1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  <c r="U51"/>
      <c r="V51"/>
      <c r="W51"/>
    </row>
    <row r="52" spans="3:23" s="1" customFormat="1" ht="15.75" hidden="1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  <c r="U52"/>
      <c r="V52"/>
      <c r="W52"/>
    </row>
    <row r="53" spans="3:23" s="1" customFormat="1" ht="15.75" hidden="1" customHeight="1">
      <c r="C53" s="29"/>
      <c r="D53" s="29"/>
      <c r="E53" s="29"/>
      <c r="F53" s="29"/>
      <c r="G53" s="29"/>
      <c r="H53" s="29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  <c r="U53"/>
      <c r="V53"/>
      <c r="W53"/>
    </row>
    <row r="54" spans="3:23" s="1" customFormat="1" ht="15.75" hidden="1" customHeight="1">
      <c r="C54" s="29"/>
      <c r="D54" s="29"/>
      <c r="E54" s="29"/>
      <c r="F54" s="29"/>
      <c r="G54" s="29"/>
      <c r="H54" s="29"/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  <c r="V54"/>
      <c r="W54"/>
    </row>
    <row r="55" spans="3:23" s="1" customFormat="1" ht="15.75" hidden="1" customHeight="1">
      <c r="C55" s="29"/>
      <c r="D55" s="29"/>
      <c r="E55" s="29"/>
      <c r="F55" s="29"/>
      <c r="G55" s="29"/>
      <c r="H55" s="29"/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  <c r="V55"/>
      <c r="W55"/>
    </row>
    <row r="56" spans="3:23" s="1" customFormat="1" ht="15.75" hidden="1" customHeight="1">
      <c r="C56" s="29"/>
      <c r="D56" s="29"/>
      <c r="E56" s="29"/>
      <c r="F56" s="29"/>
      <c r="G56" s="29"/>
      <c r="H56" s="29"/>
      <c r="I56" s="28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  <c r="V56"/>
      <c r="W56"/>
    </row>
    <row r="57" spans="3:23" s="1" customFormat="1" ht="15.75" hidden="1" customHeight="1">
      <c r="C57" s="29"/>
      <c r="D57" s="29"/>
      <c r="E57" s="29"/>
      <c r="F57" s="29"/>
      <c r="G57" s="29"/>
      <c r="H57" s="29"/>
      <c r="I57" s="28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  <c r="V57"/>
      <c r="W57"/>
    </row>
    <row r="58" spans="3:23" s="1" customFormat="1" ht="15.75" hidden="1" customHeight="1">
      <c r="C58" s="29"/>
      <c r="D58" s="29"/>
      <c r="E58" s="29"/>
      <c r="F58" s="29"/>
      <c r="G58" s="29"/>
      <c r="H58" s="29"/>
      <c r="I58" s="28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  <c r="V58"/>
      <c r="W58"/>
    </row>
    <row r="59" spans="3:23" s="1" customFormat="1" ht="15.75" hidden="1" customHeight="1">
      <c r="C59" s="29"/>
      <c r="D59" s="29"/>
      <c r="E59" s="29"/>
      <c r="F59" s="29"/>
      <c r="G59" s="29"/>
      <c r="H59" s="29"/>
      <c r="I59" s="28"/>
      <c r="J59" s="29"/>
      <c r="K59" s="29"/>
      <c r="L59" s="46"/>
      <c r="M59" s="3"/>
      <c r="N59" s="4"/>
      <c r="O59" s="5"/>
      <c r="P59" s="6"/>
      <c r="Q59" s="7"/>
      <c r="R59" s="4"/>
      <c r="S59"/>
      <c r="T59"/>
      <c r="U59"/>
      <c r="V59"/>
      <c r="W59"/>
    </row>
    <row r="60" spans="3:23" s="1" customFormat="1" ht="15.75" hidden="1" customHeight="1">
      <c r="C60" s="29"/>
      <c r="D60" s="29"/>
      <c r="E60" s="29"/>
      <c r="F60" s="29"/>
      <c r="G60" s="29"/>
      <c r="H60" s="29"/>
      <c r="I60" s="28"/>
      <c r="J60" s="29"/>
      <c r="K60" s="29"/>
      <c r="L60" s="46"/>
      <c r="M60" s="3"/>
      <c r="N60" s="4"/>
      <c r="O60" s="5"/>
      <c r="P60" s="6"/>
      <c r="Q60" s="7"/>
      <c r="R60" s="4"/>
      <c r="S60"/>
      <c r="T60"/>
      <c r="U60"/>
      <c r="V60"/>
      <c r="W60"/>
    </row>
    <row r="61" spans="3:23" s="1" customFormat="1" ht="15.75" hidden="1" customHeight="1">
      <c r="C61" s="29"/>
      <c r="D61" s="29"/>
      <c r="E61" s="29"/>
      <c r="F61" s="29"/>
      <c r="G61" s="29"/>
      <c r="H61" s="29"/>
      <c r="I61" s="28"/>
      <c r="J61" s="29"/>
      <c r="K61" s="29"/>
      <c r="L61" s="46"/>
      <c r="M61" s="3"/>
      <c r="N61" s="4"/>
      <c r="O61" s="5"/>
      <c r="P61" s="6"/>
      <c r="Q61" s="7"/>
      <c r="R61" s="4"/>
      <c r="S61"/>
      <c r="T61"/>
      <c r="U61"/>
      <c r="V61"/>
      <c r="W61"/>
    </row>
    <row r="62" spans="3:23" s="1" customFormat="1" ht="15.75" hidden="1" customHeight="1">
      <c r="C62" s="29"/>
      <c r="D62" s="29"/>
      <c r="E62" s="29"/>
      <c r="F62" s="29"/>
      <c r="G62" s="29"/>
      <c r="H62" s="29"/>
      <c r="I62" s="28"/>
      <c r="J62" s="29"/>
      <c r="K62" s="29"/>
      <c r="L62" s="46"/>
      <c r="M62" s="3"/>
      <c r="N62" s="4"/>
      <c r="O62" s="5"/>
      <c r="P62" s="6"/>
      <c r="Q62" s="7"/>
      <c r="R62" s="4"/>
      <c r="S62"/>
      <c r="T62"/>
      <c r="U62"/>
      <c r="V62"/>
      <c r="W62"/>
    </row>
    <row r="63" spans="3:23" s="1" customFormat="1" ht="15.75" hidden="1" customHeight="1">
      <c r="C63" s="29"/>
      <c r="D63" s="29"/>
      <c r="E63" s="29"/>
      <c r="F63" s="29"/>
      <c r="G63" s="29"/>
      <c r="H63" s="29"/>
      <c r="I63" s="28"/>
      <c r="J63" s="29"/>
      <c r="K63" s="29"/>
      <c r="L63" s="46"/>
      <c r="M63" s="3"/>
      <c r="N63" s="4"/>
      <c r="O63" s="5"/>
      <c r="P63" s="6"/>
      <c r="Q63" s="7"/>
      <c r="R63" s="4"/>
      <c r="S63"/>
      <c r="T63"/>
      <c r="U63"/>
      <c r="V63"/>
      <c r="W63"/>
    </row>
    <row r="64" spans="3:23" s="1" customFormat="1" ht="15.75" hidden="1" customHeight="1">
      <c r="C64" s="29"/>
      <c r="D64" s="29"/>
      <c r="E64" s="29"/>
      <c r="F64" s="29"/>
      <c r="G64" s="29"/>
      <c r="H64" s="29"/>
      <c r="I64" s="28"/>
      <c r="J64" s="29"/>
      <c r="K64" s="29"/>
      <c r="L64" s="46"/>
      <c r="M64" s="3"/>
      <c r="N64" s="4"/>
      <c r="O64" s="5"/>
      <c r="P64" s="6"/>
      <c r="Q64" s="7"/>
      <c r="R64" s="4"/>
      <c r="S64"/>
      <c r="T64"/>
      <c r="U64"/>
      <c r="V64"/>
      <c r="W64"/>
    </row>
    <row r="65" spans="3:23" s="1" customFormat="1" ht="15.75" hidden="1" customHeight="1">
      <c r="C65" s="29"/>
      <c r="D65" s="29"/>
      <c r="E65" s="29"/>
      <c r="F65" s="29"/>
      <c r="G65" s="29"/>
      <c r="H65" s="29"/>
      <c r="I65" s="28"/>
      <c r="J65" s="29"/>
      <c r="K65" s="29"/>
      <c r="L65" s="46"/>
      <c r="M65" s="3"/>
      <c r="N65" s="4"/>
      <c r="O65" s="5"/>
      <c r="P65" s="6"/>
      <c r="Q65" s="7"/>
      <c r="R65" s="4"/>
      <c r="S65"/>
      <c r="T65"/>
      <c r="U65"/>
      <c r="V65"/>
      <c r="W65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24"/>
  <dimension ref="A1:AB74"/>
  <sheetViews>
    <sheetView showGridLines="0" showRowColHeaders="0" zoomScale="115" zoomScaleNormal="115" workbookViewId="0">
      <selection activeCell="C6" sqref="C6:H6"/>
    </sheetView>
  </sheetViews>
  <sheetFormatPr defaultColWidth="0" defaultRowHeight="0" customHeight="1" zeroHeight="1"/>
  <cols>
    <col min="1" max="1" width="5.7109375" style="1" customWidth="1"/>
    <col min="2" max="2" width="31.8554687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9" ht="29.25" customHeight="1">
      <c r="B1" s="24" t="s">
        <v>238</v>
      </c>
      <c r="H1" s="30"/>
    </row>
    <row r="2" spans="1:19" ht="8.25" customHeight="1">
      <c r="B2" s="2"/>
      <c r="H2" s="30"/>
    </row>
    <row r="3" spans="1:19" ht="14.1" customHeight="1">
      <c r="B3" s="81" t="s">
        <v>639</v>
      </c>
      <c r="H3" s="30"/>
    </row>
    <row r="4" spans="1:19" ht="14.1" customHeight="1"/>
    <row r="5" spans="1:19" ht="13.5" customHeight="1" thickBot="1">
      <c r="B5" s="611" t="s">
        <v>638</v>
      </c>
      <c r="C5" s="1149" t="s">
        <v>77</v>
      </c>
      <c r="D5" s="1150"/>
      <c r="E5" s="1151"/>
      <c r="F5" s="1139" t="s">
        <v>237</v>
      </c>
      <c r="G5" s="1140"/>
      <c r="H5" s="1141"/>
    </row>
    <row r="6" spans="1:19" ht="27.75" thickTop="1">
      <c r="B6" s="611" t="s">
        <v>249</v>
      </c>
      <c r="C6" s="377" t="s">
        <v>835</v>
      </c>
      <c r="D6" s="377" t="s">
        <v>994</v>
      </c>
      <c r="E6" s="377" t="s">
        <v>236</v>
      </c>
      <c r="F6" s="377">
        <v>2022</v>
      </c>
      <c r="G6" s="377" t="s">
        <v>995</v>
      </c>
      <c r="H6" s="659" t="s">
        <v>236</v>
      </c>
    </row>
    <row r="7" spans="1:19" s="1" customFormat="1" ht="2.1" customHeight="1">
      <c r="B7" s="325"/>
      <c r="C7" s="261"/>
      <c r="D7" s="261"/>
      <c r="E7" s="394"/>
      <c r="F7" s="394"/>
      <c r="G7" s="394"/>
      <c r="H7" s="261"/>
      <c r="I7" s="28"/>
      <c r="J7" s="29"/>
      <c r="K7" s="29"/>
      <c r="L7" s="46"/>
      <c r="M7" s="3"/>
      <c r="N7" s="4"/>
      <c r="O7" s="5"/>
      <c r="P7" s="6"/>
      <c r="Q7" s="7"/>
    </row>
    <row r="8" spans="1:19" s="1" customFormat="1" ht="2.1" customHeight="1">
      <c r="B8" s="527"/>
      <c r="C8" s="528"/>
      <c r="D8" s="528"/>
      <c r="E8" s="529"/>
      <c r="F8" s="529"/>
      <c r="G8" s="529"/>
      <c r="H8" s="528"/>
      <c r="I8" s="28"/>
      <c r="J8" s="29"/>
      <c r="K8" s="29"/>
      <c r="L8" s="46"/>
      <c r="M8" s="3"/>
      <c r="N8" s="4"/>
      <c r="O8" s="5"/>
      <c r="P8" s="6"/>
      <c r="Q8" s="7"/>
    </row>
    <row r="9" spans="1:19" s="1" customFormat="1" ht="2.1" customHeight="1">
      <c r="B9" s="530"/>
      <c r="C9" s="531"/>
      <c r="D9" s="531"/>
      <c r="E9" s="532"/>
      <c r="F9" s="532"/>
      <c r="G9" s="532"/>
      <c r="H9" s="531"/>
      <c r="I9" s="28"/>
      <c r="J9" s="29"/>
      <c r="K9" s="29"/>
      <c r="L9" s="46"/>
      <c r="M9" s="3"/>
      <c r="N9" s="4"/>
      <c r="O9" s="5"/>
      <c r="P9" s="6"/>
      <c r="Q9" s="7"/>
    </row>
    <row r="10" spans="1:19" s="4" customFormat="1" ht="14.1" customHeight="1">
      <c r="A10" s="1"/>
      <c r="B10" s="103" t="s">
        <v>640</v>
      </c>
      <c r="C10" s="222">
        <v>215.8</v>
      </c>
      <c r="D10" s="254">
        <v>250.8</v>
      </c>
      <c r="E10" s="169">
        <v>-14</v>
      </c>
      <c r="F10" s="235">
        <v>676.3</v>
      </c>
      <c r="G10" s="169">
        <v>741.9</v>
      </c>
      <c r="H10" s="254">
        <v>-8.8000000000000007</v>
      </c>
      <c r="I10" s="84"/>
      <c r="J10" s="85"/>
      <c r="K10" s="85"/>
      <c r="L10" s="46"/>
      <c r="M10" s="3"/>
      <c r="O10" s="5"/>
      <c r="P10" s="6"/>
      <c r="Q10" s="7"/>
    </row>
    <row r="11" spans="1:19" s="1" customFormat="1" ht="14.1" customHeight="1">
      <c r="B11" s="103" t="s">
        <v>641</v>
      </c>
      <c r="C11" s="222">
        <v>12</v>
      </c>
      <c r="D11" s="254">
        <v>12.6</v>
      </c>
      <c r="E11" s="169">
        <v>-4.8</v>
      </c>
      <c r="F11" s="235">
        <v>36.4</v>
      </c>
      <c r="G11" s="169">
        <v>36</v>
      </c>
      <c r="H11" s="254">
        <v>1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9" s="1" customFormat="1" ht="14.1" customHeight="1">
      <c r="B12" s="103" t="s">
        <v>25</v>
      </c>
      <c r="C12" s="222">
        <v>63.3</v>
      </c>
      <c r="D12" s="254">
        <v>52.9</v>
      </c>
      <c r="E12" s="169">
        <v>19.7</v>
      </c>
      <c r="F12" s="235">
        <v>186.7</v>
      </c>
      <c r="G12" s="169">
        <v>147.5</v>
      </c>
      <c r="H12" s="254">
        <v>26.5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9" s="1" customFormat="1" ht="14.1" customHeight="1">
      <c r="B13" s="103" t="s">
        <v>642</v>
      </c>
      <c r="C13" s="222">
        <v>295.2</v>
      </c>
      <c r="D13" s="254">
        <v>288.7</v>
      </c>
      <c r="E13" s="169">
        <v>2.2000000000000002</v>
      </c>
      <c r="F13" s="235">
        <v>884.3</v>
      </c>
      <c r="G13" s="169">
        <v>842.6</v>
      </c>
      <c r="H13" s="254">
        <v>5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9" s="72" customFormat="1" ht="14.1" customHeight="1">
      <c r="A14" s="1"/>
      <c r="B14" s="103" t="s">
        <v>306</v>
      </c>
      <c r="C14" s="222">
        <v>75.599999999999994</v>
      </c>
      <c r="D14" s="254">
        <v>75.099999999999994</v>
      </c>
      <c r="E14" s="169">
        <v>0.8</v>
      </c>
      <c r="F14" s="235">
        <v>144.19999999999999</v>
      </c>
      <c r="G14" s="169">
        <v>176</v>
      </c>
      <c r="H14" s="254">
        <v>-18</v>
      </c>
      <c r="I14" s="73"/>
      <c r="J14" s="43"/>
      <c r="K14" s="43"/>
      <c r="L14" s="74"/>
      <c r="M14" s="75"/>
      <c r="N14" s="76"/>
      <c r="O14" s="77"/>
      <c r="P14" s="78"/>
      <c r="Q14" s="79"/>
      <c r="R14" s="80"/>
    </row>
    <row r="15" spans="1:19" s="1" customFormat="1" ht="14.1" customHeight="1">
      <c r="B15" s="312" t="s">
        <v>646</v>
      </c>
      <c r="C15" s="222">
        <v>11.5</v>
      </c>
      <c r="D15" s="254">
        <v>1.3</v>
      </c>
      <c r="E15" s="169">
        <v>757.4</v>
      </c>
      <c r="F15" s="235">
        <v>20.8</v>
      </c>
      <c r="G15" s="169">
        <v>1</v>
      </c>
      <c r="H15" s="253">
        <v>1925.6</v>
      </c>
      <c r="I15" s="28"/>
      <c r="J15" s="29"/>
      <c r="K15" s="29"/>
      <c r="L15" s="67"/>
      <c r="M15" s="68"/>
      <c r="N15" s="4"/>
      <c r="O15" s="69"/>
      <c r="P15" s="70"/>
      <c r="Q15" s="71"/>
      <c r="R15" s="88"/>
    </row>
    <row r="16" spans="1:19" s="16" customFormat="1" ht="14.1" customHeight="1">
      <c r="A16" s="1"/>
      <c r="B16" s="312" t="s">
        <v>647</v>
      </c>
      <c r="C16" s="222" t="s">
        <v>36</v>
      </c>
      <c r="D16" s="254">
        <v>52.3</v>
      </c>
      <c r="E16" s="169" t="s">
        <v>36</v>
      </c>
      <c r="F16" s="235" t="s">
        <v>36</v>
      </c>
      <c r="G16" s="169">
        <v>100.6</v>
      </c>
      <c r="H16" s="254" t="s">
        <v>36</v>
      </c>
      <c r="I16" s="26"/>
      <c r="J16" s="29"/>
      <c r="K16" s="29"/>
      <c r="L16" s="46"/>
      <c r="M16" s="3"/>
      <c r="N16" s="4"/>
      <c r="O16" s="5"/>
      <c r="P16" s="6"/>
      <c r="Q16" s="7"/>
      <c r="R16" s="1"/>
      <c r="S16" s="1"/>
    </row>
    <row r="17" spans="2:23" ht="14.1" customHeight="1">
      <c r="B17" s="312" t="s">
        <v>648</v>
      </c>
      <c r="C17" s="222">
        <v>64.099999999999994</v>
      </c>
      <c r="D17" s="254">
        <v>21.4</v>
      </c>
      <c r="E17" s="169">
        <v>199.1</v>
      </c>
      <c r="F17" s="235">
        <v>123.5</v>
      </c>
      <c r="G17" s="169">
        <v>74.400000000000006</v>
      </c>
      <c r="H17" s="254">
        <v>66</v>
      </c>
    </row>
    <row r="18" spans="2:23" ht="14.1" customHeight="1" thickBot="1">
      <c r="B18" s="243" t="s">
        <v>643</v>
      </c>
      <c r="C18" s="179">
        <v>662</v>
      </c>
      <c r="D18" s="179">
        <v>680.1</v>
      </c>
      <c r="E18" s="274">
        <v>-2.7</v>
      </c>
      <c r="F18" s="275">
        <v>1928</v>
      </c>
      <c r="G18" s="275">
        <v>1944</v>
      </c>
      <c r="H18" s="179">
        <v>-0.8</v>
      </c>
    </row>
    <row r="19" spans="2:23" s="1" customFormat="1" ht="13.5" customHeight="1" thickTop="1" thickBot="1">
      <c r="B19" s="243" t="s">
        <v>644</v>
      </c>
      <c r="C19" s="1276">
        <v>5.7799999999999997E-2</v>
      </c>
      <c r="D19" s="1277"/>
      <c r="E19" s="1277"/>
      <c r="F19" s="1277"/>
      <c r="G19" s="1277"/>
      <c r="H19" s="1278"/>
      <c r="I19" s="28"/>
      <c r="J19" s="29"/>
      <c r="K19" s="29"/>
      <c r="L19" s="46"/>
      <c r="M19" s="3"/>
      <c r="N19" s="4"/>
      <c r="O19" s="5"/>
      <c r="P19" s="6"/>
      <c r="Q19" s="7"/>
      <c r="R19" s="4"/>
      <c r="S19"/>
      <c r="T19"/>
      <c r="U19"/>
      <c r="V19"/>
      <c r="W19"/>
    </row>
    <row r="20" spans="2:23" s="1" customFormat="1" ht="13.5" customHeight="1" thickTop="1">
      <c r="B20" s="612" t="s">
        <v>645</v>
      </c>
      <c r="C20" s="1279">
        <v>5.45E-2</v>
      </c>
      <c r="D20" s="1280"/>
      <c r="E20" s="1280"/>
      <c r="F20" s="1280"/>
      <c r="G20" s="1280"/>
      <c r="H20" s="1281"/>
      <c r="I20" s="28"/>
      <c r="J20" s="29"/>
      <c r="K20" s="29"/>
      <c r="L20" s="46"/>
      <c r="M20" s="3"/>
      <c r="N20" s="4"/>
      <c r="O20" s="5"/>
      <c r="P20" s="6"/>
      <c r="Q20" s="7"/>
      <c r="R20" s="4"/>
      <c r="S20"/>
      <c r="T20"/>
      <c r="U20"/>
      <c r="V20"/>
      <c r="W20"/>
    </row>
    <row r="21" spans="2:23" s="1" customFormat="1" ht="14.1" customHeight="1">
      <c r="C21" s="29"/>
      <c r="D21" s="29"/>
      <c r="E21" s="29"/>
      <c r="F21" s="29"/>
      <c r="G21" s="29"/>
      <c r="H21" s="29"/>
      <c r="I21" s="28"/>
      <c r="J21" s="29"/>
      <c r="K21" s="29"/>
      <c r="L21" s="46"/>
      <c r="M21" s="3"/>
      <c r="N21" s="4"/>
      <c r="O21" s="5"/>
      <c r="P21" s="6"/>
      <c r="Q21" s="7"/>
      <c r="R21" s="4"/>
      <c r="S21"/>
      <c r="T21"/>
      <c r="U21"/>
      <c r="V21"/>
      <c r="W21"/>
    </row>
    <row r="22" spans="2:23" s="1" customFormat="1" ht="14.1" customHeight="1" thickBot="1">
      <c r="B22" s="693" t="s">
        <v>818</v>
      </c>
      <c r="C22" s="1149" t="s">
        <v>77</v>
      </c>
      <c r="D22" s="1150"/>
      <c r="E22" s="1151"/>
      <c r="F22" s="1139" t="s">
        <v>237</v>
      </c>
      <c r="G22" s="1140"/>
      <c r="H22" s="1141"/>
      <c r="I22" s="28"/>
      <c r="J22" s="29"/>
      <c r="K22" s="29"/>
      <c r="L22" s="46"/>
      <c r="M22" s="3"/>
      <c r="N22" s="4"/>
      <c r="O22" s="5"/>
      <c r="P22" s="6"/>
      <c r="Q22" s="7"/>
      <c r="R22" s="4"/>
      <c r="S22"/>
      <c r="T22"/>
      <c r="U22"/>
      <c r="V22"/>
      <c r="W22"/>
    </row>
    <row r="23" spans="2:23" s="1" customFormat="1" ht="27.75" thickTop="1">
      <c r="B23" s="693" t="s">
        <v>249</v>
      </c>
      <c r="C23" s="377" t="s">
        <v>835</v>
      </c>
      <c r="D23" s="377" t="s">
        <v>994</v>
      </c>
      <c r="E23" s="377" t="s">
        <v>236</v>
      </c>
      <c r="F23" s="377">
        <v>2022</v>
      </c>
      <c r="G23" s="377" t="s">
        <v>995</v>
      </c>
      <c r="H23" s="659" t="s">
        <v>236</v>
      </c>
      <c r="I23" s="28"/>
      <c r="J23" s="29"/>
      <c r="K23" s="29"/>
      <c r="L23" s="46"/>
      <c r="M23" s="3"/>
      <c r="N23" s="4"/>
      <c r="O23" s="5"/>
      <c r="P23" s="6"/>
      <c r="Q23" s="7"/>
      <c r="R23" s="4"/>
      <c r="S23"/>
      <c r="T23"/>
      <c r="U23"/>
      <c r="V23"/>
      <c r="W23"/>
    </row>
    <row r="24" spans="2:23" s="1" customFormat="1" ht="2.1" customHeight="1">
      <c r="B24" s="325"/>
      <c r="C24" s="261"/>
      <c r="D24" s="261"/>
      <c r="E24" s="394"/>
      <c r="F24" s="394"/>
      <c r="G24" s="394"/>
      <c r="H24" s="261"/>
      <c r="I24" s="28"/>
      <c r="J24" s="29"/>
      <c r="K24" s="29"/>
      <c r="L24" s="46"/>
      <c r="M24" s="3"/>
      <c r="N24" s="4"/>
      <c r="O24" s="5"/>
      <c r="P24" s="6"/>
      <c r="Q24" s="7"/>
      <c r="R24" s="4"/>
      <c r="S24"/>
      <c r="T24"/>
      <c r="U24"/>
      <c r="V24"/>
      <c r="W24"/>
    </row>
    <row r="25" spans="2:23" s="1" customFormat="1" ht="2.1" customHeight="1">
      <c r="B25" s="527"/>
      <c r="C25" s="528"/>
      <c r="D25" s="528"/>
      <c r="E25" s="529"/>
      <c r="F25" s="529"/>
      <c r="G25" s="529"/>
      <c r="H25" s="528"/>
      <c r="I25" s="28"/>
      <c r="J25" s="29"/>
      <c r="K25" s="29"/>
      <c r="L25" s="46"/>
      <c r="M25" s="3"/>
      <c r="N25" s="4"/>
      <c r="O25" s="5"/>
      <c r="P25" s="6"/>
      <c r="Q25" s="7"/>
      <c r="R25" s="4"/>
      <c r="S25"/>
      <c r="T25"/>
      <c r="U25"/>
      <c r="V25"/>
      <c r="W25"/>
    </row>
    <row r="26" spans="2:23" s="1" customFormat="1" ht="2.1" customHeight="1">
      <c r="B26" s="530"/>
      <c r="C26" s="531"/>
      <c r="D26" s="531"/>
      <c r="E26" s="532"/>
      <c r="F26" s="532"/>
      <c r="G26" s="532"/>
      <c r="H26" s="531"/>
      <c r="I26" s="28"/>
      <c r="J26" s="29"/>
      <c r="K26" s="29"/>
      <c r="L26" s="46"/>
      <c r="M26" s="3"/>
      <c r="N26" s="4"/>
      <c r="O26" s="5"/>
      <c r="P26" s="6"/>
      <c r="Q26" s="7"/>
      <c r="R26" s="4"/>
      <c r="S26"/>
      <c r="T26"/>
      <c r="U26"/>
      <c r="V26"/>
      <c r="W26"/>
    </row>
    <row r="27" spans="2:23" s="1" customFormat="1" ht="14.1" customHeight="1" thickBot="1">
      <c r="B27" s="243" t="s">
        <v>819</v>
      </c>
      <c r="C27" s="713">
        <v>853</v>
      </c>
      <c r="D27" s="174">
        <v>871.5</v>
      </c>
      <c r="E27" s="174">
        <v>-2.1</v>
      </c>
      <c r="F27" s="219">
        <v>2781</v>
      </c>
      <c r="G27" s="219">
        <v>2815.5</v>
      </c>
      <c r="H27" s="174">
        <v>-1.2</v>
      </c>
      <c r="I27" s="28"/>
      <c r="J27" s="29"/>
      <c r="K27" s="29"/>
      <c r="L27" s="46"/>
      <c r="M27" s="3"/>
      <c r="N27" s="4"/>
      <c r="O27" s="5"/>
      <c r="P27" s="6"/>
      <c r="Q27" s="7"/>
      <c r="R27" s="4"/>
      <c r="S27"/>
      <c r="T27"/>
      <c r="U27"/>
      <c r="V27"/>
      <c r="W27"/>
    </row>
    <row r="28" spans="2:23" s="1" customFormat="1" ht="14.1" customHeight="1" thickTop="1">
      <c r="B28" s="368" t="s">
        <v>844</v>
      </c>
      <c r="C28" s="222">
        <v>47.2</v>
      </c>
      <c r="D28" s="255">
        <v>42.9</v>
      </c>
      <c r="E28" s="254">
        <v>9.9</v>
      </c>
      <c r="F28" s="222">
        <v>138.69999999999999</v>
      </c>
      <c r="G28" s="255">
        <v>132.6</v>
      </c>
      <c r="H28" s="254">
        <v>4.5999999999999996</v>
      </c>
      <c r="I28" s="28"/>
      <c r="J28" s="29"/>
      <c r="K28" s="29"/>
      <c r="L28" s="46"/>
      <c r="M28" s="3"/>
      <c r="N28" s="4"/>
      <c r="O28" s="5"/>
      <c r="P28" s="6"/>
      <c r="Q28" s="7"/>
      <c r="R28" s="4"/>
      <c r="S28"/>
      <c r="T28"/>
      <c r="U28"/>
      <c r="V28"/>
      <c r="W28"/>
    </row>
    <row r="29" spans="2:23" s="1" customFormat="1" ht="14.1" customHeight="1">
      <c r="B29" s="368" t="s">
        <v>5</v>
      </c>
      <c r="C29" s="222">
        <v>2.8</v>
      </c>
      <c r="D29" s="255">
        <v>6.7</v>
      </c>
      <c r="E29" s="254">
        <v>-57.4</v>
      </c>
      <c r="F29" s="222">
        <v>20.3</v>
      </c>
      <c r="G29" s="255">
        <v>23.3</v>
      </c>
      <c r="H29" s="254">
        <v>-12.7</v>
      </c>
      <c r="I29" s="28"/>
      <c r="J29" s="29"/>
      <c r="K29" s="29"/>
      <c r="L29" s="46"/>
      <c r="M29" s="3"/>
      <c r="N29" s="4"/>
      <c r="O29" s="5"/>
      <c r="P29" s="6"/>
      <c r="Q29" s="7"/>
      <c r="R29" s="4"/>
      <c r="S29"/>
      <c r="T29"/>
      <c r="U29"/>
      <c r="V29"/>
      <c r="W29"/>
    </row>
    <row r="30" spans="2:23" s="1" customFormat="1" ht="14.1" customHeight="1">
      <c r="B30" s="368" t="s">
        <v>6</v>
      </c>
      <c r="C30" s="222">
        <v>59.4</v>
      </c>
      <c r="D30" s="255">
        <v>67.3</v>
      </c>
      <c r="E30" s="254">
        <v>-11.7</v>
      </c>
      <c r="F30" s="222">
        <v>181.6</v>
      </c>
      <c r="G30" s="255">
        <v>195.6</v>
      </c>
      <c r="H30" s="254">
        <v>-7.2</v>
      </c>
      <c r="I30" s="28"/>
      <c r="J30" s="29"/>
      <c r="K30" s="29"/>
      <c r="L30" s="46"/>
      <c r="M30" s="3"/>
      <c r="N30" s="4"/>
      <c r="O30" s="5"/>
      <c r="P30" s="6"/>
      <c r="Q30" s="7"/>
      <c r="R30" s="4"/>
      <c r="S30"/>
      <c r="T30"/>
      <c r="U30"/>
      <c r="V30"/>
      <c r="W30"/>
    </row>
    <row r="31" spans="2:23" s="1" customFormat="1" ht="14.1" customHeight="1">
      <c r="B31" s="368" t="s">
        <v>7</v>
      </c>
      <c r="C31" s="222">
        <v>12.5</v>
      </c>
      <c r="D31" s="255">
        <v>12.8</v>
      </c>
      <c r="E31" s="254">
        <v>-2.6</v>
      </c>
      <c r="F31" s="222">
        <v>39.200000000000003</v>
      </c>
      <c r="G31" s="255">
        <v>41.5</v>
      </c>
      <c r="H31" s="254">
        <v>-5.6</v>
      </c>
      <c r="I31" s="28"/>
      <c r="J31" s="29"/>
      <c r="K31" s="29"/>
      <c r="L31" s="46"/>
      <c r="M31" s="3"/>
      <c r="N31" s="4"/>
      <c r="O31" s="5"/>
      <c r="P31" s="6"/>
      <c r="Q31" s="7"/>
      <c r="R31" s="4"/>
      <c r="S31"/>
      <c r="T31"/>
      <c r="U31"/>
      <c r="V31"/>
      <c r="W31"/>
    </row>
    <row r="32" spans="2:23" s="1" customFormat="1" ht="14.1" customHeight="1">
      <c r="B32" s="368" t="s">
        <v>8</v>
      </c>
      <c r="C32" s="222">
        <v>86.2</v>
      </c>
      <c r="D32" s="255">
        <v>102.2</v>
      </c>
      <c r="E32" s="254">
        <v>-15.6</v>
      </c>
      <c r="F32" s="222">
        <v>297.10000000000002</v>
      </c>
      <c r="G32" s="255">
        <v>309</v>
      </c>
      <c r="H32" s="254">
        <v>-3.8</v>
      </c>
      <c r="I32" s="28"/>
      <c r="J32" s="29"/>
      <c r="K32" s="29"/>
      <c r="L32" s="46"/>
      <c r="M32" s="3"/>
      <c r="N32" s="4"/>
      <c r="O32" s="5"/>
      <c r="P32" s="6"/>
      <c r="Q32" s="7"/>
      <c r="R32" s="4"/>
      <c r="S32"/>
      <c r="T32"/>
      <c r="U32"/>
      <c r="V32"/>
      <c r="W32"/>
    </row>
    <row r="33" spans="2:23" s="1" customFormat="1" ht="14.1" customHeight="1">
      <c r="B33" s="368" t="s">
        <v>9</v>
      </c>
      <c r="C33" s="222">
        <v>194.4</v>
      </c>
      <c r="D33" s="255">
        <v>179.4</v>
      </c>
      <c r="E33" s="254">
        <v>8.4</v>
      </c>
      <c r="F33" s="222">
        <v>650.20000000000005</v>
      </c>
      <c r="G33" s="255">
        <v>609.20000000000005</v>
      </c>
      <c r="H33" s="254">
        <v>6.7</v>
      </c>
      <c r="I33" s="28"/>
      <c r="J33" s="29"/>
      <c r="K33" s="29"/>
      <c r="L33" s="46"/>
      <c r="M33" s="3"/>
      <c r="N33" s="4"/>
      <c r="O33" s="5"/>
      <c r="P33" s="6"/>
      <c r="Q33" s="7"/>
      <c r="R33" s="4"/>
      <c r="S33"/>
      <c r="T33"/>
      <c r="U33"/>
      <c r="V33"/>
      <c r="W33"/>
    </row>
    <row r="34" spans="2:23" s="1" customFormat="1" ht="14.1" customHeight="1">
      <c r="B34" s="368" t="s">
        <v>10</v>
      </c>
      <c r="C34" s="222">
        <v>137.1</v>
      </c>
      <c r="D34" s="255">
        <v>143.80000000000001</v>
      </c>
      <c r="E34" s="254">
        <v>-4.7</v>
      </c>
      <c r="F34" s="222">
        <v>418</v>
      </c>
      <c r="G34" s="255">
        <v>438.9</v>
      </c>
      <c r="H34" s="254">
        <v>-4.8</v>
      </c>
      <c r="I34" s="28"/>
      <c r="J34" s="29"/>
      <c r="K34" s="29"/>
      <c r="L34" s="46"/>
      <c r="M34" s="3"/>
      <c r="N34" s="4"/>
      <c r="O34" s="5"/>
      <c r="P34" s="6"/>
      <c r="Q34" s="7"/>
      <c r="R34" s="4"/>
      <c r="S34"/>
      <c r="T34"/>
      <c r="U34"/>
      <c r="V34"/>
      <c r="W34"/>
    </row>
    <row r="35" spans="2:23" s="1" customFormat="1" ht="14.1" customHeight="1">
      <c r="B35" s="368" t="s">
        <v>11</v>
      </c>
      <c r="C35" s="222">
        <v>99.3</v>
      </c>
      <c r="D35" s="255">
        <v>87.8</v>
      </c>
      <c r="E35" s="254">
        <v>13.1</v>
      </c>
      <c r="F35" s="222">
        <v>308.89999999999998</v>
      </c>
      <c r="G35" s="255">
        <v>283.10000000000002</v>
      </c>
      <c r="H35" s="254">
        <v>9.1</v>
      </c>
      <c r="I35" s="28"/>
      <c r="J35" s="29"/>
      <c r="K35" s="29"/>
      <c r="L35" s="46"/>
      <c r="M35" s="3"/>
      <c r="N35" s="4"/>
      <c r="O35" s="5"/>
      <c r="P35" s="6"/>
      <c r="Q35" s="7"/>
      <c r="R35" s="4"/>
      <c r="S35"/>
      <c r="T35"/>
      <c r="U35"/>
      <c r="V35"/>
      <c r="W35"/>
    </row>
    <row r="36" spans="2:23" s="1" customFormat="1" ht="14.1" customHeight="1">
      <c r="B36" s="368" t="s">
        <v>12</v>
      </c>
      <c r="C36" s="222">
        <v>69.2</v>
      </c>
      <c r="D36" s="255">
        <v>80.599999999999994</v>
      </c>
      <c r="E36" s="254">
        <v>-14.1</v>
      </c>
      <c r="F36" s="222">
        <v>228.3</v>
      </c>
      <c r="G36" s="255">
        <v>235.3</v>
      </c>
      <c r="H36" s="254">
        <v>-3</v>
      </c>
      <c r="I36" s="28"/>
      <c r="J36" s="29"/>
      <c r="K36" s="29"/>
      <c r="L36" s="46"/>
      <c r="M36" s="3"/>
      <c r="N36" s="4"/>
      <c r="O36" s="5"/>
      <c r="P36" s="6"/>
      <c r="Q36" s="7"/>
      <c r="R36" s="4"/>
      <c r="S36"/>
      <c r="T36"/>
      <c r="U36"/>
      <c r="V36"/>
      <c r="W36"/>
    </row>
    <row r="37" spans="2:23" s="1" customFormat="1" ht="14.1" customHeight="1">
      <c r="B37" s="368" t="s">
        <v>75</v>
      </c>
      <c r="C37" s="222">
        <v>98.7</v>
      </c>
      <c r="D37" s="255">
        <v>97.3</v>
      </c>
      <c r="E37" s="254">
        <v>1.5</v>
      </c>
      <c r="F37" s="222">
        <v>352.9</v>
      </c>
      <c r="G37" s="255">
        <v>379.9</v>
      </c>
      <c r="H37" s="254">
        <v>-7.1</v>
      </c>
      <c r="I37" s="28"/>
      <c r="J37" s="29"/>
      <c r="K37" s="29"/>
      <c r="L37" s="46"/>
      <c r="M37" s="3"/>
      <c r="N37" s="4"/>
      <c r="O37" s="5"/>
      <c r="P37" s="6"/>
      <c r="Q37" s="7"/>
      <c r="R37" s="4"/>
      <c r="S37"/>
      <c r="T37"/>
      <c r="U37"/>
      <c r="V37"/>
      <c r="W37"/>
    </row>
    <row r="38" spans="2:23" s="1" customFormat="1" ht="14.1" customHeight="1">
      <c r="B38" s="368" t="s">
        <v>76</v>
      </c>
      <c r="C38" s="222">
        <v>46.1</v>
      </c>
      <c r="D38" s="255">
        <v>50.7</v>
      </c>
      <c r="E38" s="254">
        <v>-9.1</v>
      </c>
      <c r="F38" s="222">
        <v>145.80000000000001</v>
      </c>
      <c r="G38" s="255">
        <v>167.1</v>
      </c>
      <c r="H38" s="254">
        <v>-12.8</v>
      </c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2:23" s="1" customFormat="1" ht="14.1" customHeight="1">
      <c r="C39" s="29"/>
      <c r="D39" s="29"/>
      <c r="E39" s="29"/>
      <c r="F39" s="29"/>
      <c r="G39" s="29"/>
      <c r="H39" s="29"/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2:23" s="1" customFormat="1" ht="2.1" customHeight="1">
      <c r="C40" s="29"/>
      <c r="D40" s="29"/>
      <c r="E40" s="29"/>
      <c r="F40" s="29"/>
      <c r="G40" s="29"/>
      <c r="H40" s="29"/>
      <c r="I40" s="28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2:23" s="1" customFormat="1" ht="2.1" customHeight="1">
      <c r="C41" s="29"/>
      <c r="D41" s="29"/>
      <c r="E41" s="29"/>
      <c r="F41" s="29"/>
      <c r="G41" s="29"/>
      <c r="H41" s="29"/>
      <c r="I41" s="28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2:23" s="1" customFormat="1" ht="2.1" customHeight="1">
      <c r="C42" s="29"/>
      <c r="D42" s="29"/>
      <c r="E42" s="29"/>
      <c r="F42" s="29"/>
      <c r="G42" s="29"/>
      <c r="H42" s="29"/>
      <c r="I42" s="28"/>
      <c r="J42" s="29"/>
      <c r="K42" s="29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  <row r="43" spans="2:23" s="1" customFormat="1" ht="2.1" customHeight="1">
      <c r="C43" s="29"/>
      <c r="D43" s="29"/>
      <c r="E43" s="29"/>
      <c r="F43" s="29"/>
      <c r="G43" s="29"/>
      <c r="H43" s="29"/>
      <c r="I43" s="28"/>
      <c r="J43" s="29"/>
      <c r="K43" s="29"/>
      <c r="L43" s="46"/>
      <c r="M43" s="3"/>
      <c r="N43" s="4"/>
      <c r="O43" s="5"/>
      <c r="P43" s="6"/>
      <c r="Q43" s="7"/>
      <c r="R43" s="4"/>
      <c r="S43"/>
      <c r="T43"/>
      <c r="U43"/>
      <c r="V43"/>
      <c r="W43"/>
    </row>
    <row r="44" spans="2:23" s="1" customFormat="1" ht="2.1" customHeight="1">
      <c r="C44" s="29"/>
      <c r="D44" s="29"/>
      <c r="E44" s="29"/>
      <c r="F44" s="29"/>
      <c r="G44" s="29"/>
      <c r="H44" s="29"/>
      <c r="I44" s="28"/>
      <c r="J44" s="29"/>
      <c r="K44" s="29"/>
      <c r="L44" s="46"/>
      <c r="M44" s="3"/>
      <c r="N44" s="4"/>
      <c r="O44" s="5"/>
      <c r="P44" s="6"/>
      <c r="Q44" s="7"/>
      <c r="R44" s="4"/>
      <c r="S44"/>
      <c r="T44"/>
      <c r="U44"/>
      <c r="V44"/>
      <c r="W44"/>
    </row>
    <row r="45" spans="2:23" s="1" customFormat="1" ht="2.1" customHeight="1">
      <c r="C45" s="29"/>
      <c r="D45" s="29"/>
      <c r="E45" s="29"/>
      <c r="F45" s="29"/>
      <c r="G45" s="29"/>
      <c r="H45" s="29"/>
      <c r="I45" s="28"/>
      <c r="J45" s="29"/>
      <c r="K45" s="29"/>
      <c r="L45" s="46"/>
      <c r="M45" s="3"/>
      <c r="N45" s="4"/>
      <c r="O45" s="5"/>
      <c r="P45" s="6"/>
      <c r="Q45" s="7"/>
      <c r="R45" s="4"/>
      <c r="S45"/>
      <c r="T45"/>
      <c r="U45"/>
      <c r="V45"/>
      <c r="W45"/>
    </row>
    <row r="46" spans="2:23" s="1" customFormat="1" ht="2.1" customHeight="1">
      <c r="C46" s="29"/>
      <c r="D46" s="29"/>
      <c r="E46" s="29"/>
      <c r="F46" s="29"/>
      <c r="G46" s="29"/>
      <c r="H46" s="29"/>
      <c r="I46" s="28"/>
      <c r="J46" s="29"/>
      <c r="K46" s="29"/>
      <c r="L46" s="46"/>
      <c r="M46" s="3"/>
      <c r="N46" s="4"/>
      <c r="O46" s="5"/>
      <c r="P46" s="6"/>
      <c r="Q46" s="7"/>
      <c r="R46" s="4"/>
      <c r="S46"/>
      <c r="T46"/>
      <c r="U46"/>
      <c r="V46"/>
      <c r="W46"/>
    </row>
    <row r="47" spans="2:23" s="1" customFormat="1" ht="2.1" customHeight="1">
      <c r="C47" s="29"/>
      <c r="D47" s="29"/>
      <c r="E47" s="29"/>
      <c r="F47" s="29"/>
      <c r="G47" s="29"/>
      <c r="H47" s="29"/>
      <c r="I47" s="28"/>
      <c r="J47" s="29"/>
      <c r="K47" s="29"/>
      <c r="L47" s="46"/>
      <c r="M47" s="3"/>
      <c r="N47" s="4"/>
      <c r="O47" s="5"/>
      <c r="P47" s="6"/>
      <c r="Q47" s="7"/>
      <c r="R47" s="4"/>
      <c r="S47"/>
      <c r="T47"/>
      <c r="U47"/>
      <c r="V47"/>
      <c r="W47"/>
    </row>
    <row r="48" spans="2:23" s="1" customFormat="1" ht="2.1" customHeight="1">
      <c r="C48" s="29"/>
      <c r="D48" s="29"/>
      <c r="E48" s="29"/>
      <c r="F48" s="29"/>
      <c r="G48" s="29"/>
      <c r="H48" s="29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  <c r="U48"/>
      <c r="V48"/>
      <c r="W48"/>
    </row>
    <row r="49" spans="3:23" s="1" customFormat="1" ht="2.1" customHeight="1">
      <c r="C49" s="29"/>
      <c r="D49" s="29"/>
      <c r="E49" s="29"/>
      <c r="F49" s="29"/>
      <c r="G49" s="29"/>
      <c r="H49" s="29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  <c r="U49"/>
      <c r="V49"/>
      <c r="W49"/>
    </row>
    <row r="50" spans="3:23" s="1" customFormat="1" ht="2.1" customHeight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  <c r="U50"/>
      <c r="V50"/>
      <c r="W50"/>
    </row>
    <row r="51" spans="3:23" s="1" customFormat="1" ht="2.1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  <c r="U51"/>
      <c r="V51"/>
      <c r="W51"/>
    </row>
    <row r="52" spans="3:23" s="1" customFormat="1" ht="15.75" hidden="1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  <c r="U52"/>
      <c r="V52"/>
      <c r="W52"/>
    </row>
    <row r="53" spans="3:23" s="1" customFormat="1" ht="15.75" hidden="1" customHeight="1">
      <c r="C53" s="29"/>
      <c r="D53" s="29"/>
      <c r="E53" s="29"/>
      <c r="F53" s="29"/>
      <c r="G53" s="29"/>
      <c r="H53" s="29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  <c r="U53"/>
      <c r="V53"/>
      <c r="W53"/>
    </row>
    <row r="54" spans="3:23" s="1" customFormat="1" ht="15.75" hidden="1" customHeight="1">
      <c r="C54" s="29"/>
      <c r="D54" s="29"/>
      <c r="E54" s="29"/>
      <c r="F54" s="29"/>
      <c r="G54" s="29"/>
      <c r="H54" s="29"/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  <c r="V54"/>
      <c r="W54"/>
    </row>
    <row r="55" spans="3:23" s="1" customFormat="1" ht="15.75" hidden="1" customHeight="1">
      <c r="C55" s="29"/>
      <c r="D55" s="29"/>
      <c r="E55" s="29"/>
      <c r="F55" s="29"/>
      <c r="G55" s="29"/>
      <c r="H55" s="29"/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  <c r="V55"/>
      <c r="W55"/>
    </row>
    <row r="56" spans="3:23" s="1" customFormat="1" ht="15.75" hidden="1" customHeight="1">
      <c r="C56" s="29"/>
      <c r="D56" s="29"/>
      <c r="E56" s="29"/>
      <c r="F56" s="29"/>
      <c r="G56" s="29"/>
      <c r="H56" s="29"/>
      <c r="I56" s="28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  <c r="V56"/>
      <c r="W56"/>
    </row>
    <row r="57" spans="3:23" s="1" customFormat="1" ht="15.75" hidden="1" customHeight="1">
      <c r="C57" s="29"/>
      <c r="D57" s="29"/>
      <c r="E57" s="29"/>
      <c r="F57" s="29"/>
      <c r="G57" s="29"/>
      <c r="H57" s="29"/>
      <c r="I57" s="28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  <c r="V57"/>
      <c r="W57"/>
    </row>
    <row r="58" spans="3:23" s="1" customFormat="1" ht="15.75" hidden="1" customHeight="1">
      <c r="C58" s="29"/>
      <c r="D58" s="29"/>
      <c r="E58" s="29"/>
      <c r="F58" s="29"/>
      <c r="G58" s="29"/>
      <c r="H58" s="29"/>
      <c r="I58" s="28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  <c r="V58"/>
      <c r="W58"/>
    </row>
    <row r="59" spans="3:23" s="1" customFormat="1" ht="15.75" hidden="1" customHeight="1">
      <c r="C59" s="29"/>
      <c r="D59" s="29"/>
      <c r="E59" s="29"/>
      <c r="F59" s="29"/>
      <c r="G59" s="29"/>
      <c r="H59" s="29"/>
      <c r="I59" s="28"/>
      <c r="J59" s="29"/>
      <c r="K59" s="29"/>
      <c r="L59" s="46"/>
      <c r="M59" s="3"/>
      <c r="N59" s="4"/>
      <c r="O59" s="5"/>
      <c r="P59" s="6"/>
      <c r="Q59" s="7"/>
      <c r="R59" s="4"/>
      <c r="S59"/>
      <c r="T59"/>
      <c r="U59"/>
      <c r="V59"/>
      <c r="W59"/>
    </row>
    <row r="60" spans="3:23" s="1" customFormat="1" ht="15.75" hidden="1" customHeight="1">
      <c r="C60" s="29"/>
      <c r="D60" s="29"/>
      <c r="E60" s="29"/>
      <c r="F60" s="29"/>
      <c r="G60" s="29"/>
      <c r="H60" s="29"/>
      <c r="I60" s="28"/>
      <c r="J60" s="29"/>
      <c r="K60" s="29"/>
      <c r="L60" s="46"/>
      <c r="M60" s="3"/>
      <c r="N60" s="4"/>
      <c r="O60" s="5"/>
      <c r="P60" s="6"/>
      <c r="Q60" s="7"/>
      <c r="R60" s="4"/>
      <c r="S60"/>
      <c r="T60"/>
      <c r="U60"/>
      <c r="V60"/>
      <c r="W60"/>
    </row>
    <row r="61" spans="3:23" s="1" customFormat="1" ht="15.75" hidden="1" customHeight="1">
      <c r="C61" s="29"/>
      <c r="D61" s="29"/>
      <c r="E61" s="29"/>
      <c r="F61" s="29"/>
      <c r="G61" s="29"/>
      <c r="H61" s="29"/>
      <c r="I61" s="28"/>
      <c r="J61" s="29"/>
      <c r="K61" s="29"/>
      <c r="L61" s="46"/>
      <c r="M61" s="3"/>
      <c r="N61" s="4"/>
      <c r="O61" s="5"/>
      <c r="P61" s="6"/>
      <c r="Q61" s="7"/>
      <c r="R61" s="4"/>
      <c r="S61"/>
      <c r="T61"/>
      <c r="U61"/>
      <c r="V61"/>
      <c r="W61"/>
    </row>
    <row r="62" spans="3:23" s="1" customFormat="1" ht="15.75" hidden="1" customHeight="1">
      <c r="C62" s="29"/>
      <c r="D62" s="29"/>
      <c r="E62" s="29"/>
      <c r="F62" s="29"/>
      <c r="G62" s="29"/>
      <c r="H62" s="29"/>
      <c r="I62" s="28"/>
      <c r="J62" s="29"/>
      <c r="K62" s="29"/>
      <c r="L62" s="46"/>
      <c r="M62" s="3"/>
      <c r="N62" s="4"/>
      <c r="O62" s="5"/>
      <c r="P62" s="6"/>
      <c r="Q62" s="7"/>
      <c r="R62" s="4"/>
      <c r="S62"/>
      <c r="T62"/>
      <c r="U62"/>
      <c r="V62"/>
      <c r="W62"/>
    </row>
    <row r="63" spans="3:23" s="1" customFormat="1" ht="15.75" hidden="1" customHeight="1">
      <c r="C63" s="29"/>
      <c r="D63" s="29"/>
      <c r="E63" s="29"/>
      <c r="F63" s="29"/>
      <c r="G63" s="29"/>
      <c r="H63" s="29"/>
      <c r="I63" s="28"/>
      <c r="J63" s="29"/>
      <c r="K63" s="29"/>
      <c r="L63" s="46"/>
      <c r="M63" s="3"/>
      <c r="N63" s="4"/>
      <c r="O63" s="5"/>
      <c r="P63" s="6"/>
      <c r="Q63" s="7"/>
      <c r="R63" s="4"/>
      <c r="S63"/>
      <c r="T63"/>
      <c r="U63"/>
      <c r="V63"/>
      <c r="W63"/>
    </row>
    <row r="64" spans="3:23" s="1" customFormat="1" ht="15.75" hidden="1" customHeight="1">
      <c r="C64" s="29"/>
      <c r="D64" s="29"/>
      <c r="E64" s="29"/>
      <c r="F64" s="29"/>
      <c r="G64" s="29"/>
      <c r="H64" s="29"/>
      <c r="I64" s="28"/>
      <c r="J64" s="29"/>
      <c r="K64" s="29"/>
      <c r="L64" s="46"/>
      <c r="M64" s="3"/>
      <c r="N64" s="4"/>
      <c r="O64" s="5"/>
      <c r="P64" s="6"/>
      <c r="Q64" s="7"/>
      <c r="R64" s="4"/>
      <c r="S64"/>
      <c r="T64"/>
      <c r="U64"/>
      <c r="V64"/>
      <c r="W64"/>
    </row>
    <row r="65" spans="3:23" s="1" customFormat="1" ht="15.75" hidden="1" customHeight="1">
      <c r="C65" s="29"/>
      <c r="D65" s="29"/>
      <c r="E65" s="29"/>
      <c r="F65" s="29"/>
      <c r="G65" s="29"/>
      <c r="H65" s="29"/>
      <c r="I65" s="28"/>
      <c r="J65" s="29"/>
      <c r="K65" s="29"/>
      <c r="L65" s="46"/>
      <c r="M65" s="3"/>
      <c r="N65" s="4"/>
      <c r="O65" s="5"/>
      <c r="P65" s="6"/>
      <c r="Q65" s="7"/>
      <c r="R65" s="4"/>
      <c r="S65"/>
      <c r="T65"/>
      <c r="U65"/>
      <c r="V65"/>
      <c r="W65"/>
    </row>
    <row r="66" spans="3:23" s="1" customFormat="1" ht="15.75" hidden="1" customHeight="1">
      <c r="C66" s="29"/>
      <c r="D66" s="29"/>
      <c r="E66" s="29"/>
      <c r="F66" s="29"/>
      <c r="G66" s="29"/>
      <c r="H66" s="29"/>
      <c r="I66" s="28"/>
      <c r="J66" s="29"/>
      <c r="K66" s="29"/>
      <c r="L66" s="46"/>
      <c r="M66" s="3"/>
      <c r="N66" s="4"/>
      <c r="O66" s="5"/>
      <c r="P66" s="6"/>
      <c r="Q66" s="7"/>
      <c r="R66" s="4"/>
      <c r="S66"/>
      <c r="T66"/>
      <c r="U66"/>
      <c r="V66"/>
      <c r="W66"/>
    </row>
    <row r="67" spans="3:23" s="1" customFormat="1" ht="15.75" hidden="1" customHeight="1">
      <c r="C67" s="29"/>
      <c r="D67" s="29"/>
      <c r="E67" s="29"/>
      <c r="F67" s="29"/>
      <c r="G67" s="29"/>
      <c r="H67" s="29"/>
      <c r="I67" s="28"/>
      <c r="J67" s="29"/>
      <c r="K67" s="29"/>
      <c r="L67" s="46"/>
      <c r="M67" s="3"/>
      <c r="N67" s="4"/>
      <c r="O67" s="5"/>
      <c r="P67" s="6"/>
      <c r="Q67" s="7"/>
      <c r="R67" s="4"/>
      <c r="S67"/>
      <c r="T67"/>
      <c r="U67"/>
      <c r="V67"/>
      <c r="W67"/>
    </row>
    <row r="68" spans="3:23" s="1" customFormat="1" ht="15.75" hidden="1" customHeight="1">
      <c r="C68" s="29"/>
      <c r="D68" s="29"/>
      <c r="E68" s="29"/>
      <c r="F68" s="29"/>
      <c r="G68" s="29"/>
      <c r="H68" s="29"/>
      <c r="I68" s="28"/>
      <c r="J68" s="29"/>
      <c r="K68" s="29"/>
      <c r="L68" s="46"/>
      <c r="M68" s="3"/>
      <c r="N68" s="4"/>
      <c r="O68" s="5"/>
      <c r="P68" s="6"/>
      <c r="Q68" s="7"/>
      <c r="R68" s="4"/>
      <c r="S68"/>
      <c r="T68"/>
      <c r="U68"/>
      <c r="V68"/>
      <c r="W68"/>
    </row>
    <row r="69" spans="3:23" s="1" customFormat="1" ht="15.75" hidden="1" customHeight="1">
      <c r="C69" s="29"/>
      <c r="D69" s="29"/>
      <c r="E69" s="29"/>
      <c r="F69" s="29"/>
      <c r="G69" s="29"/>
      <c r="H69" s="29"/>
      <c r="I69" s="28"/>
      <c r="J69" s="29"/>
      <c r="K69" s="29"/>
      <c r="L69" s="46"/>
      <c r="M69" s="3"/>
      <c r="N69" s="4"/>
      <c r="O69" s="5"/>
      <c r="P69" s="6"/>
      <c r="Q69" s="7"/>
      <c r="R69" s="4"/>
      <c r="S69"/>
      <c r="T69"/>
      <c r="U69"/>
      <c r="V69"/>
      <c r="W69"/>
    </row>
    <row r="70" spans="3:23" s="1" customFormat="1" ht="15.75" hidden="1" customHeight="1">
      <c r="C70" s="29"/>
      <c r="D70" s="29"/>
      <c r="E70" s="29"/>
      <c r="F70" s="29"/>
      <c r="G70" s="29"/>
      <c r="H70" s="29"/>
      <c r="I70" s="28"/>
      <c r="J70" s="29"/>
      <c r="K70" s="29"/>
      <c r="L70" s="46"/>
      <c r="M70" s="3"/>
      <c r="N70" s="4"/>
      <c r="O70" s="5"/>
      <c r="P70" s="6"/>
      <c r="Q70" s="7"/>
      <c r="R70" s="4"/>
      <c r="S70"/>
      <c r="T70"/>
      <c r="U70"/>
      <c r="V70"/>
      <c r="W70"/>
    </row>
    <row r="71" spans="3:23" s="1" customFormat="1" ht="15.75" hidden="1" customHeight="1">
      <c r="C71" s="29"/>
      <c r="D71" s="29"/>
      <c r="E71" s="29"/>
      <c r="F71" s="29"/>
      <c r="G71" s="29"/>
      <c r="H71" s="29"/>
      <c r="I71" s="28"/>
      <c r="J71" s="29"/>
      <c r="K71" s="29"/>
      <c r="L71" s="46"/>
      <c r="M71" s="3"/>
      <c r="N71" s="4"/>
      <c r="O71" s="5"/>
      <c r="P71" s="6"/>
      <c r="Q71" s="7"/>
      <c r="R71" s="4"/>
      <c r="S71"/>
      <c r="T71"/>
      <c r="U71"/>
      <c r="V71"/>
      <c r="W71"/>
    </row>
    <row r="72" spans="3:23" s="1" customFormat="1" ht="15.75" hidden="1" customHeight="1">
      <c r="C72" s="29"/>
      <c r="D72" s="29"/>
      <c r="E72" s="29"/>
      <c r="F72" s="29"/>
      <c r="G72" s="29"/>
      <c r="H72" s="29"/>
      <c r="I72" s="28"/>
      <c r="J72" s="29"/>
      <c r="K72" s="29"/>
      <c r="L72" s="46"/>
      <c r="M72" s="3"/>
      <c r="N72" s="4"/>
      <c r="O72" s="5"/>
      <c r="P72" s="6"/>
      <c r="Q72" s="7"/>
      <c r="R72" s="4"/>
      <c r="S72"/>
      <c r="T72"/>
      <c r="U72"/>
      <c r="V72"/>
      <c r="W72"/>
    </row>
    <row r="73" spans="3:23" s="1" customFormat="1" ht="15.75" hidden="1" customHeight="1">
      <c r="C73" s="29"/>
      <c r="D73" s="29"/>
      <c r="E73" s="29"/>
      <c r="F73" s="29"/>
      <c r="G73" s="29"/>
      <c r="H73" s="29"/>
      <c r="I73" s="28"/>
      <c r="J73" s="29"/>
      <c r="K73" s="29"/>
      <c r="L73" s="46"/>
      <c r="M73" s="3"/>
      <c r="N73" s="4"/>
      <c r="O73" s="5"/>
      <c r="P73" s="6"/>
      <c r="Q73" s="7"/>
      <c r="R73" s="4"/>
      <c r="S73"/>
      <c r="T73"/>
      <c r="U73"/>
      <c r="V73"/>
      <c r="W73"/>
    </row>
    <row r="74" spans="3:23" s="1" customFormat="1" ht="15.75" hidden="1" customHeight="1">
      <c r="C74" s="29"/>
      <c r="D74" s="29"/>
      <c r="E74" s="29"/>
      <c r="F74" s="29"/>
      <c r="G74" s="29"/>
      <c r="H74" s="29"/>
      <c r="I74" s="28"/>
      <c r="J74" s="29"/>
      <c r="K74" s="29"/>
      <c r="L74" s="46"/>
      <c r="M74" s="3"/>
      <c r="N74" s="4"/>
      <c r="O74" s="5"/>
      <c r="P74" s="6"/>
      <c r="Q74" s="7"/>
      <c r="R74" s="4"/>
      <c r="S74"/>
      <c r="T74"/>
      <c r="U74"/>
      <c r="V74"/>
      <c r="W74"/>
    </row>
  </sheetData>
  <mergeCells count="6">
    <mergeCell ref="C22:E22"/>
    <mergeCell ref="F22:H22"/>
    <mergeCell ref="C19:H19"/>
    <mergeCell ref="C20:H20"/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25"/>
  <dimension ref="A1:W45"/>
  <sheetViews>
    <sheetView showGridLines="0" showRowColHeaders="0" zoomScaleNormal="100" workbookViewId="0">
      <selection activeCell="C6" sqref="C6:H6"/>
    </sheetView>
  </sheetViews>
  <sheetFormatPr defaultColWidth="0" defaultRowHeight="0" customHeight="1" zeroHeight="1"/>
  <cols>
    <col min="1" max="1" width="5.7109375" style="1" customWidth="1"/>
    <col min="2" max="2" width="53" style="1" customWidth="1"/>
    <col min="3" max="8" width="10.7109375" style="29" customWidth="1"/>
    <col min="9" max="9" width="10.2851562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6384" width="9.140625" hidden="1"/>
  </cols>
  <sheetData>
    <row r="1" spans="1:18" ht="29.25" customHeight="1">
      <c r="B1" s="24" t="s">
        <v>238</v>
      </c>
      <c r="H1" s="30"/>
    </row>
    <row r="2" spans="1:18" ht="8.25" customHeight="1">
      <c r="B2" s="2"/>
      <c r="H2" s="30"/>
    </row>
    <row r="3" spans="1:18" ht="15.75">
      <c r="B3" s="81" t="s">
        <v>649</v>
      </c>
      <c r="C3" s="1"/>
      <c r="D3" s="1"/>
      <c r="E3" s="1"/>
      <c r="F3" s="1"/>
      <c r="G3" s="1"/>
      <c r="H3" s="64"/>
    </row>
    <row r="4" spans="1:18" ht="14.1" customHeight="1">
      <c r="B4" s="82"/>
      <c r="C4" s="1"/>
      <c r="D4" s="1"/>
      <c r="E4" s="1"/>
      <c r="F4" s="1"/>
      <c r="G4" s="1"/>
      <c r="H4" s="64"/>
    </row>
    <row r="5" spans="1:18" ht="13.5" customHeight="1" thickBot="1">
      <c r="B5" s="611" t="s">
        <v>650</v>
      </c>
      <c r="C5" s="1149" t="s">
        <v>77</v>
      </c>
      <c r="D5" s="1150"/>
      <c r="E5" s="1151"/>
      <c r="F5" s="1139" t="s">
        <v>237</v>
      </c>
      <c r="G5" s="1140"/>
      <c r="H5" s="1141"/>
    </row>
    <row r="6" spans="1:18" ht="27.75" thickTop="1">
      <c r="B6" s="611" t="s">
        <v>249</v>
      </c>
      <c r="C6" s="377" t="s">
        <v>835</v>
      </c>
      <c r="D6" s="377" t="s">
        <v>994</v>
      </c>
      <c r="E6" s="377" t="s">
        <v>236</v>
      </c>
      <c r="F6" s="377">
        <v>2022</v>
      </c>
      <c r="G6" s="377" t="s">
        <v>995</v>
      </c>
      <c r="H6" s="659" t="s">
        <v>236</v>
      </c>
    </row>
    <row r="7" spans="1:18" s="1" customFormat="1" ht="2.1" customHeight="1">
      <c r="B7" s="103"/>
      <c r="C7" s="161"/>
      <c r="D7" s="212"/>
      <c r="E7" s="212"/>
      <c r="F7" s="212"/>
      <c r="G7" s="212"/>
      <c r="H7" s="212"/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>
      <c r="B8" s="518"/>
      <c r="C8" s="519"/>
      <c r="D8" s="468"/>
      <c r="E8" s="468"/>
      <c r="F8" s="468"/>
      <c r="G8" s="468"/>
      <c r="H8" s="468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>
      <c r="B9" s="103"/>
      <c r="C9" s="161"/>
      <c r="D9" s="212"/>
      <c r="E9" s="212"/>
      <c r="F9" s="212"/>
      <c r="G9" s="212"/>
      <c r="H9" s="212"/>
      <c r="I9" s="28"/>
      <c r="J9" s="29"/>
      <c r="K9" s="29"/>
      <c r="L9" s="46"/>
      <c r="M9" s="3"/>
      <c r="N9" s="4"/>
      <c r="O9" s="5"/>
      <c r="P9" s="6"/>
      <c r="Q9" s="7"/>
    </row>
    <row r="10" spans="1:18" s="4" customFormat="1" ht="14.1" customHeight="1">
      <c r="B10" s="533" t="s">
        <v>651</v>
      </c>
      <c r="C10" s="713">
        <v>64.900000000000006</v>
      </c>
      <c r="D10" s="258">
        <v>34.9</v>
      </c>
      <c r="E10" s="258">
        <v>85.9</v>
      </c>
      <c r="F10" s="251">
        <v>463.2</v>
      </c>
      <c r="G10" s="258">
        <v>96.8</v>
      </c>
      <c r="H10" s="258">
        <v>378.7</v>
      </c>
      <c r="I10" s="84"/>
      <c r="J10" s="85"/>
      <c r="K10" s="85"/>
      <c r="L10" s="46"/>
      <c r="M10" s="3"/>
      <c r="O10" s="5"/>
      <c r="P10" s="6"/>
      <c r="Q10" s="7"/>
    </row>
    <row r="11" spans="1:18" s="72" customFormat="1" ht="14.1" customHeight="1">
      <c r="A11" s="114"/>
      <c r="B11" s="306" t="s">
        <v>652</v>
      </c>
      <c r="C11" s="218">
        <v>24.4</v>
      </c>
      <c r="D11" s="236">
        <v>-47.1</v>
      </c>
      <c r="E11" s="169" t="s">
        <v>36</v>
      </c>
      <c r="F11" s="235">
        <v>95.4</v>
      </c>
      <c r="G11" s="236">
        <v>-143.30000000000001</v>
      </c>
      <c r="H11" s="169" t="s">
        <v>36</v>
      </c>
      <c r="I11" s="73"/>
      <c r="J11" s="43"/>
      <c r="K11" s="43"/>
      <c r="L11" s="74"/>
      <c r="M11" s="75"/>
      <c r="N11" s="76"/>
      <c r="O11" s="77"/>
      <c r="P11" s="78"/>
      <c r="Q11" s="79"/>
      <c r="R11" s="80"/>
    </row>
    <row r="12" spans="1:18" s="1" customFormat="1" ht="14.1" customHeight="1">
      <c r="A12" s="15"/>
      <c r="B12" s="306" t="s">
        <v>653</v>
      </c>
      <c r="C12" s="218">
        <v>40.4</v>
      </c>
      <c r="D12" s="236">
        <v>82</v>
      </c>
      <c r="E12" s="169">
        <v>-50.7</v>
      </c>
      <c r="F12" s="235">
        <v>367.7</v>
      </c>
      <c r="G12" s="236">
        <v>240.1</v>
      </c>
      <c r="H12" s="169">
        <v>53.2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>
      <c r="A13" s="15"/>
      <c r="B13" s="533" t="s">
        <v>654</v>
      </c>
      <c r="C13" s="713">
        <v>273.2</v>
      </c>
      <c r="D13" s="236">
        <v>317.60000000000002</v>
      </c>
      <c r="E13" s="236">
        <v>-14</v>
      </c>
      <c r="F13" s="237">
        <v>1061.3</v>
      </c>
      <c r="G13" s="236">
        <v>974.2</v>
      </c>
      <c r="H13" s="236">
        <v>8.9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4.1" customHeight="1">
      <c r="A14" s="15"/>
      <c r="B14" s="612" t="s">
        <v>655</v>
      </c>
      <c r="C14" s="713">
        <v>338</v>
      </c>
      <c r="D14" s="251">
        <v>352.5</v>
      </c>
      <c r="E14" s="251">
        <v>-4.0999999999999996</v>
      </c>
      <c r="F14" s="242">
        <v>1524.5</v>
      </c>
      <c r="G14" s="242">
        <v>1070.9000000000001</v>
      </c>
      <c r="H14" s="251">
        <v>42.4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4.1" customHeight="1">
      <c r="A15" s="15"/>
      <c r="C15" s="29"/>
      <c r="D15" s="29"/>
      <c r="E15" s="29"/>
      <c r="F15" s="29"/>
      <c r="G15" s="29"/>
      <c r="H15" s="29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4.1" hidden="1" customHeight="1">
      <c r="A16" s="15"/>
      <c r="C16" s="29"/>
      <c r="D16" s="29"/>
      <c r="E16" s="29"/>
      <c r="F16" s="29"/>
      <c r="G16" s="29"/>
      <c r="H16" s="29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3" s="1" customFormat="1" ht="14.1" hidden="1" customHeight="1">
      <c r="A17" s="15"/>
      <c r="C17" s="29"/>
      <c r="D17" s="29"/>
      <c r="E17" s="29"/>
      <c r="F17" s="29"/>
      <c r="G17" s="29"/>
      <c r="H17" s="29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3" s="16" customFormat="1" ht="14.1" hidden="1" customHeight="1">
      <c r="A18" s="15"/>
      <c r="B18" s="1"/>
      <c r="C18" s="29"/>
      <c r="D18" s="29"/>
      <c r="E18" s="29"/>
      <c r="F18" s="29"/>
      <c r="G18" s="29"/>
      <c r="H18" s="29"/>
      <c r="I18" s="26"/>
      <c r="J18" s="29"/>
      <c r="K18" s="29"/>
      <c r="L18" s="46"/>
      <c r="M18" s="3"/>
      <c r="N18" s="4"/>
      <c r="O18" s="5"/>
      <c r="P18" s="6"/>
      <c r="Q18" s="7"/>
      <c r="R18" s="1"/>
      <c r="S18" s="1"/>
    </row>
    <row r="19" spans="1:23" ht="14.1" hidden="1" customHeight="1"/>
    <row r="20" spans="1:23" ht="14.1" hidden="1" customHeight="1"/>
    <row r="21" spans="1:23" s="1" customFormat="1" ht="14.1" hidden="1" customHeight="1">
      <c r="C21" s="29"/>
      <c r="D21" s="29"/>
      <c r="E21" s="29"/>
      <c r="F21" s="29"/>
      <c r="G21" s="29"/>
      <c r="H21" s="29"/>
      <c r="I21" s="28"/>
      <c r="J21" s="29"/>
      <c r="K21" s="29"/>
      <c r="L21" s="46"/>
      <c r="M21" s="3"/>
      <c r="N21" s="4"/>
      <c r="O21" s="5"/>
      <c r="P21" s="6"/>
      <c r="Q21" s="7"/>
      <c r="R21" s="4"/>
      <c r="S21"/>
      <c r="T21"/>
      <c r="U21"/>
      <c r="V21"/>
      <c r="W21"/>
    </row>
    <row r="22" spans="1:23" s="1" customFormat="1" ht="14.1" hidden="1" customHeight="1">
      <c r="C22" s="29"/>
      <c r="D22" s="29"/>
      <c r="E22" s="29"/>
      <c r="F22" s="29"/>
      <c r="G22" s="29"/>
      <c r="H22" s="29"/>
      <c r="I22" s="28"/>
      <c r="J22" s="29"/>
      <c r="K22" s="29"/>
      <c r="L22" s="46"/>
      <c r="M22" s="3"/>
      <c r="N22" s="4"/>
      <c r="O22" s="5"/>
      <c r="P22" s="6"/>
      <c r="Q22" s="7"/>
      <c r="R22" s="4"/>
      <c r="S22"/>
      <c r="T22"/>
      <c r="U22"/>
      <c r="V22"/>
      <c r="W22"/>
    </row>
    <row r="23" spans="1:23" s="1" customFormat="1" ht="14.1" hidden="1" customHeight="1">
      <c r="C23" s="29"/>
      <c r="D23" s="29"/>
      <c r="E23" s="29"/>
      <c r="F23" s="29"/>
      <c r="G23" s="29"/>
      <c r="H23" s="29"/>
      <c r="I23" s="28"/>
      <c r="J23" s="29"/>
      <c r="K23" s="29"/>
      <c r="L23" s="46"/>
      <c r="M23" s="3"/>
      <c r="N23" s="4"/>
      <c r="O23" s="5"/>
      <c r="P23" s="6"/>
      <c r="Q23" s="7"/>
      <c r="R23" s="4"/>
      <c r="S23"/>
      <c r="T23"/>
      <c r="U23"/>
      <c r="V23"/>
      <c r="W23"/>
    </row>
    <row r="24" spans="1:23" s="1" customFormat="1" ht="14.1" hidden="1" customHeight="1">
      <c r="C24" s="29"/>
      <c r="D24" s="29"/>
      <c r="E24" s="29"/>
      <c r="F24" s="29"/>
      <c r="G24" s="29"/>
      <c r="H24" s="29"/>
      <c r="I24" s="28"/>
      <c r="J24" s="29"/>
      <c r="K24" s="29"/>
      <c r="L24" s="46"/>
      <c r="M24" s="3"/>
      <c r="N24" s="4"/>
      <c r="O24" s="5"/>
      <c r="P24" s="6"/>
      <c r="Q24" s="7"/>
      <c r="R24" s="4"/>
      <c r="S24"/>
      <c r="T24"/>
      <c r="U24"/>
      <c r="V24"/>
      <c r="W24"/>
    </row>
    <row r="25" spans="1:23" ht="14.1" hidden="1" customHeight="1"/>
    <row r="26" spans="1:23" s="1" customFormat="1" ht="14.1" hidden="1" customHeight="1">
      <c r="C26" s="29"/>
      <c r="D26" s="29"/>
      <c r="E26" s="29"/>
      <c r="F26" s="29"/>
      <c r="G26" s="29"/>
      <c r="H26" s="29"/>
      <c r="I26" s="28"/>
      <c r="J26" s="29"/>
      <c r="K26" s="29"/>
      <c r="L26" s="46"/>
      <c r="M26" s="3"/>
      <c r="N26" s="4"/>
      <c r="O26" s="5"/>
      <c r="P26" s="6"/>
      <c r="Q26" s="7"/>
    </row>
    <row r="27" spans="1:23" s="1" customFormat="1" ht="14.1" hidden="1" customHeight="1">
      <c r="C27" s="29"/>
      <c r="D27" s="29"/>
      <c r="E27" s="29"/>
      <c r="F27" s="29"/>
      <c r="G27" s="29"/>
      <c r="H27" s="29"/>
      <c r="I27" s="28"/>
      <c r="J27" s="29"/>
      <c r="K27" s="29"/>
      <c r="L27" s="46"/>
      <c r="M27" s="3"/>
      <c r="N27" s="4"/>
      <c r="O27" s="5"/>
      <c r="P27" s="6"/>
      <c r="Q27" s="7"/>
    </row>
    <row r="28" spans="1:23" s="1" customFormat="1" ht="14.1" hidden="1" customHeight="1">
      <c r="C28" s="29"/>
      <c r="D28" s="29"/>
      <c r="E28" s="29"/>
      <c r="F28" s="29"/>
      <c r="G28" s="29"/>
      <c r="H28" s="29"/>
      <c r="I28" s="28"/>
      <c r="J28" s="29"/>
      <c r="K28" s="29"/>
      <c r="L28" s="46"/>
      <c r="M28" s="3"/>
      <c r="N28" s="4"/>
      <c r="O28" s="5"/>
      <c r="P28" s="6"/>
      <c r="Q28" s="7"/>
    </row>
    <row r="29" spans="1:23" s="4" customFormat="1" ht="14.1" hidden="1" customHeight="1">
      <c r="B29" s="1"/>
      <c r="C29" s="29"/>
      <c r="D29" s="29"/>
      <c r="E29" s="29"/>
      <c r="F29" s="29"/>
      <c r="G29" s="29"/>
      <c r="H29" s="29"/>
      <c r="I29" s="84"/>
      <c r="J29" s="85"/>
      <c r="K29" s="85"/>
      <c r="L29" s="46"/>
      <c r="M29" s="3"/>
      <c r="O29" s="5"/>
      <c r="P29" s="6"/>
      <c r="Q29" s="7"/>
    </row>
    <row r="30" spans="1:23" s="1" customFormat="1" ht="14.1" hidden="1" customHeight="1">
      <c r="A30" s="15"/>
      <c r="C30" s="29"/>
      <c r="D30" s="29"/>
      <c r="E30" s="29"/>
      <c r="F30" s="29"/>
      <c r="G30" s="29"/>
      <c r="H30" s="29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23" s="1" customFormat="1" ht="14.1" hidden="1" customHeight="1">
      <c r="A31" s="15"/>
      <c r="C31" s="29"/>
      <c r="D31" s="29"/>
      <c r="E31" s="29"/>
      <c r="F31" s="29"/>
      <c r="G31" s="29"/>
      <c r="H31" s="29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23" s="1" customFormat="1" ht="14.1" hidden="1" customHeight="1">
      <c r="A32" s="15"/>
      <c r="C32" s="29"/>
      <c r="D32" s="29"/>
      <c r="E32" s="29"/>
      <c r="F32" s="29"/>
      <c r="G32" s="29"/>
      <c r="H32" s="29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19" s="1" customFormat="1" ht="14.1" hidden="1" customHeight="1">
      <c r="A33" s="15"/>
      <c r="C33" s="29"/>
      <c r="D33" s="29"/>
      <c r="E33" s="29"/>
      <c r="F33" s="29"/>
      <c r="G33" s="29"/>
      <c r="H33" s="29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19" s="1" customFormat="1" ht="14.1" hidden="1" customHeight="1">
      <c r="A34" s="15"/>
      <c r="C34" s="29"/>
      <c r="D34" s="29"/>
      <c r="E34" s="29"/>
      <c r="F34" s="29"/>
      <c r="G34" s="29"/>
      <c r="H34" s="29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19" s="1" customFormat="1" ht="14.1" hidden="1" customHeight="1">
      <c r="A35" s="15"/>
      <c r="C35" s="29"/>
      <c r="D35" s="29"/>
      <c r="E35" s="29"/>
      <c r="F35" s="29"/>
      <c r="G35" s="29"/>
      <c r="H35" s="29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19" s="1" customFormat="1" ht="15" hidden="1" customHeight="1">
      <c r="A36" s="15"/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19" s="1" customFormat="1" ht="15" hidden="1" customHeight="1">
      <c r="A37" s="15"/>
      <c r="C37" s="29"/>
      <c r="D37" s="29"/>
      <c r="E37" s="29"/>
      <c r="F37" s="29"/>
      <c r="G37" s="29"/>
      <c r="H37" s="29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19" s="1" customFormat="1" ht="15" hidden="1" customHeight="1">
      <c r="A38" s="15"/>
      <c r="C38" s="29"/>
      <c r="D38" s="29"/>
      <c r="E38" s="29"/>
      <c r="F38" s="29"/>
      <c r="G38" s="29"/>
      <c r="H38" s="29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1:19" s="1" customFormat="1" ht="15" hidden="1" customHeight="1">
      <c r="A39" s="15"/>
      <c r="C39" s="29"/>
      <c r="D39" s="29"/>
      <c r="E39" s="29"/>
      <c r="F39" s="29"/>
      <c r="G39" s="29"/>
      <c r="H39" s="29"/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1:19" s="1" customFormat="1" ht="13.5" hidden="1">
      <c r="A40" s="15"/>
      <c r="C40" s="29"/>
      <c r="D40" s="29"/>
      <c r="E40" s="29"/>
      <c r="F40" s="29"/>
      <c r="G40" s="29"/>
      <c r="H40" s="29"/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1:19" s="1" customFormat="1" ht="13.5" hidden="1">
      <c r="A41" s="15"/>
      <c r="C41" s="29"/>
      <c r="D41" s="29"/>
      <c r="E41" s="29"/>
      <c r="F41" s="29"/>
      <c r="G41" s="29"/>
      <c r="H41" s="29"/>
      <c r="I41" s="28"/>
      <c r="J41" s="29"/>
      <c r="K41" s="29"/>
      <c r="L41" s="67"/>
      <c r="M41" s="68"/>
      <c r="N41" s="4"/>
      <c r="O41" s="69"/>
      <c r="P41" s="70"/>
      <c r="Q41" s="71"/>
      <c r="R41" s="88"/>
    </row>
    <row r="42" spans="1:19" s="1" customFormat="1" ht="13.5" hidden="1">
      <c r="A42" s="15"/>
      <c r="C42" s="29"/>
      <c r="D42" s="29"/>
      <c r="E42" s="29"/>
      <c r="F42" s="29"/>
      <c r="G42" s="29"/>
      <c r="H42" s="29"/>
      <c r="I42" s="28"/>
      <c r="J42" s="29"/>
      <c r="K42" s="29"/>
      <c r="L42" s="67"/>
      <c r="M42" s="68"/>
      <c r="N42" s="4"/>
      <c r="O42" s="69"/>
      <c r="P42" s="70"/>
      <c r="Q42" s="71"/>
      <c r="R42" s="88"/>
    </row>
    <row r="43" spans="1:19" s="1" customFormat="1" ht="13.5" hidden="1">
      <c r="A43" s="15"/>
      <c r="C43" s="29"/>
      <c r="D43" s="29"/>
      <c r="E43" s="29"/>
      <c r="F43" s="29"/>
      <c r="G43" s="29"/>
      <c r="H43" s="29"/>
      <c r="I43" s="28"/>
      <c r="J43" s="29"/>
      <c r="K43" s="29"/>
      <c r="L43" s="67"/>
      <c r="M43" s="68"/>
      <c r="N43" s="4"/>
      <c r="O43" s="69"/>
      <c r="P43" s="70"/>
      <c r="Q43" s="71"/>
      <c r="R43" s="88"/>
    </row>
    <row r="44" spans="1:19" s="1" customFormat="1" ht="13.5" hidden="1">
      <c r="A44" s="15"/>
      <c r="C44" s="29"/>
      <c r="D44" s="29"/>
      <c r="E44" s="29"/>
      <c r="F44" s="29"/>
      <c r="G44" s="29"/>
      <c r="H44" s="29"/>
      <c r="I44" s="28"/>
      <c r="J44" s="29"/>
      <c r="K44" s="29"/>
      <c r="L44" s="67"/>
      <c r="M44" s="68"/>
      <c r="N44" s="4"/>
      <c r="O44" s="69"/>
      <c r="P44" s="70"/>
      <c r="Q44" s="71"/>
      <c r="R44" s="88"/>
    </row>
    <row r="45" spans="1:19" s="16" customFormat="1" ht="13.5">
      <c r="A45" s="15"/>
      <c r="B45" s="1"/>
      <c r="C45" s="29"/>
      <c r="D45" s="29"/>
      <c r="E45" s="29"/>
      <c r="F45" s="29"/>
      <c r="G45" s="29"/>
      <c r="H45" s="29"/>
      <c r="I45" s="26"/>
      <c r="J45" s="29"/>
      <c r="K45" s="29"/>
      <c r="L45" s="46"/>
      <c r="M45" s="3"/>
      <c r="N45" s="4"/>
      <c r="O45" s="5"/>
      <c r="P45" s="6"/>
      <c r="Q45" s="7"/>
      <c r="R45" s="1"/>
      <c r="S45" s="1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26"/>
  <dimension ref="A1:AB97"/>
  <sheetViews>
    <sheetView showGridLines="0" showRowColHeaders="0" zoomScale="85" zoomScaleNormal="85" workbookViewId="0">
      <pane ySplit="5" topLeftCell="A6" activePane="bottomLeft" state="frozen"/>
      <selection activeCell="B9" sqref="B9:F9"/>
      <selection pane="bottomLeft" activeCell="D37" sqref="D37"/>
    </sheetView>
  </sheetViews>
  <sheetFormatPr defaultColWidth="0" defaultRowHeight="0" customHeight="1" zeroHeight="1"/>
  <cols>
    <col min="1" max="1" width="5.7109375" style="1" customWidth="1"/>
    <col min="2" max="2" width="50.28515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238</v>
      </c>
      <c r="D1" s="180"/>
      <c r="E1" s="1"/>
      <c r="F1" s="1"/>
      <c r="G1" s="1"/>
      <c r="H1" s="83"/>
    </row>
    <row r="2" spans="1:18" ht="8.25" customHeight="1">
      <c r="B2" s="2"/>
      <c r="C2" s="2"/>
      <c r="D2" s="2"/>
      <c r="E2" s="1"/>
      <c r="F2" s="1"/>
      <c r="G2" s="1"/>
      <c r="H2" s="83"/>
    </row>
    <row r="3" spans="1:18" ht="15.75">
      <c r="B3" s="81" t="s">
        <v>150</v>
      </c>
      <c r="C3" s="1293"/>
      <c r="D3" s="1294"/>
      <c r="E3" s="1"/>
      <c r="F3" s="1293"/>
      <c r="G3" s="1294"/>
      <c r="H3" s="64"/>
    </row>
    <row r="4" spans="1:18" ht="14.1" customHeight="1">
      <c r="B4" s="82"/>
      <c r="C4" s="1"/>
      <c r="D4" s="1"/>
      <c r="E4" s="1"/>
      <c r="F4" s="86" t="s">
        <v>53</v>
      </c>
      <c r="G4" s="86" t="s">
        <v>54</v>
      </c>
      <c r="H4" s="64"/>
    </row>
    <row r="5" spans="1:18" ht="14.1" customHeight="1">
      <c r="C5" s="1"/>
      <c r="D5" s="1"/>
      <c r="E5" s="1"/>
      <c r="F5" s="1"/>
      <c r="G5" s="1"/>
      <c r="H5" s="64"/>
    </row>
    <row r="6" spans="1:18" ht="13.5" customHeight="1" thickBot="1">
      <c r="B6" s="579" t="s">
        <v>240</v>
      </c>
      <c r="C6" s="1139" t="s">
        <v>77</v>
      </c>
      <c r="D6" s="1140"/>
      <c r="E6" s="1141"/>
      <c r="F6" s="1139" t="s">
        <v>237</v>
      </c>
      <c r="G6" s="1140"/>
      <c r="H6" s="1140"/>
    </row>
    <row r="7" spans="1:18" s="1" customFormat="1" ht="14.1" customHeight="1" thickTop="1">
      <c r="B7" s="579" t="s">
        <v>249</v>
      </c>
      <c r="C7" s="377" t="s">
        <v>835</v>
      </c>
      <c r="D7" s="377" t="s">
        <v>994</v>
      </c>
      <c r="E7" s="377" t="s">
        <v>236</v>
      </c>
      <c r="F7" s="377">
        <v>2022</v>
      </c>
      <c r="G7" s="377" t="s">
        <v>995</v>
      </c>
      <c r="H7" s="659" t="s">
        <v>236</v>
      </c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 thickBot="1">
      <c r="B8" s="534"/>
      <c r="C8" s="534"/>
      <c r="D8" s="534"/>
      <c r="E8" s="534"/>
      <c r="F8" s="534"/>
      <c r="G8" s="534"/>
      <c r="H8" s="535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 thickTop="1">
      <c r="B9" s="159"/>
      <c r="C9" s="159"/>
      <c r="D9" s="159"/>
      <c r="E9" s="159"/>
      <c r="F9" s="159"/>
      <c r="G9" s="159"/>
      <c r="H9" s="536"/>
      <c r="I9" s="28"/>
      <c r="J9" s="29"/>
      <c r="K9" s="29"/>
      <c r="L9" s="46"/>
      <c r="M9" s="3"/>
      <c r="N9" s="4"/>
      <c r="O9" s="5"/>
      <c r="P9" s="6"/>
      <c r="Q9" s="7"/>
    </row>
    <row r="10" spans="1:18" s="4" customFormat="1" ht="2.1" customHeight="1">
      <c r="B10" s="159"/>
      <c r="C10" s="159"/>
      <c r="D10" s="159"/>
      <c r="E10" s="159"/>
      <c r="F10" s="159"/>
      <c r="G10" s="159"/>
      <c r="H10" s="536"/>
      <c r="I10" s="84"/>
      <c r="J10" s="85"/>
      <c r="K10" s="85"/>
      <c r="L10" s="46"/>
      <c r="M10" s="3"/>
      <c r="O10" s="5"/>
      <c r="P10" s="6"/>
      <c r="Q10" s="7"/>
    </row>
    <row r="11" spans="1:18" s="1" customFormat="1" ht="14.1" customHeight="1">
      <c r="A11" s="15"/>
      <c r="B11" s="279" t="s">
        <v>844</v>
      </c>
      <c r="C11" s="235">
        <v>37.799999999999997</v>
      </c>
      <c r="D11" s="169">
        <v>21.4</v>
      </c>
      <c r="E11" s="228">
        <v>76.5</v>
      </c>
      <c r="F11" s="235">
        <v>168.6</v>
      </c>
      <c r="G11" s="169">
        <v>151</v>
      </c>
      <c r="H11" s="228">
        <v>11.6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8" s="1" customFormat="1" ht="14.1" customHeight="1">
      <c r="A12" s="15"/>
      <c r="B12" s="279" t="s">
        <v>1070</v>
      </c>
      <c r="C12" s="235">
        <v>2.5</v>
      </c>
      <c r="D12" s="169">
        <v>8.6999999999999993</v>
      </c>
      <c r="E12" s="228">
        <v>-71.5</v>
      </c>
      <c r="F12" s="235">
        <v>27.3</v>
      </c>
      <c r="G12" s="169">
        <v>32</v>
      </c>
      <c r="H12" s="228">
        <v>-14.8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>
      <c r="A13" s="15"/>
      <c r="B13" s="279" t="s">
        <v>6</v>
      </c>
      <c r="C13" s="235">
        <v>109.8</v>
      </c>
      <c r="D13" s="169">
        <v>114.9</v>
      </c>
      <c r="E13" s="228">
        <v>-4.4000000000000004</v>
      </c>
      <c r="F13" s="235">
        <v>435.7</v>
      </c>
      <c r="G13" s="169">
        <v>409.9</v>
      </c>
      <c r="H13" s="228">
        <v>6.3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5" customHeight="1">
      <c r="A14" s="15"/>
      <c r="B14" s="279" t="s">
        <v>7</v>
      </c>
      <c r="C14" s="235">
        <v>21.8</v>
      </c>
      <c r="D14" s="169">
        <v>26.3</v>
      </c>
      <c r="E14" s="228">
        <v>-17.100000000000001</v>
      </c>
      <c r="F14" s="235">
        <v>73</v>
      </c>
      <c r="G14" s="169">
        <v>70.599999999999994</v>
      </c>
      <c r="H14" s="228">
        <v>3.5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5" customHeight="1">
      <c r="A15" s="15"/>
      <c r="B15" s="279" t="s">
        <v>8</v>
      </c>
      <c r="C15" s="235">
        <v>144.6</v>
      </c>
      <c r="D15" s="169">
        <v>143</v>
      </c>
      <c r="E15" s="228">
        <v>1.1000000000000001</v>
      </c>
      <c r="F15" s="235">
        <v>524.79999999999995</v>
      </c>
      <c r="G15" s="169">
        <v>585.20000000000005</v>
      </c>
      <c r="H15" s="228">
        <v>-10.3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5" customHeight="1">
      <c r="A16" s="15"/>
      <c r="B16" s="279" t="s">
        <v>9</v>
      </c>
      <c r="C16" s="235">
        <v>370.8</v>
      </c>
      <c r="D16" s="169">
        <v>175.1</v>
      </c>
      <c r="E16" s="228">
        <v>111.8</v>
      </c>
      <c r="F16" s="237">
        <v>1879.8</v>
      </c>
      <c r="G16" s="252">
        <v>1422</v>
      </c>
      <c r="H16" s="228">
        <v>32.200000000000003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8" s="1" customFormat="1" ht="15" customHeight="1">
      <c r="A17" s="15"/>
      <c r="B17" s="279" t="s">
        <v>10</v>
      </c>
      <c r="C17" s="235">
        <v>247.6</v>
      </c>
      <c r="D17" s="169">
        <v>246.8</v>
      </c>
      <c r="E17" s="228">
        <v>0.3</v>
      </c>
      <c r="F17" s="237">
        <v>1089.2</v>
      </c>
      <c r="G17" s="169">
        <v>912.9</v>
      </c>
      <c r="H17" s="228">
        <v>19.3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8" s="1" customFormat="1" ht="15" customHeight="1">
      <c r="A18" s="15"/>
      <c r="B18" s="279" t="s">
        <v>11</v>
      </c>
      <c r="C18" s="235">
        <v>109.3</v>
      </c>
      <c r="D18" s="169">
        <v>54.3</v>
      </c>
      <c r="E18" s="228">
        <v>101.5</v>
      </c>
      <c r="F18" s="235">
        <v>496.7</v>
      </c>
      <c r="G18" s="169">
        <v>394.7</v>
      </c>
      <c r="H18" s="228">
        <v>25.8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8" s="1" customFormat="1" ht="15" customHeight="1">
      <c r="A19" s="15"/>
      <c r="B19" s="279" t="s">
        <v>12</v>
      </c>
      <c r="C19" s="235">
        <v>78.8</v>
      </c>
      <c r="D19" s="169">
        <v>67.8</v>
      </c>
      <c r="E19" s="228">
        <v>16.3</v>
      </c>
      <c r="F19" s="235">
        <v>314.60000000000002</v>
      </c>
      <c r="G19" s="169">
        <v>301.5</v>
      </c>
      <c r="H19" s="228">
        <v>4.4000000000000004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8" s="1" customFormat="1" ht="15" customHeight="1">
      <c r="A20" s="15"/>
      <c r="B20" s="279" t="s">
        <v>75</v>
      </c>
      <c r="C20" s="235">
        <v>81</v>
      </c>
      <c r="D20" s="169">
        <v>12.9</v>
      </c>
      <c r="E20" s="228">
        <v>527.20000000000005</v>
      </c>
      <c r="F20" s="235">
        <v>268.60000000000002</v>
      </c>
      <c r="G20" s="169">
        <v>237.5</v>
      </c>
      <c r="H20" s="228">
        <v>13.1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8" s="1" customFormat="1" ht="15" customHeight="1">
      <c r="A21" s="15"/>
      <c r="B21" s="279" t="s">
        <v>76</v>
      </c>
      <c r="C21" s="235">
        <v>-34.4</v>
      </c>
      <c r="D21" s="169">
        <v>96.4</v>
      </c>
      <c r="E21" s="228" t="s">
        <v>36</v>
      </c>
      <c r="F21" s="235">
        <v>117.1</v>
      </c>
      <c r="G21" s="169">
        <v>228.7</v>
      </c>
      <c r="H21" s="228">
        <v>-48.8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8" s="1" customFormat="1" ht="15" customHeight="1">
      <c r="A22" s="15"/>
      <c r="B22" s="208" t="s">
        <v>38</v>
      </c>
      <c r="C22" s="242">
        <v>1169.7</v>
      </c>
      <c r="D22" s="251">
        <v>967.6</v>
      </c>
      <c r="E22" s="265">
        <v>20.9</v>
      </c>
      <c r="F22" s="242">
        <v>5395.3</v>
      </c>
      <c r="G22" s="242">
        <v>4746</v>
      </c>
      <c r="H22" s="265">
        <v>13.7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8" s="1" customFormat="1" ht="15" customHeight="1" thickBot="1">
      <c r="A23" s="15"/>
      <c r="B23" s="537"/>
      <c r="C23" s="538"/>
      <c r="D23" s="538"/>
      <c r="E23" s="538"/>
      <c r="F23" s="538"/>
      <c r="G23" s="538"/>
      <c r="H23" s="435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18" s="1" customFormat="1" ht="15" customHeight="1">
      <c r="A24" s="15"/>
      <c r="B24" s="880" t="s">
        <v>1073</v>
      </c>
      <c r="C24" s="29"/>
      <c r="D24" s="29"/>
      <c r="E24" s="29"/>
      <c r="F24" s="29"/>
      <c r="G24" s="29"/>
      <c r="H24" s="29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1:18" s="1" customFormat="1" ht="15" customHeight="1">
      <c r="A25" s="15"/>
      <c r="C25" s="29"/>
      <c r="D25" s="29"/>
      <c r="E25" s="29"/>
      <c r="F25" s="29"/>
      <c r="G25" s="29"/>
      <c r="H25" s="29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1:18" s="1" customFormat="1" ht="15" customHeight="1" thickBot="1">
      <c r="A26" s="15"/>
      <c r="B26" s="1165" t="s">
        <v>252</v>
      </c>
      <c r="C26" s="1139" t="s">
        <v>77</v>
      </c>
      <c r="D26" s="1140"/>
      <c r="E26" s="1141"/>
      <c r="F26" s="1139" t="s">
        <v>78</v>
      </c>
      <c r="G26" s="1140"/>
      <c r="H26" s="1141"/>
      <c r="I26" s="1287"/>
      <c r="J26" s="1283"/>
      <c r="K26" s="29"/>
      <c r="L26" s="67"/>
      <c r="M26" s="68"/>
      <c r="N26" s="4"/>
      <c r="O26" s="69"/>
      <c r="P26" s="70"/>
      <c r="Q26" s="71"/>
      <c r="R26" s="66"/>
    </row>
    <row r="27" spans="1:18" s="1" customFormat="1" ht="15" customHeight="1" thickTop="1">
      <c r="A27" s="15"/>
      <c r="B27" s="1165"/>
      <c r="C27" s="1145" t="s">
        <v>835</v>
      </c>
      <c r="D27" s="377" t="s">
        <v>836</v>
      </c>
      <c r="E27" s="1145" t="s">
        <v>236</v>
      </c>
      <c r="F27" s="1145">
        <v>2022</v>
      </c>
      <c r="G27" s="715">
        <v>2021</v>
      </c>
      <c r="H27" s="1145" t="s">
        <v>236</v>
      </c>
      <c r="I27" s="1291">
        <v>1</v>
      </c>
      <c r="J27" s="1292" t="s">
        <v>236</v>
      </c>
      <c r="K27" s="29"/>
      <c r="L27" s="67"/>
      <c r="M27" s="68"/>
      <c r="N27" s="4"/>
      <c r="O27" s="69"/>
      <c r="P27" s="70"/>
      <c r="Q27" s="71"/>
      <c r="R27" s="66"/>
    </row>
    <row r="28" spans="1:18" s="1" customFormat="1" ht="15" customHeight="1">
      <c r="A28" s="15"/>
      <c r="B28" s="1165"/>
      <c r="C28" s="1146"/>
      <c r="D28" s="730" t="s">
        <v>839</v>
      </c>
      <c r="E28" s="1146"/>
      <c r="F28" s="1146"/>
      <c r="G28" s="715" t="s">
        <v>839</v>
      </c>
      <c r="H28" s="1146"/>
      <c r="I28" s="1291"/>
      <c r="J28" s="1292"/>
      <c r="K28" s="29"/>
      <c r="L28" s="67"/>
      <c r="M28" s="68"/>
      <c r="N28" s="4"/>
      <c r="O28" s="69"/>
      <c r="P28" s="70"/>
      <c r="Q28" s="71"/>
      <c r="R28" s="66"/>
    </row>
    <row r="29" spans="1:18" s="1" customFormat="1" ht="15" hidden="1" customHeight="1">
      <c r="A29" s="15"/>
      <c r="B29" s="429"/>
      <c r="C29" s="705"/>
      <c r="D29" s="705"/>
      <c r="E29" s="707"/>
      <c r="F29" s="1284"/>
      <c r="G29" s="1285"/>
      <c r="H29" s="1286"/>
      <c r="I29" s="1287"/>
      <c r="J29" s="1283"/>
      <c r="K29" s="29"/>
      <c r="L29" s="67"/>
      <c r="M29" s="68"/>
      <c r="N29" s="4"/>
      <c r="O29" s="69"/>
      <c r="P29" s="70"/>
      <c r="Q29" s="71"/>
      <c r="R29" s="66"/>
    </row>
    <row r="30" spans="1:18" s="1" customFormat="1" ht="15" hidden="1" customHeight="1">
      <c r="A30" s="15"/>
      <c r="B30" s="541"/>
      <c r="C30" s="728"/>
      <c r="D30" s="728"/>
      <c r="E30" s="728"/>
      <c r="F30" s="1288"/>
      <c r="G30" s="1289"/>
      <c r="H30" s="1290"/>
      <c r="I30" s="1287"/>
      <c r="J30" s="1283"/>
      <c r="K30" s="29"/>
      <c r="L30" s="67"/>
      <c r="M30" s="68"/>
      <c r="N30" s="4"/>
      <c r="O30" s="69"/>
      <c r="P30" s="70"/>
      <c r="Q30" s="71"/>
      <c r="R30" s="66"/>
    </row>
    <row r="31" spans="1:18" s="1" customFormat="1" ht="15" hidden="1" customHeight="1">
      <c r="A31" s="15"/>
      <c r="B31" s="429"/>
      <c r="C31" s="705"/>
      <c r="D31" s="705"/>
      <c r="E31" s="705"/>
      <c r="F31" s="1162"/>
      <c r="G31" s="1163"/>
      <c r="H31" s="1164"/>
      <c r="I31" s="1287"/>
      <c r="J31" s="1283"/>
      <c r="K31" s="29"/>
      <c r="L31" s="67"/>
      <c r="M31" s="68"/>
      <c r="N31" s="4"/>
      <c r="O31" s="69"/>
      <c r="P31" s="70"/>
      <c r="Q31" s="71"/>
      <c r="R31" s="66"/>
    </row>
    <row r="32" spans="1:18" s="1" customFormat="1" ht="15" customHeight="1">
      <c r="A32" s="15"/>
      <c r="B32" s="208" t="s">
        <v>1076</v>
      </c>
      <c r="C32" s="242">
        <v>1169.7</v>
      </c>
      <c r="D32" s="251">
        <v>967.6</v>
      </c>
      <c r="E32" s="265">
        <v>20.9</v>
      </c>
      <c r="F32" s="242">
        <v>5395.3</v>
      </c>
      <c r="G32" s="242">
        <v>4746</v>
      </c>
      <c r="H32" s="265">
        <v>13.7</v>
      </c>
      <c r="I32" s="1282"/>
      <c r="J32" s="1283"/>
      <c r="K32" s="29"/>
      <c r="L32" s="67"/>
      <c r="M32" s="68"/>
      <c r="N32" s="4"/>
      <c r="O32" s="69"/>
      <c r="P32" s="70"/>
      <c r="Q32" s="71"/>
      <c r="R32" s="66"/>
    </row>
    <row r="33" spans="1:19" s="1" customFormat="1" ht="15" customHeight="1">
      <c r="A33" s="15"/>
      <c r="B33" s="159" t="s">
        <v>1077</v>
      </c>
      <c r="C33" s="235">
        <v>152.1</v>
      </c>
      <c r="D33" s="212">
        <v>226.1</v>
      </c>
      <c r="E33" s="234">
        <v>-32.700000000000003</v>
      </c>
      <c r="F33" s="212">
        <v>0.9</v>
      </c>
      <c r="G33" s="212">
        <v>95</v>
      </c>
      <c r="H33" s="234">
        <v>-99</v>
      </c>
      <c r="I33" s="1282"/>
      <c r="J33" s="1283"/>
      <c r="K33" s="29"/>
      <c r="L33" s="67"/>
      <c r="M33" s="68"/>
      <c r="N33" s="4"/>
      <c r="O33" s="69"/>
      <c r="P33" s="70"/>
      <c r="Q33" s="71"/>
      <c r="R33" s="66"/>
    </row>
    <row r="34" spans="1:19" s="1" customFormat="1" ht="15" customHeight="1">
      <c r="A34" s="15"/>
      <c r="B34" s="208" t="s">
        <v>1078</v>
      </c>
      <c r="C34" s="242">
        <v>1017.6</v>
      </c>
      <c r="D34" s="251">
        <v>741.5</v>
      </c>
      <c r="E34" s="265">
        <v>37.200000000000003</v>
      </c>
      <c r="F34" s="242">
        <v>5394.3</v>
      </c>
      <c r="G34" s="242">
        <v>4651</v>
      </c>
      <c r="H34" s="265">
        <v>16</v>
      </c>
      <c r="I34" s="1282"/>
      <c r="J34" s="1283"/>
      <c r="K34" s="29"/>
      <c r="L34" s="67"/>
      <c r="M34" s="68"/>
      <c r="N34" s="4"/>
      <c r="O34" s="69"/>
      <c r="P34" s="70"/>
      <c r="Q34" s="71"/>
      <c r="R34" s="66"/>
    </row>
    <row r="35" spans="1:19" s="1" customFormat="1" ht="15" customHeight="1">
      <c r="A35" s="15"/>
      <c r="C35" s="29"/>
      <c r="D35" s="29"/>
      <c r="E35" s="29"/>
      <c r="F35" s="29"/>
      <c r="G35" s="29"/>
      <c r="H35" s="29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19" s="1" customFormat="1" ht="15" customHeight="1">
      <c r="A36" s="15"/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19" s="1" customFormat="1" ht="15" customHeight="1">
      <c r="A37" s="15"/>
      <c r="C37" s="29"/>
      <c r="D37" s="29"/>
      <c r="E37" s="29"/>
      <c r="F37" s="29"/>
      <c r="G37" s="29"/>
      <c r="H37" s="29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19" s="1" customFormat="1" ht="15" customHeight="1">
      <c r="A38" s="15"/>
      <c r="C38" s="29"/>
      <c r="D38" s="29"/>
      <c r="E38" s="29"/>
      <c r="F38" s="29"/>
      <c r="G38" s="29"/>
      <c r="H38" s="29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1:19" s="16" customFormat="1" ht="15" customHeight="1">
      <c r="A39" s="15"/>
      <c r="B39" s="1"/>
      <c r="C39" s="29"/>
      <c r="D39" s="29"/>
      <c r="E39" s="29"/>
      <c r="F39" s="29"/>
      <c r="G39" s="29"/>
      <c r="H39" s="29"/>
      <c r="I39" s="26"/>
      <c r="J39" s="29"/>
      <c r="K39" s="29"/>
      <c r="L39" s="46"/>
      <c r="M39" s="8"/>
      <c r="N39" s="4"/>
      <c r="O39" s="9"/>
      <c r="P39" s="10"/>
      <c r="Q39" s="11"/>
      <c r="R39" s="1"/>
      <c r="S39" s="1"/>
    </row>
    <row r="40" spans="1:19" ht="15.75"/>
    <row r="41" spans="1:19" ht="15.75"/>
    <row r="42" spans="1:19" ht="15.75"/>
    <row r="43" spans="1:19" ht="15.75"/>
    <row r="44" spans="1:19" ht="15.75"/>
    <row r="45" spans="1:19" ht="15.75"/>
    <row r="46" spans="1:19" ht="15.75" hidden="1"/>
    <row r="47" spans="1:19" ht="15.75" hidden="1"/>
    <row r="48" spans="1:19" ht="15" customHeight="1"/>
    <row r="49" spans="1:18" ht="15.75" hidden="1"/>
    <row r="50" spans="1:18" s="1" customFormat="1" ht="13.5" hidden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</row>
    <row r="51" spans="1:18" s="1" customFormat="1" ht="3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</row>
    <row r="52" spans="1:18" s="1" customFormat="1" ht="3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</row>
    <row r="53" spans="1:18" s="4" customFormat="1" ht="3" customHeight="1">
      <c r="B53" s="1"/>
      <c r="C53" s="29"/>
      <c r="D53" s="29"/>
      <c r="E53" s="29"/>
      <c r="F53" s="29"/>
      <c r="G53" s="29"/>
      <c r="H53" s="29"/>
      <c r="I53" s="84"/>
      <c r="J53" s="85"/>
      <c r="K53" s="85"/>
      <c r="L53" s="46"/>
      <c r="M53" s="3"/>
      <c r="O53" s="5"/>
      <c r="P53" s="6"/>
      <c r="Q53" s="7"/>
    </row>
    <row r="54" spans="1:18" s="1" customFormat="1" ht="15" customHeight="1">
      <c r="A54" s="15"/>
      <c r="C54" s="29"/>
      <c r="D54" s="29"/>
      <c r="E54" s="29"/>
      <c r="F54" s="29"/>
      <c r="G54" s="29"/>
      <c r="H54" s="29"/>
      <c r="I54" s="28"/>
      <c r="J54" s="29"/>
      <c r="K54" s="29"/>
      <c r="L54" s="67"/>
      <c r="M54" s="68"/>
      <c r="N54" s="4"/>
      <c r="O54" s="69"/>
      <c r="P54" s="70"/>
      <c r="Q54" s="71"/>
      <c r="R54" s="66"/>
    </row>
    <row r="55" spans="1:18" s="1" customFormat="1" ht="15" customHeight="1">
      <c r="A55" s="15"/>
      <c r="C55" s="29"/>
      <c r="D55" s="29"/>
      <c r="E55" s="29"/>
      <c r="F55" s="29"/>
      <c r="G55" s="29"/>
      <c r="H55" s="29"/>
      <c r="I55" s="28"/>
      <c r="J55" s="29"/>
      <c r="K55" s="29"/>
      <c r="L55" s="67"/>
      <c r="M55" s="68"/>
      <c r="N55" s="4"/>
      <c r="O55" s="69"/>
      <c r="P55" s="70"/>
      <c r="Q55" s="71"/>
      <c r="R55" s="66"/>
    </row>
    <row r="56" spans="1:18" s="1" customFormat="1" ht="15" customHeight="1">
      <c r="A56" s="15"/>
      <c r="C56" s="29"/>
      <c r="D56" s="29"/>
      <c r="E56" s="29"/>
      <c r="F56" s="29"/>
      <c r="G56" s="29"/>
      <c r="H56" s="29"/>
      <c r="I56" s="28"/>
      <c r="J56" s="29"/>
      <c r="K56" s="29"/>
      <c r="L56" s="67"/>
      <c r="M56" s="68"/>
      <c r="N56" s="4"/>
      <c r="O56" s="69"/>
      <c r="P56" s="70"/>
      <c r="Q56" s="71"/>
      <c r="R56" s="66"/>
    </row>
    <row r="57" spans="1:18" s="1" customFormat="1" ht="15" customHeight="1">
      <c r="A57" s="15"/>
      <c r="C57" s="29"/>
      <c r="D57" s="29"/>
      <c r="E57" s="29"/>
      <c r="F57" s="29"/>
      <c r="G57" s="29"/>
      <c r="H57" s="29"/>
      <c r="I57" s="28"/>
      <c r="J57" s="29"/>
      <c r="K57" s="29"/>
      <c r="L57" s="67"/>
      <c r="M57" s="68"/>
      <c r="N57" s="4"/>
      <c r="O57" s="69"/>
      <c r="P57" s="70"/>
      <c r="Q57" s="71"/>
      <c r="R57" s="66"/>
    </row>
    <row r="58" spans="1:18" s="1" customFormat="1" ht="15" customHeight="1">
      <c r="A58" s="15"/>
      <c r="C58" s="29"/>
      <c r="D58" s="29"/>
      <c r="E58" s="29"/>
      <c r="F58" s="29"/>
      <c r="G58" s="29"/>
      <c r="H58" s="29"/>
      <c r="I58" s="28"/>
      <c r="J58" s="29"/>
      <c r="K58" s="29"/>
      <c r="L58" s="67"/>
      <c r="M58" s="68"/>
      <c r="N58" s="4"/>
      <c r="O58" s="69"/>
      <c r="P58" s="70"/>
      <c r="Q58" s="71"/>
      <c r="R58" s="66"/>
    </row>
    <row r="59" spans="1:18" s="1" customFormat="1" ht="15" customHeight="1">
      <c r="A59" s="15"/>
      <c r="C59" s="29"/>
      <c r="D59" s="29"/>
      <c r="E59" s="29"/>
      <c r="F59" s="29"/>
      <c r="G59" s="29"/>
      <c r="H59" s="29"/>
      <c r="I59" s="28"/>
      <c r="J59" s="29"/>
      <c r="K59" s="29"/>
      <c r="L59" s="67"/>
      <c r="M59" s="68"/>
      <c r="N59" s="4"/>
      <c r="O59" s="69"/>
      <c r="P59" s="70"/>
      <c r="Q59" s="71"/>
      <c r="R59" s="66"/>
    </row>
    <row r="60" spans="1:18" s="1" customFormat="1" ht="15" customHeight="1">
      <c r="A60" s="15"/>
      <c r="C60" s="29"/>
      <c r="D60" s="29"/>
      <c r="E60" s="29"/>
      <c r="F60" s="29"/>
      <c r="G60" s="29"/>
      <c r="H60" s="29"/>
      <c r="I60" s="28"/>
      <c r="J60" s="29"/>
      <c r="K60" s="29"/>
      <c r="L60" s="67"/>
      <c r="M60" s="68"/>
      <c r="N60" s="4"/>
      <c r="O60" s="69"/>
      <c r="P60" s="70"/>
      <c r="Q60" s="71"/>
      <c r="R60" s="66"/>
    </row>
    <row r="61" spans="1:18" s="1" customFormat="1" ht="15" customHeight="1">
      <c r="A61" s="15"/>
      <c r="C61" s="29"/>
      <c r="D61" s="29"/>
      <c r="E61" s="29"/>
      <c r="F61" s="29"/>
      <c r="G61" s="29"/>
      <c r="H61" s="29"/>
      <c r="I61" s="28"/>
      <c r="J61" s="29"/>
      <c r="K61" s="29"/>
      <c r="L61" s="67"/>
      <c r="M61" s="68"/>
      <c r="N61" s="4"/>
      <c r="O61" s="69"/>
      <c r="P61" s="70"/>
      <c r="Q61" s="71"/>
      <c r="R61" s="66"/>
    </row>
    <row r="62" spans="1:18" s="1" customFormat="1" ht="15" customHeight="1">
      <c r="A62" s="15"/>
      <c r="C62" s="29"/>
      <c r="D62" s="29"/>
      <c r="E62" s="29"/>
      <c r="F62" s="29"/>
      <c r="G62" s="29"/>
      <c r="H62" s="29"/>
      <c r="I62" s="28"/>
      <c r="J62" s="29"/>
      <c r="K62" s="29"/>
      <c r="L62" s="67"/>
      <c r="M62" s="68"/>
      <c r="N62" s="4"/>
      <c r="O62" s="69"/>
      <c r="P62" s="70"/>
      <c r="Q62" s="71"/>
      <c r="R62" s="66"/>
    </row>
    <row r="63" spans="1:18" s="1" customFormat="1" ht="15" customHeight="1">
      <c r="A63" s="15"/>
      <c r="C63" s="29"/>
      <c r="D63" s="29"/>
      <c r="E63" s="29"/>
      <c r="F63" s="29"/>
      <c r="G63" s="29"/>
      <c r="H63" s="29"/>
      <c r="I63" s="28"/>
      <c r="J63" s="29"/>
      <c r="K63" s="29"/>
      <c r="L63" s="67"/>
      <c r="M63" s="68"/>
      <c r="N63" s="4"/>
      <c r="O63" s="69"/>
      <c r="P63" s="70"/>
      <c r="Q63" s="71"/>
      <c r="R63" s="66"/>
    </row>
    <row r="64" spans="1:18" s="1" customFormat="1" ht="15" customHeight="1">
      <c r="A64" s="15"/>
      <c r="C64" s="29"/>
      <c r="D64" s="29"/>
      <c r="E64" s="29"/>
      <c r="F64" s="29"/>
      <c r="G64" s="29"/>
      <c r="H64" s="29"/>
      <c r="I64" s="28"/>
      <c r="J64" s="29"/>
      <c r="K64" s="29"/>
      <c r="L64" s="67"/>
      <c r="M64" s="68"/>
      <c r="N64" s="4"/>
      <c r="O64" s="69"/>
      <c r="P64" s="70"/>
      <c r="Q64" s="71"/>
      <c r="R64" s="66"/>
    </row>
    <row r="65" spans="1:18" s="1" customFormat="1" ht="15" customHeight="1">
      <c r="A65" s="15"/>
      <c r="C65" s="29"/>
      <c r="D65" s="29"/>
      <c r="E65" s="29"/>
      <c r="F65" s="29"/>
      <c r="G65" s="29"/>
      <c r="H65" s="29"/>
      <c r="I65" s="28"/>
      <c r="J65" s="29"/>
      <c r="K65" s="29"/>
      <c r="L65" s="67"/>
      <c r="M65" s="68"/>
      <c r="N65" s="4"/>
      <c r="O65" s="69"/>
      <c r="P65" s="70"/>
      <c r="Q65" s="71"/>
      <c r="R65" s="66"/>
    </row>
    <row r="66" spans="1:18" s="1" customFormat="1" ht="15" customHeight="1">
      <c r="A66" s="15"/>
      <c r="C66" s="29"/>
      <c r="D66" s="29"/>
      <c r="E66" s="29"/>
      <c r="F66" s="29"/>
      <c r="G66" s="29"/>
      <c r="H66" s="29"/>
      <c r="I66" s="28"/>
      <c r="J66" s="29"/>
      <c r="K66" s="29"/>
      <c r="L66" s="67"/>
      <c r="M66" s="68"/>
      <c r="N66" s="4"/>
      <c r="O66" s="69"/>
      <c r="P66" s="70"/>
      <c r="Q66" s="71"/>
      <c r="R66" s="66"/>
    </row>
    <row r="67" spans="1:18" s="1" customFormat="1" ht="15" customHeight="1">
      <c r="A67" s="15"/>
      <c r="C67" s="29"/>
      <c r="D67" s="29"/>
      <c r="E67" s="29"/>
      <c r="F67" s="29"/>
      <c r="G67" s="29"/>
      <c r="H67" s="29"/>
      <c r="I67" s="28"/>
      <c r="J67" s="29"/>
      <c r="K67" s="29"/>
      <c r="L67" s="67"/>
      <c r="M67" s="68"/>
      <c r="N67" s="4"/>
      <c r="O67" s="69"/>
      <c r="P67" s="70"/>
      <c r="Q67" s="71"/>
      <c r="R67" s="66"/>
    </row>
    <row r="68" spans="1:18" s="1" customFormat="1" ht="15" customHeight="1">
      <c r="A68" s="15"/>
      <c r="C68" s="29"/>
      <c r="D68" s="29"/>
      <c r="E68" s="29"/>
      <c r="F68" s="29"/>
      <c r="G68" s="29"/>
      <c r="H68" s="29"/>
      <c r="I68" s="28"/>
      <c r="J68" s="29"/>
      <c r="K68" s="29"/>
      <c r="L68" s="67"/>
      <c r="M68" s="68"/>
      <c r="N68" s="4"/>
      <c r="O68" s="69"/>
      <c r="P68" s="70"/>
      <c r="Q68" s="71"/>
      <c r="R68" s="66"/>
    </row>
    <row r="69" spans="1:18" s="1" customFormat="1" ht="15" customHeight="1">
      <c r="A69" s="15"/>
      <c r="C69" s="29"/>
      <c r="D69" s="29"/>
      <c r="E69" s="29"/>
      <c r="F69" s="29"/>
      <c r="G69" s="29"/>
      <c r="H69" s="29"/>
      <c r="I69" s="28"/>
      <c r="J69" s="29"/>
      <c r="K69" s="29"/>
      <c r="L69" s="67"/>
      <c r="M69" s="68"/>
      <c r="N69" s="4"/>
      <c r="O69" s="69"/>
      <c r="P69" s="70"/>
      <c r="Q69" s="71"/>
      <c r="R69" s="66"/>
    </row>
    <row r="70" spans="1:18" s="1" customFormat="1" ht="15" customHeight="1">
      <c r="A70" s="15"/>
      <c r="C70" s="29"/>
      <c r="D70" s="29"/>
      <c r="E70" s="29"/>
      <c r="F70" s="29"/>
      <c r="G70" s="29"/>
      <c r="H70" s="29"/>
      <c r="I70" s="28"/>
      <c r="J70" s="29"/>
      <c r="K70" s="29"/>
      <c r="L70" s="67"/>
      <c r="M70" s="68"/>
      <c r="N70" s="4"/>
      <c r="O70" s="69"/>
      <c r="P70" s="70"/>
      <c r="Q70" s="71"/>
      <c r="R70" s="66"/>
    </row>
    <row r="71" spans="1:18" s="1" customFormat="1" ht="15" customHeight="1">
      <c r="A71" s="15"/>
      <c r="C71" s="29"/>
      <c r="D71" s="29"/>
      <c r="E71" s="29"/>
      <c r="F71" s="29"/>
      <c r="G71" s="29"/>
      <c r="H71" s="29"/>
      <c r="I71" s="28"/>
      <c r="J71" s="29"/>
      <c r="K71" s="29"/>
      <c r="L71" s="67"/>
      <c r="M71" s="68"/>
      <c r="N71" s="4"/>
      <c r="O71" s="69"/>
      <c r="P71" s="70"/>
      <c r="Q71" s="71"/>
      <c r="R71" s="66"/>
    </row>
    <row r="72" spans="1:18" s="1" customFormat="1" ht="15" customHeight="1">
      <c r="A72" s="15"/>
      <c r="C72" s="29"/>
      <c r="D72" s="29"/>
      <c r="E72" s="29"/>
      <c r="F72" s="29"/>
      <c r="G72" s="29"/>
      <c r="H72" s="29"/>
      <c r="I72" s="28"/>
      <c r="J72" s="29"/>
      <c r="K72" s="29"/>
      <c r="L72" s="67"/>
      <c r="M72" s="68"/>
      <c r="N72" s="4"/>
      <c r="O72" s="69"/>
      <c r="P72" s="70"/>
      <c r="Q72" s="71"/>
      <c r="R72" s="66"/>
    </row>
    <row r="73" spans="1:18" s="1" customFormat="1" ht="15" customHeight="1">
      <c r="A73" s="15"/>
      <c r="C73" s="29"/>
      <c r="D73" s="29"/>
      <c r="E73" s="29"/>
      <c r="F73" s="29"/>
      <c r="G73" s="29"/>
      <c r="H73" s="29"/>
      <c r="I73" s="28"/>
      <c r="J73" s="29"/>
      <c r="K73" s="29"/>
      <c r="L73" s="67"/>
      <c r="M73" s="68"/>
      <c r="N73" s="4"/>
      <c r="O73" s="69"/>
      <c r="P73" s="70"/>
      <c r="Q73" s="71"/>
      <c r="R73" s="66"/>
    </row>
    <row r="74" spans="1:18" s="1" customFormat="1" ht="15" customHeight="1">
      <c r="A74" s="15"/>
      <c r="C74" s="29"/>
      <c r="D74" s="29"/>
      <c r="E74" s="29"/>
      <c r="F74" s="29"/>
      <c r="G74" s="29"/>
      <c r="H74" s="29"/>
      <c r="I74" s="28"/>
      <c r="J74" s="29"/>
      <c r="K74" s="29"/>
      <c r="L74" s="67"/>
      <c r="M74" s="68"/>
      <c r="N74" s="4"/>
      <c r="O74" s="69"/>
      <c r="P74" s="70"/>
      <c r="Q74" s="71"/>
      <c r="R74" s="66"/>
    </row>
    <row r="75" spans="1:18" s="1" customFormat="1" ht="15" customHeight="1">
      <c r="A75" s="15"/>
      <c r="C75" s="29"/>
      <c r="D75" s="29"/>
      <c r="E75" s="29"/>
      <c r="F75" s="29"/>
      <c r="G75" s="29"/>
      <c r="H75" s="29"/>
      <c r="I75" s="28"/>
      <c r="J75" s="29"/>
      <c r="K75" s="29"/>
      <c r="L75" s="67"/>
      <c r="M75" s="68"/>
      <c r="N75" s="4"/>
      <c r="O75" s="69"/>
      <c r="P75" s="70"/>
      <c r="Q75" s="71"/>
      <c r="R75" s="66"/>
    </row>
    <row r="76" spans="1:18" s="1" customFormat="1" ht="15" customHeight="1">
      <c r="A76" s="15"/>
      <c r="C76" s="29"/>
      <c r="D76" s="29"/>
      <c r="E76" s="29"/>
      <c r="F76" s="29"/>
      <c r="G76" s="29"/>
      <c r="H76" s="29"/>
      <c r="I76" s="28"/>
      <c r="J76" s="29"/>
      <c r="K76" s="29"/>
      <c r="L76" s="67"/>
      <c r="M76" s="68"/>
      <c r="N76" s="4"/>
      <c r="O76" s="69"/>
      <c r="P76" s="70"/>
      <c r="Q76" s="71"/>
      <c r="R76" s="66"/>
    </row>
    <row r="77" spans="1:18" s="1" customFormat="1" ht="15" customHeight="1">
      <c r="A77" s="15"/>
      <c r="C77" s="29"/>
      <c r="D77" s="29"/>
      <c r="E77" s="29"/>
      <c r="F77" s="29"/>
      <c r="G77" s="29"/>
      <c r="H77" s="29"/>
      <c r="I77" s="28"/>
      <c r="J77" s="29"/>
      <c r="K77" s="29"/>
      <c r="L77" s="67"/>
      <c r="M77" s="68"/>
      <c r="N77" s="4"/>
      <c r="O77" s="69"/>
      <c r="P77" s="70"/>
      <c r="Q77" s="71"/>
      <c r="R77" s="66"/>
    </row>
    <row r="78" spans="1:18" s="1" customFormat="1" ht="15" customHeight="1">
      <c r="A78" s="15"/>
      <c r="C78" s="29"/>
      <c r="D78" s="29"/>
      <c r="E78" s="29"/>
      <c r="F78" s="29"/>
      <c r="G78" s="29"/>
      <c r="H78" s="29"/>
      <c r="I78" s="28"/>
      <c r="J78" s="29"/>
      <c r="K78" s="29"/>
      <c r="L78" s="67"/>
      <c r="M78" s="68"/>
      <c r="N78" s="4"/>
      <c r="O78" s="69"/>
      <c r="P78" s="70"/>
      <c r="Q78" s="71"/>
      <c r="R78" s="66"/>
    </row>
    <row r="79" spans="1:18" s="1" customFormat="1" ht="15" customHeight="1">
      <c r="A79" s="15"/>
      <c r="C79" s="29"/>
      <c r="D79" s="29"/>
      <c r="E79" s="29"/>
      <c r="F79" s="29"/>
      <c r="G79" s="29"/>
      <c r="H79" s="29"/>
      <c r="I79" s="28"/>
      <c r="J79" s="29"/>
      <c r="K79" s="29"/>
      <c r="L79" s="67"/>
      <c r="M79" s="68"/>
      <c r="N79" s="4"/>
      <c r="O79" s="69"/>
      <c r="P79" s="70"/>
      <c r="Q79" s="71"/>
      <c r="R79" s="66"/>
    </row>
    <row r="80" spans="1:18" s="1" customFormat="1" ht="15" customHeight="1">
      <c r="A80" s="15"/>
      <c r="C80" s="29"/>
      <c r="D80" s="29"/>
      <c r="E80" s="29"/>
      <c r="F80" s="29"/>
      <c r="G80" s="29"/>
      <c r="H80" s="29"/>
      <c r="I80" s="28"/>
      <c r="J80" s="29"/>
      <c r="K80" s="29"/>
      <c r="L80" s="67"/>
      <c r="M80" s="68"/>
      <c r="N80" s="4"/>
      <c r="O80" s="69"/>
      <c r="P80" s="70"/>
      <c r="Q80" s="71"/>
      <c r="R80" s="66"/>
    </row>
    <row r="81" spans="1:19" s="1" customFormat="1" ht="15" customHeight="1">
      <c r="A81" s="15"/>
      <c r="C81" s="29"/>
      <c r="D81" s="29"/>
      <c r="E81" s="29"/>
      <c r="F81" s="29"/>
      <c r="G81" s="29"/>
      <c r="H81" s="29"/>
      <c r="I81" s="28"/>
      <c r="J81" s="29"/>
      <c r="K81" s="29"/>
      <c r="L81" s="67"/>
      <c r="M81" s="68"/>
      <c r="N81" s="4"/>
      <c r="O81" s="69"/>
      <c r="P81" s="70"/>
      <c r="Q81" s="71"/>
      <c r="R81" s="66"/>
    </row>
    <row r="82" spans="1:19" s="16" customFormat="1" ht="13.5">
      <c r="A82" s="15"/>
      <c r="B82" s="1"/>
      <c r="C82" s="29"/>
      <c r="D82" s="29"/>
      <c r="E82" s="29"/>
      <c r="F82" s="29"/>
      <c r="G82" s="29"/>
      <c r="H82" s="29"/>
      <c r="I82" s="26"/>
      <c r="J82" s="29"/>
      <c r="K82" s="29"/>
      <c r="L82" s="46"/>
      <c r="M82" s="8"/>
      <c r="N82" s="4"/>
      <c r="O82" s="9"/>
      <c r="P82" s="10"/>
      <c r="Q82" s="11"/>
      <c r="R82" s="1"/>
      <c r="S82" s="1"/>
    </row>
    <row r="83" spans="1:19" ht="15.75"/>
    <row r="84" spans="1:19" ht="15.75"/>
    <row r="85" spans="1:19" ht="15.75"/>
    <row r="86" spans="1:19" ht="15.75"/>
    <row r="87" spans="1:19" ht="15.75"/>
    <row r="88" spans="1:19" ht="15.75"/>
    <row r="89" spans="1:19" ht="15.75" hidden="1"/>
    <row r="90" spans="1:19" ht="15.75" hidden="1"/>
    <row r="91" spans="1:19" ht="15.75" hidden="1"/>
    <row r="92" spans="1:19" ht="15.75" hidden="1"/>
    <row r="93" spans="1:19" ht="15.75" hidden="1"/>
    <row r="94" spans="1:19" ht="15.75" hidden="1"/>
    <row r="95" spans="1:19" ht="15.75"/>
    <row r="96" spans="1:19" ht="15.75"/>
    <row r="97" ht="15.75"/>
  </sheetData>
  <mergeCells count="23">
    <mergeCell ref="C3:D3"/>
    <mergeCell ref="F3:G3"/>
    <mergeCell ref="C6:E6"/>
    <mergeCell ref="F6:H6"/>
    <mergeCell ref="B26:B28"/>
    <mergeCell ref="C26:E26"/>
    <mergeCell ref="F26:H26"/>
    <mergeCell ref="I26:J26"/>
    <mergeCell ref="C27:C28"/>
    <mergeCell ref="E27:E28"/>
    <mergeCell ref="F27:F28"/>
    <mergeCell ref="H27:H28"/>
    <mergeCell ref="I27:I28"/>
    <mergeCell ref="J27:J28"/>
    <mergeCell ref="I32:J32"/>
    <mergeCell ref="I33:J33"/>
    <mergeCell ref="I34:J34"/>
    <mergeCell ref="F29:H29"/>
    <mergeCell ref="I29:J29"/>
    <mergeCell ref="F30:H30"/>
    <mergeCell ref="I30:J30"/>
    <mergeCell ref="F31:H31"/>
    <mergeCell ref="I31:J3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27"/>
  <dimension ref="A1:W75"/>
  <sheetViews>
    <sheetView showGridLines="0" showRowColHeaders="0" zoomScale="110" zoomScaleNormal="110" workbookViewId="0">
      <selection activeCell="C28" sqref="C28:H31"/>
    </sheetView>
  </sheetViews>
  <sheetFormatPr defaultColWidth="0" defaultRowHeight="0" customHeight="1" zeroHeight="1"/>
  <cols>
    <col min="1" max="1" width="5.7109375" style="1" customWidth="1"/>
    <col min="2" max="2" width="50.28515625" style="1" customWidth="1"/>
    <col min="3" max="8" width="10.7109375" style="29" customWidth="1"/>
    <col min="9" max="9" width="10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6384" width="9.140625" hidden="1"/>
  </cols>
  <sheetData>
    <row r="1" spans="1:18" ht="29.25" customHeight="1">
      <c r="B1" s="24" t="s">
        <v>238</v>
      </c>
      <c r="H1" s="30"/>
      <c r="I1" s="83"/>
    </row>
    <row r="2" spans="1:18" ht="8.25" customHeight="1">
      <c r="B2" s="2"/>
      <c r="H2" s="30"/>
      <c r="I2" s="83"/>
    </row>
    <row r="3" spans="1:18" ht="15.75">
      <c r="B3" s="81" t="s">
        <v>656</v>
      </c>
      <c r="C3" s="1"/>
      <c r="D3" s="1"/>
      <c r="E3" s="1"/>
      <c r="F3" s="1"/>
      <c r="G3" s="1"/>
      <c r="H3" s="64"/>
      <c r="I3" s="64"/>
    </row>
    <row r="4" spans="1:18" ht="14.1" customHeight="1"/>
    <row r="5" spans="1:18" ht="13.5" customHeight="1" thickBot="1">
      <c r="B5" s="324" t="s">
        <v>657</v>
      </c>
      <c r="C5" s="1149" t="s">
        <v>77</v>
      </c>
      <c r="D5" s="1150"/>
      <c r="E5" s="1151"/>
      <c r="F5" s="1139" t="s">
        <v>237</v>
      </c>
      <c r="G5" s="1140"/>
      <c r="H5" s="1141"/>
    </row>
    <row r="6" spans="1:18" ht="14.1" customHeight="1" thickTop="1">
      <c r="B6" s="324" t="s">
        <v>249</v>
      </c>
      <c r="C6" s="377" t="s">
        <v>835</v>
      </c>
      <c r="D6" s="377" t="s">
        <v>994</v>
      </c>
      <c r="E6" s="377" t="s">
        <v>236</v>
      </c>
      <c r="F6" s="377">
        <v>2022</v>
      </c>
      <c r="G6" s="377" t="s">
        <v>995</v>
      </c>
      <c r="H6" s="659" t="s">
        <v>236</v>
      </c>
    </row>
    <row r="7" spans="1:18" ht="2.1" customHeight="1">
      <c r="B7" s="288"/>
      <c r="C7" s="261"/>
      <c r="D7" s="394"/>
      <c r="E7" s="394"/>
      <c r="F7" s="394"/>
      <c r="G7" s="261"/>
      <c r="H7" s="261"/>
    </row>
    <row r="8" spans="1:18" ht="2.1" customHeight="1">
      <c r="B8" s="539"/>
      <c r="C8" s="528"/>
      <c r="D8" s="529"/>
      <c r="E8" s="529"/>
      <c r="F8" s="529"/>
      <c r="G8" s="528"/>
      <c r="H8" s="528"/>
    </row>
    <row r="9" spans="1:18" s="1" customFormat="1" ht="2.1" customHeight="1">
      <c r="C9" s="29"/>
      <c r="D9" s="29"/>
      <c r="E9" s="29"/>
      <c r="F9" s="29"/>
      <c r="G9" s="29"/>
      <c r="H9" s="29"/>
      <c r="I9" s="28"/>
      <c r="J9" s="29"/>
      <c r="K9" s="29"/>
      <c r="L9" s="46"/>
      <c r="M9" s="3"/>
      <c r="N9" s="4"/>
      <c r="O9" s="5"/>
      <c r="P9" s="6"/>
      <c r="Q9" s="7"/>
    </row>
    <row r="10" spans="1:18" s="1" customFormat="1" ht="14.1" customHeight="1">
      <c r="B10" s="164" t="s">
        <v>844</v>
      </c>
      <c r="C10" s="218">
        <v>8.1</v>
      </c>
      <c r="D10" s="169">
        <v>-2.4</v>
      </c>
      <c r="E10" s="169" t="s">
        <v>36</v>
      </c>
      <c r="F10" s="235">
        <v>52.3</v>
      </c>
      <c r="G10" s="254">
        <v>57.8</v>
      </c>
      <c r="H10" s="283">
        <v>-9.4</v>
      </c>
      <c r="I10" s="28"/>
      <c r="J10" s="29"/>
      <c r="K10" s="29"/>
      <c r="L10" s="46"/>
      <c r="M10" s="3"/>
      <c r="N10" s="4"/>
      <c r="O10" s="5"/>
      <c r="P10" s="6"/>
      <c r="Q10" s="7"/>
    </row>
    <row r="11" spans="1:18" s="1" customFormat="1" ht="14.1" customHeight="1">
      <c r="B11" s="164" t="s">
        <v>1072</v>
      </c>
      <c r="C11" s="218">
        <v>-0.3</v>
      </c>
      <c r="D11" s="169">
        <v>2.4</v>
      </c>
      <c r="E11" s="169" t="s">
        <v>36</v>
      </c>
      <c r="F11" s="235">
        <v>8.3000000000000007</v>
      </c>
      <c r="G11" s="254">
        <v>11.4</v>
      </c>
      <c r="H11" s="283">
        <v>-27.7</v>
      </c>
      <c r="I11" s="28"/>
      <c r="J11" s="29"/>
      <c r="K11" s="29"/>
      <c r="L11" s="46"/>
      <c r="M11" s="3"/>
      <c r="N11" s="4"/>
      <c r="O11" s="5"/>
      <c r="P11" s="6"/>
      <c r="Q11" s="7"/>
    </row>
    <row r="12" spans="1:18" s="1" customFormat="1" ht="14.1" customHeight="1">
      <c r="B12" s="164" t="s">
        <v>6</v>
      </c>
      <c r="C12" s="218">
        <v>73.099999999999994</v>
      </c>
      <c r="D12" s="169">
        <v>75.2</v>
      </c>
      <c r="E12" s="169">
        <v>-2.8</v>
      </c>
      <c r="F12" s="235">
        <v>269.60000000000002</v>
      </c>
      <c r="G12" s="254">
        <v>296.39999999999998</v>
      </c>
      <c r="H12" s="283">
        <v>-9</v>
      </c>
      <c r="I12" s="28"/>
      <c r="J12" s="29"/>
      <c r="K12" s="29"/>
      <c r="L12" s="46"/>
      <c r="M12" s="3"/>
      <c r="N12" s="4"/>
      <c r="O12" s="5"/>
      <c r="P12" s="6"/>
      <c r="Q12" s="7"/>
    </row>
    <row r="13" spans="1:18" s="1" customFormat="1" ht="14.1" customHeight="1">
      <c r="B13" s="164" t="s">
        <v>7</v>
      </c>
      <c r="C13" s="218">
        <v>17</v>
      </c>
      <c r="D13" s="169">
        <v>23.2</v>
      </c>
      <c r="E13" s="169">
        <v>-26.7</v>
      </c>
      <c r="F13" s="235">
        <v>56</v>
      </c>
      <c r="G13" s="254">
        <v>61.3</v>
      </c>
      <c r="H13" s="283">
        <v>-8.8000000000000007</v>
      </c>
      <c r="I13" s="28"/>
      <c r="J13" s="29"/>
      <c r="K13" s="29"/>
      <c r="L13" s="46"/>
      <c r="M13" s="3"/>
      <c r="N13" s="4"/>
      <c r="O13" s="5"/>
      <c r="P13" s="6"/>
      <c r="Q13" s="7"/>
    </row>
    <row r="14" spans="1:18" s="1" customFormat="1" ht="14.1" customHeight="1">
      <c r="A14" s="15"/>
      <c r="B14" s="164" t="s">
        <v>8</v>
      </c>
      <c r="C14" s="218">
        <v>108.2</v>
      </c>
      <c r="D14" s="169">
        <v>97.4</v>
      </c>
      <c r="E14" s="169">
        <v>11.1</v>
      </c>
      <c r="F14" s="235">
        <v>355</v>
      </c>
      <c r="G14" s="254">
        <v>444.2</v>
      </c>
      <c r="H14" s="283">
        <v>-20.100000000000001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4.1" customHeight="1">
      <c r="A15" s="15"/>
      <c r="B15" s="164" t="s">
        <v>9</v>
      </c>
      <c r="C15" s="218">
        <v>227.3</v>
      </c>
      <c r="D15" s="169">
        <v>130.30000000000001</v>
      </c>
      <c r="E15" s="169">
        <v>74.5</v>
      </c>
      <c r="F15" s="237">
        <v>1190.7</v>
      </c>
      <c r="G15" s="253">
        <v>1015.5</v>
      </c>
      <c r="H15" s="283">
        <v>17.2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4.1" customHeight="1">
      <c r="A16" s="15"/>
      <c r="B16" s="164" t="s">
        <v>10</v>
      </c>
      <c r="C16" s="218">
        <v>122.9</v>
      </c>
      <c r="D16" s="169">
        <v>133.1</v>
      </c>
      <c r="E16" s="169">
        <v>-7.7</v>
      </c>
      <c r="F16" s="235">
        <v>556.79999999999995</v>
      </c>
      <c r="G16" s="254">
        <v>560.79999999999995</v>
      </c>
      <c r="H16" s="283">
        <v>-0.7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8" s="1" customFormat="1" ht="14.1" customHeight="1">
      <c r="A17" s="15"/>
      <c r="B17" s="164" t="s">
        <v>11</v>
      </c>
      <c r="C17" s="218">
        <v>64.3</v>
      </c>
      <c r="D17" s="169">
        <v>-1.8</v>
      </c>
      <c r="E17" s="169" t="s">
        <v>36</v>
      </c>
      <c r="F17" s="235">
        <v>267.89999999999998</v>
      </c>
      <c r="G17" s="254">
        <v>220.1</v>
      </c>
      <c r="H17" s="283">
        <v>21.7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8" s="1" customFormat="1" ht="14.1" customHeight="1">
      <c r="A18" s="15"/>
      <c r="B18" s="164" t="s">
        <v>12</v>
      </c>
      <c r="C18" s="218">
        <v>29.7</v>
      </c>
      <c r="D18" s="169">
        <v>27.1</v>
      </c>
      <c r="E18" s="169">
        <v>9.4</v>
      </c>
      <c r="F18" s="235">
        <v>130.5</v>
      </c>
      <c r="G18" s="254">
        <v>142.5</v>
      </c>
      <c r="H18" s="283">
        <v>-8.4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8" s="1" customFormat="1" ht="14.1" customHeight="1">
      <c r="A19" s="15"/>
      <c r="B19" s="164" t="s">
        <v>75</v>
      </c>
      <c r="C19" s="218">
        <v>-64.3</v>
      </c>
      <c r="D19" s="169">
        <v>-160.9</v>
      </c>
      <c r="E19" s="169">
        <v>-60</v>
      </c>
      <c r="F19" s="235">
        <v>-350</v>
      </c>
      <c r="G19" s="254">
        <v>-239.2</v>
      </c>
      <c r="H19" s="283">
        <v>46.3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8" s="1" customFormat="1" ht="15" customHeight="1">
      <c r="A20" s="15"/>
      <c r="B20" s="164" t="s">
        <v>76</v>
      </c>
      <c r="C20" s="218">
        <v>1.1000000000000001</v>
      </c>
      <c r="D20" s="169">
        <v>247.1</v>
      </c>
      <c r="E20" s="169">
        <v>-99.6</v>
      </c>
      <c r="F20" s="235">
        <v>44.3</v>
      </c>
      <c r="G20" s="254">
        <v>291.7</v>
      </c>
      <c r="H20" s="283">
        <v>-84.8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8" s="1" customFormat="1" ht="15" customHeight="1">
      <c r="A21" s="15"/>
      <c r="B21" s="540" t="s">
        <v>151</v>
      </c>
      <c r="C21" s="713">
        <v>587.1</v>
      </c>
      <c r="D21" s="251">
        <v>570.6</v>
      </c>
      <c r="E21" s="251">
        <v>2.9</v>
      </c>
      <c r="F21" s="242">
        <v>2581.4</v>
      </c>
      <c r="G21" s="219">
        <v>2862.6</v>
      </c>
      <c r="H21" s="280">
        <v>-9.8000000000000007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8" s="1" customFormat="1" ht="15" customHeight="1">
      <c r="A22" s="15"/>
      <c r="B22" s="880" t="s">
        <v>1073</v>
      </c>
      <c r="C22" s="29"/>
      <c r="D22" s="29"/>
      <c r="E22" s="29"/>
      <c r="F22" s="29"/>
      <c r="G22" s="29"/>
      <c r="H22" s="29"/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8" s="1" customFormat="1" ht="15" customHeight="1" thickBot="1">
      <c r="A23" s="15"/>
      <c r="B23" s="1165" t="s">
        <v>252</v>
      </c>
      <c r="C23" s="1139" t="s">
        <v>77</v>
      </c>
      <c r="D23" s="1140"/>
      <c r="E23" s="1141"/>
      <c r="F23" s="1139" t="s">
        <v>237</v>
      </c>
      <c r="G23" s="1140"/>
      <c r="H23" s="1141"/>
      <c r="I23" s="1287"/>
      <c r="J23" s="1283"/>
      <c r="K23" s="29"/>
      <c r="L23" s="67"/>
      <c r="M23" s="68"/>
      <c r="N23" s="4"/>
      <c r="O23" s="69"/>
      <c r="P23" s="70"/>
      <c r="Q23" s="71"/>
      <c r="R23" s="66"/>
    </row>
    <row r="24" spans="1:18" s="1" customFormat="1" ht="27.75" thickTop="1">
      <c r="A24" s="15"/>
      <c r="B24" s="1165"/>
      <c r="C24" s="377" t="s">
        <v>835</v>
      </c>
      <c r="D24" s="377" t="s">
        <v>994</v>
      </c>
      <c r="E24" s="377" t="s">
        <v>236</v>
      </c>
      <c r="F24" s="377">
        <v>2022</v>
      </c>
      <c r="G24" s="377" t="s">
        <v>995</v>
      </c>
      <c r="H24" s="659" t="s">
        <v>236</v>
      </c>
      <c r="I24" s="263">
        <v>1</v>
      </c>
      <c r="J24" s="263" t="s">
        <v>0</v>
      </c>
      <c r="K24" s="29"/>
      <c r="L24" s="67"/>
      <c r="M24" s="68"/>
      <c r="N24" s="4"/>
      <c r="O24" s="69"/>
      <c r="P24" s="70"/>
      <c r="Q24" s="71"/>
      <c r="R24" s="66"/>
    </row>
    <row r="25" spans="1:18" s="1" customFormat="1" ht="2.1" customHeight="1">
      <c r="A25" s="15"/>
      <c r="B25" s="429"/>
      <c r="C25" s="480"/>
      <c r="D25" s="480"/>
      <c r="E25" s="479"/>
      <c r="F25" s="1284"/>
      <c r="G25" s="1285"/>
      <c r="H25" s="1286"/>
      <c r="I25" s="1287"/>
      <c r="J25" s="1283"/>
      <c r="K25" s="29"/>
      <c r="L25" s="67"/>
      <c r="M25" s="68"/>
      <c r="N25" s="4"/>
      <c r="O25" s="69"/>
      <c r="P25" s="70"/>
      <c r="Q25" s="71"/>
      <c r="R25" s="66"/>
    </row>
    <row r="26" spans="1:18" s="1" customFormat="1" ht="2.1" customHeight="1">
      <c r="A26" s="15"/>
      <c r="B26" s="541"/>
      <c r="C26" s="542"/>
      <c r="D26" s="542"/>
      <c r="E26" s="542"/>
      <c r="F26" s="1288"/>
      <c r="G26" s="1289"/>
      <c r="H26" s="1290"/>
      <c r="I26" s="1287"/>
      <c r="J26" s="1283"/>
      <c r="K26" s="29"/>
      <c r="L26" s="67"/>
      <c r="M26" s="68"/>
      <c r="N26" s="4"/>
      <c r="O26" s="69"/>
      <c r="P26" s="70"/>
      <c r="Q26" s="71"/>
      <c r="R26" s="66"/>
    </row>
    <row r="27" spans="1:18" s="1" customFormat="1" ht="2.1" customHeight="1">
      <c r="A27" s="15"/>
      <c r="B27" s="429"/>
      <c r="C27" s="480"/>
      <c r="D27" s="480"/>
      <c r="E27" s="480"/>
      <c r="F27" s="1162"/>
      <c r="G27" s="1163"/>
      <c r="H27" s="1164"/>
      <c r="I27" s="1287"/>
      <c r="J27" s="1283"/>
      <c r="K27" s="29"/>
      <c r="L27" s="67"/>
      <c r="M27" s="68"/>
      <c r="N27" s="4"/>
      <c r="O27" s="69"/>
      <c r="P27" s="70"/>
      <c r="Q27" s="71"/>
      <c r="R27" s="66"/>
    </row>
    <row r="28" spans="1:18" s="1" customFormat="1" ht="15" customHeight="1">
      <c r="A28" s="15"/>
      <c r="B28" s="208" t="s">
        <v>658</v>
      </c>
      <c r="C28" s="251">
        <v>587.1</v>
      </c>
      <c r="D28" s="251">
        <v>570.6</v>
      </c>
      <c r="E28" s="265">
        <v>2.9</v>
      </c>
      <c r="F28" s="242">
        <v>2581.4</v>
      </c>
      <c r="G28" s="242">
        <v>2862.6</v>
      </c>
      <c r="H28" s="265">
        <v>-9.8000000000000007</v>
      </c>
      <c r="I28" s="1282"/>
      <c r="J28" s="1283"/>
      <c r="K28" s="29"/>
      <c r="L28" s="67"/>
      <c r="M28" s="68"/>
      <c r="N28" s="4"/>
      <c r="O28" s="69"/>
      <c r="P28" s="70"/>
      <c r="Q28" s="71"/>
      <c r="R28" s="66"/>
    </row>
    <row r="29" spans="1:18" s="1" customFormat="1" ht="15" customHeight="1">
      <c r="A29" s="15"/>
      <c r="B29" s="279" t="s">
        <v>332</v>
      </c>
      <c r="C29" s="235">
        <v>117.2</v>
      </c>
      <c r="D29" s="169">
        <v>188.3</v>
      </c>
      <c r="E29" s="228">
        <v>-37.799999999999997</v>
      </c>
      <c r="F29" s="235">
        <v>368.2</v>
      </c>
      <c r="G29" s="169">
        <v>538.1</v>
      </c>
      <c r="H29" s="228">
        <v>-31.6</v>
      </c>
      <c r="I29" s="1282"/>
      <c r="J29" s="1283"/>
      <c r="K29" s="29"/>
      <c r="L29" s="67"/>
      <c r="M29" s="68"/>
      <c r="N29" s="4"/>
      <c r="O29" s="69"/>
      <c r="P29" s="70"/>
      <c r="Q29" s="71"/>
      <c r="R29" s="66"/>
    </row>
    <row r="30" spans="1:18" s="1" customFormat="1" ht="15" customHeight="1">
      <c r="A30" s="15"/>
      <c r="B30" s="159" t="s">
        <v>1074</v>
      </c>
      <c r="C30" s="235">
        <v>124.9</v>
      </c>
      <c r="D30" s="169">
        <v>176.6</v>
      </c>
      <c r="E30" s="228">
        <v>-29.3</v>
      </c>
      <c r="F30" s="235">
        <v>0.6</v>
      </c>
      <c r="G30" s="169">
        <v>120.9</v>
      </c>
      <c r="H30" s="228">
        <v>-99.5</v>
      </c>
      <c r="I30" s="1282"/>
      <c r="J30" s="1283"/>
      <c r="K30" s="29"/>
      <c r="L30" s="67"/>
      <c r="M30" s="68"/>
      <c r="N30" s="4"/>
      <c r="O30" s="69"/>
      <c r="P30" s="70"/>
      <c r="Q30" s="71"/>
      <c r="R30" s="66"/>
    </row>
    <row r="31" spans="1:18" s="1" customFormat="1" ht="15" customHeight="1">
      <c r="A31" s="15"/>
      <c r="B31" s="208" t="s">
        <v>1075</v>
      </c>
      <c r="C31" s="251">
        <v>344.9</v>
      </c>
      <c r="D31" s="251">
        <v>205.8</v>
      </c>
      <c r="E31" s="265">
        <v>67.599999999999994</v>
      </c>
      <c r="F31" s="242">
        <v>2212.5</v>
      </c>
      <c r="G31" s="242">
        <v>2203.6</v>
      </c>
      <c r="H31" s="265">
        <v>0.4</v>
      </c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18" s="1" customFormat="1" ht="15" customHeight="1">
      <c r="A32" s="15"/>
      <c r="C32" s="29"/>
      <c r="D32" s="29"/>
      <c r="E32" s="29"/>
      <c r="F32" s="29"/>
      <c r="G32" s="29"/>
      <c r="H32" s="29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23" s="1" customFormat="1" ht="15" customHeight="1">
      <c r="A33" s="15"/>
      <c r="C33" s="29"/>
      <c r="D33" s="29"/>
      <c r="E33" s="29"/>
      <c r="F33" s="29"/>
      <c r="G33" s="29"/>
      <c r="H33" s="29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23" s="1" customFormat="1" ht="15" customHeight="1">
      <c r="A34" s="15"/>
      <c r="C34" s="29"/>
      <c r="D34" s="29"/>
      <c r="E34" s="29"/>
      <c r="F34" s="29"/>
      <c r="G34" s="29"/>
      <c r="H34" s="29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23" s="1" customFormat="1" ht="15" customHeight="1">
      <c r="A35" s="15"/>
      <c r="C35" s="29"/>
      <c r="D35" s="29"/>
      <c r="E35" s="29"/>
      <c r="F35" s="29"/>
      <c r="G35" s="29"/>
      <c r="H35" s="29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23" s="1" customFormat="1" ht="15" customHeight="1">
      <c r="A36" s="15"/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23" ht="15.75" hidden="1"/>
    <row r="38" spans="1:23" ht="15.75" hidden="1"/>
    <row r="39" spans="1:23" ht="15.75" hidden="1"/>
    <row r="40" spans="1:23" ht="15.75" hidden="1"/>
    <row r="41" spans="1:23" ht="15.75" hidden="1"/>
    <row r="42" spans="1:23" ht="15.75" hidden="1"/>
    <row r="43" spans="1:23" ht="15.75" hidden="1"/>
    <row r="44" spans="1:23" ht="15.75" hidden="1"/>
    <row r="45" spans="1:23" ht="15" customHeight="1"/>
    <row r="46" spans="1:23" ht="15.75" hidden="1" customHeight="1"/>
    <row r="47" spans="1:23" ht="15.75" hidden="1" customHeight="1"/>
    <row r="48" spans="1:23" s="1" customFormat="1" ht="15.75" hidden="1" customHeight="1">
      <c r="C48" s="29"/>
      <c r="D48" s="29"/>
      <c r="E48" s="29"/>
      <c r="F48" s="29"/>
      <c r="G48" s="29"/>
      <c r="H48" s="29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  <c r="U48"/>
      <c r="V48"/>
      <c r="W48"/>
    </row>
    <row r="49" spans="3:23" s="1" customFormat="1" ht="15.75" hidden="1" customHeight="1">
      <c r="C49" s="29"/>
      <c r="D49" s="29"/>
      <c r="E49" s="29"/>
      <c r="F49" s="29"/>
      <c r="G49" s="29"/>
      <c r="H49" s="29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  <c r="U49"/>
      <c r="V49"/>
      <c r="W49"/>
    </row>
    <row r="50" spans="3:23" s="1" customFormat="1" ht="15.75" hidden="1" customHeight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  <c r="U50"/>
      <c r="V50"/>
      <c r="W50"/>
    </row>
    <row r="51" spans="3:23" s="1" customFormat="1" ht="15.75" hidden="1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  <c r="U51"/>
      <c r="V51"/>
      <c r="W51"/>
    </row>
    <row r="52" spans="3:23" s="1" customFormat="1" ht="15.75" hidden="1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  <c r="U52"/>
      <c r="V52"/>
      <c r="W52"/>
    </row>
    <row r="53" spans="3:23" s="1" customFormat="1" ht="15.75" hidden="1" customHeight="1">
      <c r="C53" s="29"/>
      <c r="D53" s="29"/>
      <c r="E53" s="29"/>
      <c r="F53" s="29"/>
      <c r="G53" s="29"/>
      <c r="H53" s="29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  <c r="U53"/>
      <c r="V53"/>
      <c r="W53"/>
    </row>
    <row r="54" spans="3:23" s="1" customFormat="1" ht="15.75" hidden="1" customHeight="1">
      <c r="C54" s="29"/>
      <c r="D54" s="29"/>
      <c r="E54" s="29"/>
      <c r="F54" s="29"/>
      <c r="G54" s="29"/>
      <c r="H54" s="29"/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  <c r="V54"/>
      <c r="W54"/>
    </row>
    <row r="55" spans="3:23" s="1" customFormat="1" ht="15.75" hidden="1" customHeight="1">
      <c r="C55" s="29"/>
      <c r="D55" s="29"/>
      <c r="E55" s="29"/>
      <c r="F55" s="29"/>
      <c r="G55" s="29"/>
      <c r="H55" s="29"/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  <c r="V55"/>
      <c r="W55"/>
    </row>
    <row r="56" spans="3:23" s="1" customFormat="1" ht="15.75" hidden="1" customHeight="1">
      <c r="C56" s="29"/>
      <c r="D56" s="29"/>
      <c r="E56" s="29"/>
      <c r="F56" s="29"/>
      <c r="G56" s="29"/>
      <c r="H56" s="29"/>
      <c r="I56" s="28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  <c r="V56"/>
      <c r="W56"/>
    </row>
    <row r="57" spans="3:23" s="1" customFormat="1" ht="15.75" hidden="1" customHeight="1">
      <c r="C57" s="29"/>
      <c r="D57" s="29"/>
      <c r="E57" s="29"/>
      <c r="F57" s="29"/>
      <c r="G57" s="29"/>
      <c r="H57" s="29"/>
      <c r="I57" s="28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  <c r="V57"/>
      <c r="W57"/>
    </row>
    <row r="58" spans="3:23" s="1" customFormat="1" ht="15.75" hidden="1" customHeight="1">
      <c r="C58" s="29"/>
      <c r="D58" s="29"/>
      <c r="E58" s="29"/>
      <c r="F58" s="29"/>
      <c r="G58" s="29"/>
      <c r="H58" s="29"/>
      <c r="I58" s="28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  <c r="V58"/>
      <c r="W58"/>
    </row>
    <row r="59" spans="3:23" s="1" customFormat="1" ht="15.75" hidden="1" customHeight="1">
      <c r="C59" s="29"/>
      <c r="D59" s="29"/>
      <c r="E59" s="29"/>
      <c r="F59" s="29"/>
      <c r="G59" s="29"/>
      <c r="H59" s="29"/>
      <c r="I59" s="28"/>
      <c r="J59" s="29"/>
      <c r="K59" s="29"/>
      <c r="L59" s="46"/>
      <c r="M59" s="3"/>
      <c r="N59" s="4"/>
      <c r="O59" s="5"/>
      <c r="P59" s="6"/>
      <c r="Q59" s="7"/>
      <c r="R59" s="4"/>
      <c r="S59"/>
      <c r="T59"/>
      <c r="U59"/>
      <c r="V59"/>
      <c r="W59"/>
    </row>
    <row r="60" spans="3:23" s="1" customFormat="1" ht="15.75" hidden="1" customHeight="1">
      <c r="C60" s="29"/>
      <c r="D60" s="29"/>
      <c r="E60" s="29"/>
      <c r="F60" s="29"/>
      <c r="G60" s="29"/>
      <c r="H60" s="29"/>
      <c r="I60" s="28"/>
      <c r="J60" s="29"/>
      <c r="K60" s="29"/>
      <c r="L60" s="46"/>
      <c r="M60" s="3"/>
      <c r="N60" s="4"/>
      <c r="O60" s="5"/>
      <c r="P60" s="6"/>
      <c r="Q60" s="7"/>
      <c r="R60" s="4"/>
      <c r="S60"/>
      <c r="T60"/>
      <c r="U60"/>
      <c r="V60"/>
      <c r="W60"/>
    </row>
    <row r="61" spans="3:23" s="1" customFormat="1" ht="15.75" hidden="1" customHeight="1">
      <c r="C61" s="29"/>
      <c r="D61" s="29"/>
      <c r="E61" s="29"/>
      <c r="F61" s="29"/>
      <c r="G61" s="29"/>
      <c r="H61" s="29"/>
      <c r="I61" s="28"/>
      <c r="J61" s="29"/>
      <c r="K61" s="29"/>
      <c r="L61" s="46"/>
      <c r="M61" s="3"/>
      <c r="N61" s="4"/>
      <c r="O61" s="5"/>
      <c r="P61" s="6"/>
      <c r="Q61" s="7"/>
      <c r="R61" s="4"/>
      <c r="S61"/>
      <c r="T61"/>
      <c r="U61"/>
      <c r="V61"/>
      <c r="W61"/>
    </row>
    <row r="62" spans="3:23" s="1" customFormat="1" ht="15.75" hidden="1" customHeight="1">
      <c r="C62" s="29"/>
      <c r="D62" s="29"/>
      <c r="E62" s="29"/>
      <c r="F62" s="29"/>
      <c r="G62" s="29"/>
      <c r="H62" s="29"/>
      <c r="I62" s="28"/>
      <c r="J62" s="29"/>
      <c r="K62" s="29"/>
      <c r="L62" s="46"/>
      <c r="M62" s="3"/>
      <c r="N62" s="4"/>
      <c r="O62" s="5"/>
      <c r="P62" s="6"/>
      <c r="Q62" s="7"/>
      <c r="R62" s="4"/>
      <c r="S62"/>
      <c r="T62"/>
      <c r="U62"/>
      <c r="V62"/>
      <c r="W62"/>
    </row>
    <row r="63" spans="3:23" s="1" customFormat="1" ht="15.75" hidden="1" customHeight="1">
      <c r="C63" s="29"/>
      <c r="D63" s="29"/>
      <c r="E63" s="29"/>
      <c r="F63" s="29"/>
      <c r="G63" s="29"/>
      <c r="H63" s="29"/>
      <c r="I63" s="28"/>
      <c r="J63" s="29"/>
      <c r="K63" s="29"/>
      <c r="L63" s="46"/>
      <c r="M63" s="3"/>
      <c r="N63" s="4"/>
      <c r="O63" s="5"/>
      <c r="P63" s="6"/>
      <c r="Q63" s="7"/>
      <c r="R63" s="4"/>
      <c r="S63"/>
      <c r="T63"/>
      <c r="U63"/>
      <c r="V63"/>
      <c r="W63"/>
    </row>
    <row r="64" spans="3:23" s="1" customFormat="1" ht="15.75" hidden="1" customHeight="1">
      <c r="C64" s="29"/>
      <c r="D64" s="29"/>
      <c r="E64" s="29"/>
      <c r="F64" s="29"/>
      <c r="G64" s="29"/>
      <c r="H64" s="29"/>
      <c r="I64" s="28"/>
      <c r="J64" s="29"/>
      <c r="K64" s="29"/>
      <c r="L64" s="46"/>
      <c r="M64" s="3"/>
      <c r="N64" s="4"/>
      <c r="O64" s="5"/>
      <c r="P64" s="6"/>
      <c r="Q64" s="7"/>
      <c r="R64" s="4"/>
      <c r="S64"/>
      <c r="T64"/>
      <c r="U64"/>
      <c r="V64"/>
      <c r="W64"/>
    </row>
    <row r="65" spans="3:23" s="1" customFormat="1" ht="15.75" hidden="1" customHeight="1">
      <c r="C65" s="29"/>
      <c r="D65" s="29"/>
      <c r="E65" s="29"/>
      <c r="F65" s="29"/>
      <c r="G65" s="29"/>
      <c r="H65" s="29"/>
      <c r="I65" s="28"/>
      <c r="J65" s="29"/>
      <c r="K65" s="29"/>
      <c r="L65" s="46"/>
      <c r="M65" s="3"/>
      <c r="N65" s="4"/>
      <c r="O65" s="5"/>
      <c r="P65" s="6"/>
      <c r="Q65" s="7"/>
      <c r="R65" s="4"/>
      <c r="S65"/>
      <c r="T65"/>
      <c r="U65"/>
      <c r="V65"/>
      <c r="W65"/>
    </row>
    <row r="66" spans="3:23" s="1" customFormat="1" ht="15.75" hidden="1" customHeight="1">
      <c r="C66" s="29"/>
      <c r="D66" s="29"/>
      <c r="E66" s="29"/>
      <c r="F66" s="29"/>
      <c r="G66" s="29"/>
      <c r="H66" s="29"/>
      <c r="I66" s="28"/>
      <c r="J66" s="29"/>
      <c r="K66" s="29"/>
      <c r="L66" s="46"/>
      <c r="M66" s="3"/>
      <c r="N66" s="4"/>
      <c r="O66" s="5"/>
      <c r="P66" s="6"/>
      <c r="Q66" s="7"/>
      <c r="R66" s="4"/>
      <c r="S66"/>
      <c r="T66"/>
      <c r="U66"/>
      <c r="V66"/>
      <c r="W66"/>
    </row>
    <row r="67" spans="3:23" s="1" customFormat="1" ht="15.75" hidden="1" customHeight="1">
      <c r="C67" s="29"/>
      <c r="D67" s="29"/>
      <c r="E67" s="29"/>
      <c r="F67" s="29"/>
      <c r="G67" s="29"/>
      <c r="H67" s="29"/>
      <c r="I67" s="28"/>
      <c r="J67" s="29"/>
      <c r="K67" s="29"/>
      <c r="L67" s="46"/>
      <c r="M67" s="3"/>
      <c r="N67" s="4"/>
      <c r="O67" s="5"/>
      <c r="P67" s="6"/>
      <c r="Q67" s="7"/>
      <c r="R67" s="4"/>
      <c r="S67"/>
      <c r="T67"/>
      <c r="U67"/>
      <c r="V67"/>
      <c r="W67"/>
    </row>
    <row r="68" spans="3:23" s="1" customFormat="1" ht="15.75" hidden="1" customHeight="1">
      <c r="C68" s="29"/>
      <c r="D68" s="29"/>
      <c r="E68" s="29"/>
      <c r="F68" s="29"/>
      <c r="G68" s="29"/>
      <c r="H68" s="29"/>
      <c r="I68" s="28"/>
      <c r="J68" s="29"/>
      <c r="K68" s="29"/>
      <c r="L68" s="46"/>
      <c r="M68" s="3"/>
      <c r="N68" s="4"/>
      <c r="O68" s="5"/>
      <c r="P68" s="6"/>
      <c r="Q68" s="7"/>
      <c r="R68" s="4"/>
      <c r="S68"/>
      <c r="T68"/>
      <c r="U68"/>
      <c r="V68"/>
      <c r="W68"/>
    </row>
    <row r="69" spans="3:23" s="1" customFormat="1" ht="15.75" hidden="1" customHeight="1">
      <c r="C69" s="29"/>
      <c r="D69" s="29"/>
      <c r="E69" s="29"/>
      <c r="F69" s="29"/>
      <c r="G69" s="29"/>
      <c r="H69" s="29"/>
      <c r="I69" s="28"/>
      <c r="J69" s="29"/>
      <c r="K69" s="29"/>
      <c r="L69" s="46"/>
      <c r="M69" s="3"/>
      <c r="N69" s="4"/>
      <c r="O69" s="5"/>
      <c r="P69" s="6"/>
      <c r="Q69" s="7"/>
      <c r="R69" s="4"/>
      <c r="S69"/>
      <c r="T69"/>
      <c r="U69"/>
      <c r="V69"/>
      <c r="W69"/>
    </row>
    <row r="70" spans="3:23" s="1" customFormat="1" ht="15.75" hidden="1" customHeight="1">
      <c r="C70" s="29"/>
      <c r="D70" s="29"/>
      <c r="E70" s="29"/>
      <c r="F70" s="29"/>
      <c r="G70" s="29"/>
      <c r="H70" s="29"/>
      <c r="I70" s="28"/>
      <c r="J70" s="29"/>
      <c r="K70" s="29"/>
      <c r="L70" s="46"/>
      <c r="M70" s="3"/>
      <c r="N70" s="4"/>
      <c r="O70" s="5"/>
      <c r="P70" s="6"/>
      <c r="Q70" s="7"/>
      <c r="R70" s="4"/>
      <c r="S70"/>
      <c r="T70"/>
      <c r="U70"/>
      <c r="V70"/>
      <c r="W70"/>
    </row>
    <row r="71" spans="3:23" s="1" customFormat="1" ht="15.75" hidden="1" customHeight="1">
      <c r="C71" s="29"/>
      <c r="D71" s="29"/>
      <c r="E71" s="29"/>
      <c r="F71" s="29"/>
      <c r="G71" s="29"/>
      <c r="H71" s="29"/>
      <c r="I71" s="28"/>
      <c r="J71" s="29"/>
      <c r="K71" s="29"/>
      <c r="L71" s="46"/>
      <c r="M71" s="3"/>
      <c r="N71" s="4"/>
      <c r="O71" s="5"/>
      <c r="P71" s="6"/>
      <c r="Q71" s="7"/>
      <c r="R71" s="4"/>
      <c r="S71"/>
      <c r="T71"/>
      <c r="U71"/>
      <c r="V71"/>
      <c r="W71"/>
    </row>
    <row r="72" spans="3:23" s="1" customFormat="1" ht="15.75" hidden="1" customHeight="1">
      <c r="C72" s="29"/>
      <c r="D72" s="29"/>
      <c r="E72" s="29"/>
      <c r="F72" s="29"/>
      <c r="G72" s="29"/>
      <c r="H72" s="29"/>
      <c r="I72" s="28"/>
      <c r="J72" s="29"/>
      <c r="K72" s="29"/>
      <c r="L72" s="46"/>
      <c r="M72" s="3"/>
      <c r="N72" s="4"/>
      <c r="O72" s="5"/>
      <c r="P72" s="6"/>
      <c r="Q72" s="7"/>
      <c r="R72" s="4"/>
      <c r="S72"/>
      <c r="T72"/>
      <c r="U72"/>
      <c r="V72"/>
      <c r="W72"/>
    </row>
    <row r="73" spans="3:23" s="1" customFormat="1" ht="15.75" hidden="1" customHeight="1">
      <c r="C73" s="29"/>
      <c r="D73" s="29"/>
      <c r="E73" s="29"/>
      <c r="F73" s="29"/>
      <c r="G73" s="29"/>
      <c r="H73" s="29"/>
      <c r="I73" s="28"/>
      <c r="J73" s="29"/>
      <c r="K73" s="29"/>
      <c r="L73" s="46"/>
      <c r="M73" s="3"/>
      <c r="N73" s="4"/>
      <c r="O73" s="5"/>
      <c r="P73" s="6"/>
      <c r="Q73" s="7"/>
      <c r="R73" s="4"/>
      <c r="S73"/>
      <c r="T73"/>
      <c r="U73"/>
      <c r="V73"/>
      <c r="W73"/>
    </row>
    <row r="74" spans="3:23" s="1" customFormat="1" ht="15.75" hidden="1" customHeight="1">
      <c r="C74" s="29"/>
      <c r="D74" s="29"/>
      <c r="E74" s="29"/>
      <c r="F74" s="29"/>
      <c r="G74" s="29"/>
      <c r="H74" s="29"/>
      <c r="I74" s="28"/>
      <c r="J74" s="29"/>
      <c r="K74" s="29"/>
      <c r="L74" s="46"/>
      <c r="M74" s="3"/>
      <c r="N74" s="4"/>
      <c r="O74" s="5"/>
      <c r="P74" s="6"/>
      <c r="Q74" s="7"/>
      <c r="R74" s="4"/>
      <c r="S74"/>
      <c r="T74"/>
      <c r="U74"/>
      <c r="V74"/>
      <c r="W74"/>
    </row>
    <row r="75" spans="3:23" s="1" customFormat="1" ht="15.75" hidden="1" customHeight="1">
      <c r="C75" s="29"/>
      <c r="D75" s="29"/>
      <c r="E75" s="29"/>
      <c r="F75" s="29"/>
      <c r="G75" s="29"/>
      <c r="H75" s="29"/>
      <c r="I75" s="28"/>
      <c r="J75" s="29"/>
      <c r="K75" s="29"/>
      <c r="L75" s="46"/>
      <c r="M75" s="3"/>
      <c r="N75" s="4"/>
      <c r="O75" s="5"/>
      <c r="P75" s="6"/>
      <c r="Q75" s="7"/>
      <c r="R75" s="4"/>
      <c r="S75"/>
      <c r="T75"/>
      <c r="U75"/>
      <c r="V75"/>
      <c r="W75"/>
    </row>
  </sheetData>
  <mergeCells count="15">
    <mergeCell ref="F27:H27"/>
    <mergeCell ref="I27:J27"/>
    <mergeCell ref="I28:J28"/>
    <mergeCell ref="I29:J29"/>
    <mergeCell ref="I30:J30"/>
    <mergeCell ref="I23:J23"/>
    <mergeCell ref="F25:H25"/>
    <mergeCell ref="I25:J25"/>
    <mergeCell ref="F26:H26"/>
    <mergeCell ref="I26:J26"/>
    <mergeCell ref="C5:E5"/>
    <mergeCell ref="F5:H5"/>
    <mergeCell ref="B23:B24"/>
    <mergeCell ref="C23:E23"/>
    <mergeCell ref="F23:H2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28"/>
  <dimension ref="A1:AC35"/>
  <sheetViews>
    <sheetView showGridLines="0" showRowColHeaders="0" zoomScaleNormal="100" workbookViewId="0">
      <selection activeCell="A16" sqref="A16"/>
    </sheetView>
  </sheetViews>
  <sheetFormatPr defaultColWidth="0" defaultRowHeight="0" customHeight="1" zeroHeight="1"/>
  <cols>
    <col min="1" max="1" width="5.7109375" style="1" customWidth="1"/>
    <col min="2" max="2" width="66.5703125" style="1" customWidth="1"/>
    <col min="3" max="5" width="10.7109375" style="29" customWidth="1"/>
    <col min="6" max="6" width="23.28515625" style="29" bestFit="1" customWidth="1"/>
    <col min="7" max="8" width="10.7109375" style="29" customWidth="1"/>
    <col min="9" max="10" width="10.7109375" style="28" customWidth="1"/>
    <col min="11" max="11" width="17" style="28" bestFit="1" customWidth="1"/>
    <col min="12" max="12" width="10.7109375" style="28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24" width="0" hidden="1" customWidth="1"/>
    <col min="25" max="25" width="7.7109375" hidden="1" customWidth="1"/>
    <col min="26" max="29" width="0" hidden="1" customWidth="1"/>
    <col min="30" max="16384" width="9.140625" hidden="1"/>
  </cols>
  <sheetData>
    <row r="1" spans="2:22" ht="29.25" customHeight="1">
      <c r="B1" s="24" t="s">
        <v>238</v>
      </c>
      <c r="H1" s="30"/>
      <c r="I1" s="83"/>
      <c r="J1" s="83"/>
      <c r="K1" s="83"/>
      <c r="L1" s="83"/>
    </row>
    <row r="2" spans="2:22" ht="8.25" customHeight="1">
      <c r="B2" s="2"/>
      <c r="H2" s="30"/>
      <c r="I2" s="83"/>
      <c r="J2" s="83"/>
      <c r="K2" s="83"/>
      <c r="L2" s="83"/>
    </row>
    <row r="3" spans="2:22" ht="15.75">
      <c r="B3" s="81" t="s">
        <v>700</v>
      </c>
      <c r="C3" s="1"/>
      <c r="D3" s="1"/>
      <c r="E3" s="1"/>
      <c r="F3" s="1"/>
      <c r="G3" s="1"/>
      <c r="H3" s="64"/>
      <c r="I3" s="64"/>
      <c r="J3" s="64"/>
      <c r="K3" s="64"/>
      <c r="L3" s="64"/>
    </row>
    <row r="4" spans="2:22" ht="14.1" customHeight="1" thickBot="1"/>
    <row r="5" spans="2:22" ht="14.1" customHeight="1" thickTop="1">
      <c r="B5" s="1298" t="s">
        <v>659</v>
      </c>
      <c r="C5" s="1300" t="s">
        <v>660</v>
      </c>
      <c r="D5" s="1300" t="s">
        <v>661</v>
      </c>
      <c r="E5" s="1300" t="s">
        <v>662</v>
      </c>
      <c r="F5" s="729" t="s">
        <v>663</v>
      </c>
      <c r="G5" s="1300" t="s">
        <v>1079</v>
      </c>
      <c r="H5" s="1300" t="s">
        <v>664</v>
      </c>
      <c r="I5" s="729" t="s">
        <v>665</v>
      </c>
      <c r="J5" s="729" t="s">
        <v>154</v>
      </c>
      <c r="K5" s="1300" t="s">
        <v>667</v>
      </c>
      <c r="L5" s="1300" t="s">
        <v>156</v>
      </c>
      <c r="M5"/>
      <c r="N5"/>
      <c r="O5"/>
      <c r="P5"/>
      <c r="Q5"/>
      <c r="R5"/>
      <c r="S5"/>
      <c r="T5"/>
      <c r="U5"/>
      <c r="V5"/>
    </row>
    <row r="6" spans="2:22" ht="14.1" customHeight="1">
      <c r="B6" s="1299"/>
      <c r="C6" s="1187"/>
      <c r="D6" s="1187"/>
      <c r="E6" s="1187"/>
      <c r="F6" s="730" t="s">
        <v>152</v>
      </c>
      <c r="G6" s="1187"/>
      <c r="H6" s="1187"/>
      <c r="I6" s="730" t="s">
        <v>153</v>
      </c>
      <c r="J6" s="730" t="s">
        <v>666</v>
      </c>
      <c r="K6" s="1187"/>
      <c r="L6" s="1187"/>
      <c r="M6"/>
      <c r="N6"/>
      <c r="O6"/>
      <c r="P6"/>
      <c r="Q6"/>
      <c r="R6"/>
      <c r="S6"/>
      <c r="T6"/>
      <c r="U6"/>
      <c r="V6"/>
    </row>
    <row r="7" spans="2:22" s="1" customFormat="1" ht="14.1" customHeight="1">
      <c r="B7" s="1299"/>
      <c r="C7" s="1187"/>
      <c r="D7" s="1187"/>
      <c r="E7" s="1187"/>
      <c r="F7" s="544"/>
      <c r="G7" s="1187"/>
      <c r="H7" s="1187"/>
      <c r="I7" s="544"/>
      <c r="J7" s="730" t="s">
        <v>155</v>
      </c>
      <c r="K7" s="1187"/>
      <c r="L7" s="1187"/>
    </row>
    <row r="8" spans="2:22" s="1" customFormat="1" ht="14.1" customHeight="1">
      <c r="B8" s="1299"/>
      <c r="C8" s="1187"/>
      <c r="D8" s="1187"/>
      <c r="E8" s="1187"/>
      <c r="F8" s="544"/>
      <c r="G8" s="1187"/>
      <c r="H8" s="1187"/>
      <c r="I8" s="544"/>
      <c r="J8" s="730" t="s">
        <v>153</v>
      </c>
      <c r="K8" s="1187"/>
      <c r="L8" s="1187"/>
    </row>
    <row r="9" spans="2:22" s="1" customFormat="1" ht="2.1" customHeight="1">
      <c r="B9" s="545"/>
      <c r="C9" s="545"/>
      <c r="D9" s="545"/>
      <c r="E9" s="545"/>
      <c r="F9" s="545"/>
      <c r="G9" s="545"/>
      <c r="H9" s="545"/>
      <c r="I9" s="545"/>
      <c r="J9" s="545"/>
      <c r="K9" s="545"/>
      <c r="L9" s="545"/>
    </row>
    <row r="10" spans="2:22" s="1" customFormat="1" ht="2.1" customHeight="1">
      <c r="B10" s="546"/>
      <c r="C10" s="546"/>
      <c r="D10" s="546"/>
      <c r="E10" s="546"/>
      <c r="F10" s="546"/>
      <c r="G10" s="546"/>
      <c r="H10" s="546"/>
      <c r="I10" s="546"/>
      <c r="J10" s="546"/>
      <c r="K10" s="546"/>
      <c r="L10" s="546"/>
    </row>
    <row r="11" spans="2:22" s="72" customFormat="1" ht="2.1" customHeight="1">
      <c r="B11" s="548"/>
      <c r="C11" s="548"/>
      <c r="D11" s="545"/>
      <c r="E11" s="545"/>
      <c r="F11" s="545"/>
      <c r="G11" s="545"/>
      <c r="H11" s="545"/>
      <c r="I11" s="545"/>
      <c r="J11" s="545"/>
      <c r="K11" s="545"/>
      <c r="L11" s="545"/>
    </row>
    <row r="12" spans="2:22" s="4" customFormat="1" ht="14.1" customHeight="1">
      <c r="B12" s="549" t="s">
        <v>51</v>
      </c>
      <c r="C12" s="549" t="s">
        <v>668</v>
      </c>
      <c r="D12" s="549" t="s">
        <v>157</v>
      </c>
      <c r="E12" s="549" t="s">
        <v>158</v>
      </c>
      <c r="F12" s="545">
        <v>1.3440000000000001</v>
      </c>
      <c r="G12" s="550">
        <v>43891</v>
      </c>
      <c r="H12" s="549" t="s">
        <v>669</v>
      </c>
      <c r="I12" s="545" t="s">
        <v>670</v>
      </c>
      <c r="J12" s="549" t="s">
        <v>671</v>
      </c>
      <c r="K12" s="549" t="s">
        <v>36</v>
      </c>
      <c r="L12" s="549" t="s">
        <v>672</v>
      </c>
    </row>
    <row r="13" spans="2:22" s="72" customFormat="1" ht="15" customHeight="1">
      <c r="B13" s="549" t="s">
        <v>52</v>
      </c>
      <c r="C13" s="549" t="s">
        <v>668</v>
      </c>
      <c r="D13" s="549" t="s">
        <v>159</v>
      </c>
      <c r="E13" s="549" t="s">
        <v>160</v>
      </c>
      <c r="F13" s="545">
        <v>300</v>
      </c>
      <c r="G13" s="550">
        <v>44136</v>
      </c>
      <c r="H13" s="545" t="s">
        <v>673</v>
      </c>
      <c r="I13" s="545" t="s">
        <v>674</v>
      </c>
      <c r="J13" s="545" t="s">
        <v>675</v>
      </c>
      <c r="K13" s="545" t="s">
        <v>36</v>
      </c>
      <c r="L13" s="549" t="s">
        <v>672</v>
      </c>
    </row>
    <row r="14" spans="2:22" s="72" customFormat="1" ht="15" customHeight="1">
      <c r="B14" s="549" t="s">
        <v>74</v>
      </c>
      <c r="C14" s="549" t="s">
        <v>676</v>
      </c>
      <c r="D14" s="549" t="s">
        <v>159</v>
      </c>
      <c r="E14" s="549" t="s">
        <v>161</v>
      </c>
      <c r="F14" s="545">
        <v>1.8</v>
      </c>
      <c r="G14" s="545" t="s">
        <v>677</v>
      </c>
      <c r="H14" s="545" t="s">
        <v>678</v>
      </c>
      <c r="I14" s="545" t="s">
        <v>679</v>
      </c>
      <c r="J14" s="545" t="s">
        <v>680</v>
      </c>
      <c r="K14" s="545" t="s">
        <v>36</v>
      </c>
      <c r="L14" s="549" t="s">
        <v>672</v>
      </c>
    </row>
    <row r="15" spans="2:22" s="72" customFormat="1" ht="15" customHeight="1">
      <c r="B15" s="549" t="s">
        <v>84</v>
      </c>
      <c r="C15" s="550">
        <v>43525</v>
      </c>
      <c r="D15" s="549" t="s">
        <v>168</v>
      </c>
      <c r="E15" s="549" t="s">
        <v>1080</v>
      </c>
      <c r="F15" s="545">
        <v>850</v>
      </c>
      <c r="G15" s="551">
        <v>44927</v>
      </c>
      <c r="H15" s="549" t="s">
        <v>1081</v>
      </c>
      <c r="I15" s="545" t="s">
        <v>1082</v>
      </c>
      <c r="J15" s="549" t="s">
        <v>689</v>
      </c>
      <c r="K15" s="552"/>
      <c r="L15" s="549" t="s">
        <v>672</v>
      </c>
    </row>
    <row r="16" spans="2:22" s="72" customFormat="1" ht="15" customHeight="1">
      <c r="B16" s="549" t="s">
        <v>103</v>
      </c>
      <c r="C16" s="550">
        <v>42522</v>
      </c>
      <c r="D16" s="549" t="s">
        <v>162</v>
      </c>
      <c r="E16" s="549" t="s">
        <v>36</v>
      </c>
      <c r="F16" s="545">
        <v>150</v>
      </c>
      <c r="G16" s="551">
        <v>43617</v>
      </c>
      <c r="H16" s="549" t="s">
        <v>36</v>
      </c>
      <c r="I16" s="545" t="s">
        <v>417</v>
      </c>
      <c r="J16" s="549" t="s">
        <v>1083</v>
      </c>
      <c r="K16" s="552"/>
      <c r="L16" s="549" t="s">
        <v>672</v>
      </c>
    </row>
    <row r="17" spans="1:22" s="72" customFormat="1" ht="15" customHeight="1">
      <c r="B17" s="549" t="s">
        <v>163</v>
      </c>
      <c r="C17" s="549" t="s">
        <v>682</v>
      </c>
      <c r="D17" s="549" t="s">
        <v>164</v>
      </c>
      <c r="E17" s="549">
        <v>685</v>
      </c>
      <c r="F17" s="545">
        <v>1</v>
      </c>
      <c r="G17" s="551">
        <v>41426</v>
      </c>
      <c r="H17" s="549" t="s">
        <v>36</v>
      </c>
      <c r="I17" s="1301" t="s">
        <v>683</v>
      </c>
      <c r="J17" s="549" t="s">
        <v>1084</v>
      </c>
      <c r="K17" s="549" t="s">
        <v>684</v>
      </c>
      <c r="L17" s="549" t="s">
        <v>672</v>
      </c>
    </row>
    <row r="18" spans="1:22" s="72" customFormat="1" ht="14.1" customHeight="1">
      <c r="B18" s="549" t="s">
        <v>165</v>
      </c>
      <c r="C18" s="549" t="s">
        <v>682</v>
      </c>
      <c r="D18" s="549" t="s">
        <v>159</v>
      </c>
      <c r="E18" s="549">
        <v>508</v>
      </c>
      <c r="F18" s="545">
        <v>1.5</v>
      </c>
      <c r="G18" s="551">
        <v>41426</v>
      </c>
      <c r="H18" s="549" t="s">
        <v>36</v>
      </c>
      <c r="I18" s="1301"/>
      <c r="J18" s="549" t="s">
        <v>1085</v>
      </c>
      <c r="K18" s="549" t="s">
        <v>685</v>
      </c>
      <c r="L18" s="549" t="s">
        <v>672</v>
      </c>
    </row>
    <row r="19" spans="1:22" s="16" customFormat="1" ht="14.1" customHeight="1">
      <c r="A19" s="1"/>
      <c r="B19" s="549" t="s">
        <v>166</v>
      </c>
      <c r="C19" s="549" t="s">
        <v>686</v>
      </c>
      <c r="D19" s="549" t="s">
        <v>167</v>
      </c>
      <c r="E19" s="549">
        <v>258</v>
      </c>
      <c r="F19" s="545">
        <v>4.2</v>
      </c>
      <c r="G19" s="545" t="s">
        <v>687</v>
      </c>
      <c r="H19" s="549" t="s">
        <v>36</v>
      </c>
      <c r="I19" s="1301"/>
      <c r="J19" s="549" t="s">
        <v>1086</v>
      </c>
      <c r="K19" s="549" t="s">
        <v>36</v>
      </c>
      <c r="L19" s="549" t="s">
        <v>672</v>
      </c>
    </row>
    <row r="20" spans="1:22" ht="14.1" customHeight="1">
      <c r="B20" s="543" t="s">
        <v>38</v>
      </c>
      <c r="C20" s="543"/>
      <c r="D20" s="730"/>
      <c r="E20" s="730">
        <v>2.794</v>
      </c>
      <c r="F20" s="730">
        <v>11.144</v>
      </c>
      <c r="G20" s="543"/>
      <c r="H20" s="730"/>
      <c r="I20" s="685" t="s">
        <v>1087</v>
      </c>
      <c r="J20" s="730" t="s">
        <v>1088</v>
      </c>
      <c r="K20" s="730" t="s">
        <v>688</v>
      </c>
      <c r="L20" s="730" t="s">
        <v>36</v>
      </c>
      <c r="M20"/>
      <c r="N20"/>
      <c r="O20"/>
      <c r="P20"/>
      <c r="Q20"/>
      <c r="R20"/>
      <c r="S20"/>
      <c r="T20"/>
      <c r="U20"/>
      <c r="V20"/>
    </row>
    <row r="21" spans="1:22" s="29" customFormat="1" ht="14.1" customHeight="1" thickBot="1">
      <c r="A21" s="1"/>
      <c r="B21" s="28"/>
      <c r="E21" s="46"/>
      <c r="F21" s="3"/>
      <c r="G21" s="4"/>
      <c r="H21" s="5"/>
      <c r="I21" s="6"/>
      <c r="J21" s="7"/>
      <c r="K21" s="4"/>
      <c r="L21"/>
      <c r="M21"/>
    </row>
    <row r="22" spans="1:22" s="29" customFormat="1" ht="14.1" customHeight="1" thickTop="1">
      <c r="A22" s="1"/>
      <c r="B22" s="1298" t="s">
        <v>659</v>
      </c>
      <c r="C22" s="1300" t="s">
        <v>660</v>
      </c>
      <c r="D22" s="1300" t="s">
        <v>661</v>
      </c>
      <c r="E22" s="1300" t="s">
        <v>662</v>
      </c>
      <c r="F22" s="729" t="s">
        <v>663</v>
      </c>
      <c r="G22" s="1300" t="s">
        <v>699</v>
      </c>
      <c r="H22" s="1300" t="s">
        <v>1089</v>
      </c>
      <c r="I22" s="729" t="s">
        <v>1090</v>
      </c>
      <c r="J22" s="729" t="s">
        <v>154</v>
      </c>
      <c r="K22" s="1300" t="s">
        <v>156</v>
      </c>
      <c r="L22"/>
      <c r="M22"/>
    </row>
    <row r="23" spans="1:22" s="29" customFormat="1" ht="14.1" customHeight="1">
      <c r="A23" s="1"/>
      <c r="B23" s="1299"/>
      <c r="C23" s="1187"/>
      <c r="D23" s="1187"/>
      <c r="E23" s="1187"/>
      <c r="F23" s="730" t="s">
        <v>152</v>
      </c>
      <c r="G23" s="1187"/>
      <c r="H23" s="1187"/>
      <c r="I23" s="730" t="s">
        <v>385</v>
      </c>
      <c r="J23" s="730" t="s">
        <v>1091</v>
      </c>
      <c r="K23" s="1187"/>
      <c r="L23"/>
      <c r="M23"/>
    </row>
    <row r="24" spans="1:22" s="29" customFormat="1" ht="14.1" customHeight="1">
      <c r="A24" s="1"/>
      <c r="B24" s="1299"/>
      <c r="C24" s="1187"/>
      <c r="D24" s="1187"/>
      <c r="E24" s="1187"/>
      <c r="F24" s="881"/>
      <c r="G24" s="1187"/>
      <c r="H24" s="1187"/>
      <c r="I24" s="881"/>
      <c r="J24" s="730" t="s">
        <v>347</v>
      </c>
      <c r="K24" s="1187"/>
      <c r="L24"/>
      <c r="M24"/>
    </row>
    <row r="25" spans="1:22" ht="2.1" customHeight="1">
      <c r="B25" s="545"/>
      <c r="C25" s="545"/>
      <c r="D25" s="545"/>
      <c r="E25" s="545"/>
      <c r="F25" s="545"/>
      <c r="G25" s="545"/>
      <c r="H25" s="545"/>
      <c r="I25" s="545"/>
      <c r="J25" s="545"/>
      <c r="K25" s="545"/>
      <c r="L25"/>
      <c r="M25"/>
      <c r="N25"/>
      <c r="O25"/>
      <c r="P25"/>
      <c r="Q25"/>
      <c r="R25"/>
      <c r="S25"/>
      <c r="T25"/>
      <c r="U25"/>
      <c r="V25"/>
    </row>
    <row r="26" spans="1:22" ht="2.1" customHeight="1">
      <c r="B26" s="546"/>
      <c r="C26" s="546"/>
      <c r="D26" s="547"/>
      <c r="E26" s="546"/>
      <c r="F26" s="546"/>
      <c r="G26" s="546"/>
      <c r="H26" s="546"/>
      <c r="I26" s="546"/>
      <c r="J26" s="546"/>
      <c r="K26" s="546"/>
      <c r="L26"/>
      <c r="M26"/>
      <c r="N26"/>
      <c r="O26"/>
      <c r="P26"/>
      <c r="Q26"/>
      <c r="R26"/>
      <c r="S26"/>
      <c r="T26"/>
      <c r="U26"/>
      <c r="V26"/>
    </row>
    <row r="27" spans="1:22" ht="2.1" customHeight="1">
      <c r="B27" s="548"/>
      <c r="C27" s="548"/>
      <c r="D27" s="545"/>
      <c r="E27" s="545"/>
      <c r="F27" s="545"/>
      <c r="G27" s="545"/>
      <c r="H27" s="545"/>
      <c r="I27" s="545"/>
      <c r="J27" s="545"/>
      <c r="K27" s="545"/>
      <c r="L27"/>
      <c r="M27"/>
      <c r="N27"/>
      <c r="O27"/>
      <c r="P27"/>
      <c r="Q27"/>
      <c r="R27"/>
      <c r="S27"/>
      <c r="T27"/>
      <c r="U27"/>
      <c r="V27"/>
    </row>
    <row r="28" spans="1:22" ht="14.1" customHeight="1">
      <c r="B28" s="1295" t="s">
        <v>102</v>
      </c>
      <c r="C28" s="1296">
        <v>44256</v>
      </c>
      <c r="D28" s="1297" t="s">
        <v>169</v>
      </c>
      <c r="E28" s="731">
        <v>365</v>
      </c>
      <c r="F28" s="1297">
        <v>2.7280000000000002</v>
      </c>
      <c r="G28" s="1296">
        <v>46082</v>
      </c>
      <c r="H28" s="1297" t="s">
        <v>1092</v>
      </c>
      <c r="I28" s="1297" t="s">
        <v>1093</v>
      </c>
      <c r="J28" s="1297" t="s">
        <v>1094</v>
      </c>
      <c r="K28" s="1297" t="s">
        <v>691</v>
      </c>
      <c r="L28"/>
      <c r="M28"/>
      <c r="N28"/>
      <c r="O28"/>
      <c r="P28"/>
      <c r="Q28"/>
      <c r="R28"/>
      <c r="S28"/>
      <c r="T28"/>
      <c r="U28"/>
      <c r="V28"/>
    </row>
    <row r="29" spans="1:22" ht="14.1" customHeight="1">
      <c r="B29" s="1295"/>
      <c r="C29" s="1296"/>
      <c r="D29" s="1297"/>
      <c r="E29" s="731" t="s">
        <v>690</v>
      </c>
      <c r="F29" s="1297"/>
      <c r="G29" s="1296"/>
      <c r="H29" s="1297"/>
      <c r="I29" s="1297"/>
      <c r="J29" s="1297"/>
      <c r="K29" s="1297"/>
      <c r="L29"/>
      <c r="M29"/>
      <c r="N29"/>
      <c r="O29"/>
      <c r="P29"/>
      <c r="Q29"/>
      <c r="R29"/>
      <c r="S29"/>
      <c r="T29"/>
      <c r="U29"/>
      <c r="V29"/>
    </row>
    <row r="30" spans="1:22" ht="14.1" customHeight="1">
      <c r="B30" s="731" t="s">
        <v>105</v>
      </c>
      <c r="C30" s="731" t="s">
        <v>567</v>
      </c>
      <c r="D30" s="731" t="s">
        <v>170</v>
      </c>
      <c r="E30" s="731" t="s">
        <v>36</v>
      </c>
      <c r="F30" s="731">
        <v>200</v>
      </c>
      <c r="G30" s="731" t="s">
        <v>692</v>
      </c>
      <c r="H30" s="731" t="s">
        <v>1095</v>
      </c>
      <c r="I30" s="731" t="s">
        <v>421</v>
      </c>
      <c r="J30" s="731" t="s">
        <v>693</v>
      </c>
      <c r="K30" s="731" t="s">
        <v>694</v>
      </c>
      <c r="L30"/>
      <c r="M30"/>
      <c r="N30"/>
      <c r="O30"/>
      <c r="P30"/>
      <c r="Q30"/>
      <c r="R30"/>
      <c r="S30"/>
      <c r="T30"/>
      <c r="U30"/>
      <c r="V30"/>
    </row>
    <row r="31" spans="1:22" s="29" customFormat="1" ht="14.1" customHeight="1">
      <c r="A31" s="1"/>
      <c r="B31" s="731" t="s">
        <v>106</v>
      </c>
      <c r="C31" s="553">
        <v>44621</v>
      </c>
      <c r="D31" s="731" t="s">
        <v>171</v>
      </c>
      <c r="E31" s="731">
        <v>10</v>
      </c>
      <c r="F31" s="731">
        <v>300</v>
      </c>
      <c r="G31" s="731" t="s">
        <v>695</v>
      </c>
      <c r="H31" s="731" t="s">
        <v>1096</v>
      </c>
      <c r="I31" s="731" t="s">
        <v>1097</v>
      </c>
      <c r="J31" s="731" t="s">
        <v>681</v>
      </c>
      <c r="K31" s="731" t="s">
        <v>694</v>
      </c>
      <c r="L31"/>
      <c r="M31"/>
      <c r="N31"/>
      <c r="O31"/>
      <c r="P31"/>
      <c r="Q31"/>
      <c r="R31"/>
    </row>
    <row r="32" spans="1:22" s="29" customFormat="1" ht="14.1" customHeight="1">
      <c r="A32" s="1"/>
      <c r="B32" s="731" t="s">
        <v>172</v>
      </c>
      <c r="C32" s="731" t="s">
        <v>566</v>
      </c>
      <c r="D32" s="731" t="s">
        <v>169</v>
      </c>
      <c r="E32" s="731" t="s">
        <v>696</v>
      </c>
      <c r="F32" s="731" t="s">
        <v>36</v>
      </c>
      <c r="G32" s="731" t="s">
        <v>697</v>
      </c>
      <c r="H32" s="731" t="s">
        <v>36</v>
      </c>
      <c r="I32" s="731" t="s">
        <v>1098</v>
      </c>
      <c r="J32" s="731" t="s">
        <v>698</v>
      </c>
      <c r="K32" s="731" t="s">
        <v>694</v>
      </c>
      <c r="L32"/>
      <c r="M32"/>
      <c r="N32"/>
      <c r="O32"/>
      <c r="P32"/>
      <c r="Q32"/>
      <c r="R32"/>
    </row>
    <row r="33" spans="1:29" s="29" customFormat="1" ht="14.1" customHeight="1">
      <c r="A33" s="1"/>
      <c r="B33" s="543" t="s">
        <v>38</v>
      </c>
      <c r="C33" s="543"/>
      <c r="D33" s="730"/>
      <c r="E33" s="730">
        <v>387</v>
      </c>
      <c r="F33" s="730">
        <v>3.2280000000000002</v>
      </c>
      <c r="G33" s="543"/>
      <c r="H33" s="543"/>
      <c r="I33" s="882" t="s">
        <v>1099</v>
      </c>
      <c r="J33" s="730" t="s">
        <v>1100</v>
      </c>
      <c r="K33" s="730" t="s">
        <v>36</v>
      </c>
      <c r="L33"/>
      <c r="M33"/>
      <c r="N33"/>
      <c r="O33"/>
      <c r="P33"/>
      <c r="Q33"/>
      <c r="R33"/>
    </row>
    <row r="34" spans="1:29" s="29" customFormat="1" ht="14.1" customHeight="1">
      <c r="A34" s="1"/>
      <c r="B34" s="28"/>
      <c r="E34" s="46"/>
      <c r="F34" s="3"/>
      <c r="G34" s="4"/>
      <c r="H34" s="5"/>
      <c r="I34" s="6"/>
      <c r="J34" s="7"/>
      <c r="K34" s="4"/>
      <c r="L34"/>
      <c r="M34"/>
      <c r="N34"/>
      <c r="O34"/>
      <c r="P34"/>
      <c r="Q34"/>
      <c r="R34"/>
    </row>
    <row r="35" spans="1:29" s="29" customFormat="1" ht="14.1" customHeight="1">
      <c r="A35" s="1"/>
      <c r="B35" s="1"/>
      <c r="I35" s="28"/>
      <c r="J35" s="28"/>
      <c r="K35" s="28"/>
      <c r="L35" s="28"/>
      <c r="M35" s="28"/>
      <c r="P35" s="46"/>
      <c r="Q35" s="3"/>
      <c r="R35" s="4"/>
      <c r="S35" s="5"/>
      <c r="T35" s="6"/>
      <c r="U35" s="7"/>
      <c r="V35" s="4"/>
      <c r="W35"/>
      <c r="X35"/>
      <c r="Y35"/>
      <c r="Z35"/>
      <c r="AA35"/>
      <c r="AB35"/>
      <c r="AC35"/>
    </row>
  </sheetData>
  <mergeCells count="25">
    <mergeCell ref="L5:L8"/>
    <mergeCell ref="H28:H29"/>
    <mergeCell ref="I28:I29"/>
    <mergeCell ref="J28:J29"/>
    <mergeCell ref="K28:K29"/>
    <mergeCell ref="H22:H24"/>
    <mergeCell ref="K22:K24"/>
    <mergeCell ref="G5:G8"/>
    <mergeCell ref="H5:H8"/>
    <mergeCell ref="K5:K8"/>
    <mergeCell ref="B22:B24"/>
    <mergeCell ref="C22:C24"/>
    <mergeCell ref="D22:D24"/>
    <mergeCell ref="E22:E24"/>
    <mergeCell ref="G22:G24"/>
    <mergeCell ref="B5:B8"/>
    <mergeCell ref="C5:C8"/>
    <mergeCell ref="D5:D8"/>
    <mergeCell ref="E5:E8"/>
    <mergeCell ref="I17:I19"/>
    <mergeCell ref="B28:B29"/>
    <mergeCell ref="C28:C29"/>
    <mergeCell ref="D28:D29"/>
    <mergeCell ref="F28:F29"/>
    <mergeCell ref="G28:G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29"/>
  <dimension ref="A1:AF63"/>
  <sheetViews>
    <sheetView showGridLines="0" showRowColHeaders="0" topLeftCell="D1" zoomScaleNormal="100" workbookViewId="0">
      <selection activeCell="F10" sqref="F10:G22"/>
    </sheetView>
  </sheetViews>
  <sheetFormatPr defaultColWidth="0" defaultRowHeight="0" customHeight="1" zeroHeight="1"/>
  <cols>
    <col min="1" max="3" width="9.140625" hidden="1" customWidth="1"/>
    <col min="4" max="4" width="5.7109375" style="1" customWidth="1"/>
    <col min="5" max="5" width="53.5703125" style="1" customWidth="1"/>
    <col min="6" max="8" width="10.7109375" style="29" customWidth="1"/>
    <col min="9" max="9" width="8.7109375" style="29" customWidth="1"/>
    <col min="10" max="10" width="5.7109375" style="28" customWidth="1"/>
    <col min="11" max="11" width="9.5703125" style="29" hidden="1" customWidth="1"/>
    <col min="12" max="12" width="10.7109375" style="29" hidden="1" customWidth="1"/>
    <col min="13" max="13" width="10" style="46" hidden="1" customWidth="1"/>
    <col min="14" max="14" width="10.7109375" style="3" hidden="1" customWidth="1"/>
    <col min="15" max="15" width="10.140625" style="4" hidden="1" customWidth="1"/>
    <col min="16" max="16" width="7.7109375" style="5" hidden="1" customWidth="1"/>
    <col min="17" max="17" width="7.7109375" style="6" hidden="1" customWidth="1"/>
    <col min="18" max="18" width="7.7109375" style="7" hidden="1" customWidth="1"/>
    <col min="19" max="19" width="7.7109375" style="4" hidden="1" customWidth="1"/>
    <col min="20" max="21" width="0" hidden="1" customWidth="1"/>
    <col min="22" max="22" width="7.7109375" hidden="1" customWidth="1"/>
    <col min="23" max="32" width="0" hidden="1" customWidth="1"/>
    <col min="33" max="16384" width="9.140625" hidden="1"/>
  </cols>
  <sheetData>
    <row r="1" spans="1:19" ht="29.25" customHeight="1">
      <c r="E1" s="24" t="s">
        <v>238</v>
      </c>
      <c r="I1" s="30"/>
    </row>
    <row r="2" spans="1:19" ht="8.25" customHeight="1">
      <c r="E2" s="2"/>
      <c r="I2" s="30"/>
    </row>
    <row r="3" spans="1:19" ht="15.75">
      <c r="E3" s="81" t="s">
        <v>703</v>
      </c>
      <c r="F3" s="1"/>
      <c r="G3" s="1"/>
      <c r="H3" s="1"/>
      <c r="I3" s="64"/>
    </row>
    <row r="4" spans="1:19" ht="14.1" customHeight="1">
      <c r="E4" s="82"/>
      <c r="F4" s="1"/>
      <c r="G4" s="1"/>
      <c r="H4" s="1"/>
      <c r="I4" s="64"/>
    </row>
    <row r="5" spans="1:19" ht="14.1" customHeight="1">
      <c r="E5" s="1302" t="s">
        <v>701</v>
      </c>
      <c r="F5" s="590" t="s">
        <v>702</v>
      </c>
      <c r="G5" s="590" t="s">
        <v>666</v>
      </c>
      <c r="H5" s="1"/>
      <c r="I5" s="64"/>
    </row>
    <row r="6" spans="1:19" ht="14.1" customHeight="1">
      <c r="E6" s="1302"/>
      <c r="F6" s="590" t="s">
        <v>109</v>
      </c>
      <c r="G6" s="590" t="s">
        <v>110</v>
      </c>
    </row>
    <row r="7" spans="1:19" s="1" customFormat="1" ht="2.1" customHeight="1">
      <c r="E7" s="103"/>
      <c r="F7" s="25"/>
      <c r="G7" s="25"/>
      <c r="H7" s="29"/>
      <c r="I7" s="29"/>
      <c r="J7" s="28"/>
      <c r="K7" s="29"/>
      <c r="L7" s="29"/>
      <c r="M7" s="46"/>
      <c r="N7" s="3"/>
      <c r="O7" s="4"/>
      <c r="P7" s="5"/>
      <c r="Q7" s="6"/>
      <c r="R7" s="7"/>
    </row>
    <row r="8" spans="1:19" s="1" customFormat="1" ht="2.1" customHeight="1">
      <c r="E8" s="554" t="s">
        <v>108</v>
      </c>
      <c r="F8" s="555"/>
      <c r="G8" s="555"/>
      <c r="H8" s="29"/>
      <c r="I8" s="29"/>
      <c r="J8" s="28"/>
      <c r="K8" s="29"/>
      <c r="L8" s="29"/>
      <c r="M8" s="46"/>
      <c r="N8" s="3"/>
      <c r="O8" s="4"/>
      <c r="P8" s="5"/>
      <c r="Q8" s="6"/>
      <c r="R8" s="7"/>
    </row>
    <row r="9" spans="1:19" s="1" customFormat="1" ht="2.1" customHeight="1">
      <c r="E9" s="319"/>
      <c r="F9" s="119"/>
      <c r="G9" s="119"/>
      <c r="H9" s="29"/>
      <c r="I9" s="29"/>
      <c r="J9" s="28"/>
      <c r="K9" s="29"/>
      <c r="L9" s="29"/>
      <c r="M9" s="46"/>
      <c r="N9" s="3"/>
      <c r="O9" s="4"/>
      <c r="P9" s="5"/>
      <c r="Q9" s="6"/>
      <c r="R9" s="7"/>
    </row>
    <row r="10" spans="1:19" s="91" customFormat="1" ht="14.1" customHeight="1">
      <c r="E10" s="486" t="s">
        <v>111</v>
      </c>
      <c r="F10" s="490">
        <v>44.4</v>
      </c>
      <c r="G10" s="490">
        <v>49.7</v>
      </c>
      <c r="H10" s="29"/>
      <c r="I10" s="29"/>
      <c r="J10" s="92"/>
      <c r="K10" s="93"/>
      <c r="L10" s="93"/>
      <c r="M10" s="46"/>
      <c r="N10" s="3"/>
      <c r="P10" s="6"/>
      <c r="Q10" s="6"/>
      <c r="R10" s="7"/>
    </row>
    <row r="11" spans="1:19" s="72" customFormat="1" ht="14.1" customHeight="1">
      <c r="A11" s="72" t="str">
        <f t="shared" ref="A11:A38" si="0">CONCATENATE(B11,C11)</f>
        <v>Distribuição de energia elétricaDistribuição de energia elétrica</v>
      </c>
      <c r="B11" s="72" t="s">
        <v>30</v>
      </c>
      <c r="C11" s="72" t="s">
        <v>30</v>
      </c>
      <c r="E11" s="486" t="s">
        <v>112</v>
      </c>
      <c r="F11" s="490">
        <v>56.1</v>
      </c>
      <c r="G11" s="490">
        <v>62.7</v>
      </c>
      <c r="H11" s="29"/>
      <c r="I11" s="29"/>
      <c r="J11" s="73"/>
      <c r="K11" s="43"/>
      <c r="L11" s="43"/>
      <c r="M11" s="74"/>
      <c r="N11" s="75"/>
      <c r="O11" s="76"/>
      <c r="P11" s="77"/>
      <c r="Q11" s="78"/>
      <c r="R11" s="79"/>
      <c r="S11" s="80"/>
    </row>
    <row r="12" spans="1:19" s="4" customFormat="1" ht="14.1" customHeight="1">
      <c r="A12" s="4" t="str">
        <f t="shared" si="0"/>
        <v>EMGLucro líquido</v>
      </c>
      <c r="B12" s="4" t="s">
        <v>4</v>
      </c>
      <c r="C12" s="4" t="s">
        <v>31</v>
      </c>
      <c r="E12" s="486" t="s">
        <v>113</v>
      </c>
      <c r="F12" s="490">
        <v>43.3</v>
      </c>
      <c r="G12" s="490">
        <v>48.3</v>
      </c>
      <c r="H12" s="29"/>
      <c r="I12" s="29"/>
      <c r="J12" s="84"/>
      <c r="K12" s="85"/>
      <c r="L12" s="85"/>
      <c r="M12" s="67"/>
      <c r="N12" s="68"/>
      <c r="P12" s="69"/>
      <c r="Q12" s="70"/>
      <c r="R12" s="71"/>
      <c r="S12" s="66"/>
    </row>
    <row r="13" spans="1:19" s="4" customFormat="1" ht="14.1" customHeight="1">
      <c r="A13" s="4" t="str">
        <f t="shared" si="0"/>
        <v>ENFLucro líquido</v>
      </c>
      <c r="B13" s="4" t="s">
        <v>5</v>
      </c>
      <c r="C13" s="4" t="s">
        <v>31</v>
      </c>
      <c r="E13" s="486" t="s">
        <v>114</v>
      </c>
      <c r="F13" s="490">
        <v>71.5</v>
      </c>
      <c r="G13" s="490">
        <v>79.900000000000006</v>
      </c>
      <c r="H13" s="29"/>
      <c r="I13" s="29"/>
      <c r="J13" s="84"/>
      <c r="K13" s="85"/>
      <c r="L13" s="85"/>
      <c r="M13" s="67"/>
      <c r="N13" s="68"/>
      <c r="P13" s="69"/>
      <c r="Q13" s="70"/>
      <c r="R13" s="71"/>
      <c r="S13" s="66"/>
    </row>
    <row r="14" spans="1:19" s="4" customFormat="1" ht="12" customHeight="1">
      <c r="A14" s="4" t="str">
        <f t="shared" si="0"/>
        <v>ESELucro líquido</v>
      </c>
      <c r="B14" s="4" t="s">
        <v>6</v>
      </c>
      <c r="C14" s="4" t="s">
        <v>31</v>
      </c>
      <c r="E14" s="486" t="s">
        <v>115</v>
      </c>
      <c r="F14" s="490">
        <v>71.5</v>
      </c>
      <c r="G14" s="490">
        <v>79.900000000000006</v>
      </c>
      <c r="H14" s="29"/>
      <c r="I14" s="29"/>
      <c r="J14" s="84"/>
      <c r="K14" s="85"/>
      <c r="L14" s="85"/>
      <c r="M14" s="67"/>
      <c r="N14" s="68"/>
      <c r="P14" s="69"/>
      <c r="Q14" s="70"/>
      <c r="R14" s="71"/>
      <c r="S14" s="66"/>
    </row>
    <row r="15" spans="1:19" s="4" customFormat="1" ht="12" customHeight="1">
      <c r="A15" s="4" t="str">
        <f t="shared" si="0"/>
        <v>EBOLucro líquido</v>
      </c>
      <c r="B15" s="4" t="s">
        <v>7</v>
      </c>
      <c r="C15" s="4" t="s">
        <v>31</v>
      </c>
      <c r="E15" s="486" t="s">
        <v>116</v>
      </c>
      <c r="F15" s="490">
        <v>4.3</v>
      </c>
      <c r="G15" s="490">
        <v>4.8</v>
      </c>
      <c r="H15" s="29"/>
      <c r="I15" s="29"/>
      <c r="J15" s="84"/>
      <c r="K15" s="85"/>
      <c r="L15" s="85"/>
      <c r="M15" s="67"/>
      <c r="N15" s="68"/>
      <c r="P15" s="69"/>
      <c r="Q15" s="70"/>
      <c r="R15" s="71"/>
      <c r="S15" s="66"/>
    </row>
    <row r="16" spans="1:19" s="4" customFormat="1" ht="12" customHeight="1">
      <c r="A16" s="4" t="str">
        <f t="shared" si="0"/>
        <v>EPBLucro líquido</v>
      </c>
      <c r="B16" s="4" t="s">
        <v>8</v>
      </c>
      <c r="C16" s="4" t="s">
        <v>31</v>
      </c>
      <c r="E16" s="486" t="s">
        <v>117</v>
      </c>
      <c r="F16" s="490">
        <v>11.3</v>
      </c>
      <c r="G16" s="490">
        <v>12.2</v>
      </c>
      <c r="H16" s="29"/>
      <c r="I16" s="29"/>
      <c r="J16" s="84"/>
      <c r="K16" s="85"/>
      <c r="L16" s="85"/>
      <c r="M16" s="67"/>
      <c r="N16" s="68"/>
      <c r="P16" s="69"/>
      <c r="Q16" s="70"/>
      <c r="R16" s="71"/>
      <c r="S16" s="66"/>
    </row>
    <row r="17" spans="1:19" s="4" customFormat="1" ht="12" customHeight="1">
      <c r="A17" s="4" t="str">
        <f t="shared" si="0"/>
        <v>EMTLucro líquido</v>
      </c>
      <c r="B17" s="4" t="s">
        <v>9</v>
      </c>
      <c r="C17" s="4" t="s">
        <v>31</v>
      </c>
      <c r="E17" s="486" t="s">
        <v>118</v>
      </c>
      <c r="F17" s="490">
        <v>17.7</v>
      </c>
      <c r="G17" s="490">
        <v>18.7</v>
      </c>
      <c r="H17" s="29"/>
      <c r="I17" s="29"/>
      <c r="J17" s="84"/>
      <c r="K17" s="85"/>
      <c r="L17" s="85"/>
      <c r="M17" s="67"/>
      <c r="N17" s="68"/>
      <c r="P17" s="69"/>
      <c r="Q17" s="70"/>
      <c r="R17" s="71"/>
      <c r="S17" s="66"/>
    </row>
    <row r="18" spans="1:19" s="4" customFormat="1" ht="12" customHeight="1">
      <c r="A18" s="4" t="str">
        <f t="shared" si="0"/>
        <v>EMSLucro líquido</v>
      </c>
      <c r="B18" s="4" t="s">
        <v>10</v>
      </c>
      <c r="C18" s="4" t="s">
        <v>31</v>
      </c>
      <c r="E18" s="486" t="s">
        <v>119</v>
      </c>
      <c r="F18" s="490">
        <v>11.3</v>
      </c>
      <c r="G18" s="490">
        <v>12.6</v>
      </c>
      <c r="H18" s="29"/>
      <c r="I18" s="29"/>
      <c r="J18" s="84"/>
      <c r="K18" s="85"/>
      <c r="L18" s="85"/>
      <c r="M18" s="67"/>
      <c r="N18" s="68"/>
      <c r="P18" s="69"/>
      <c r="Q18" s="70"/>
      <c r="R18" s="71"/>
      <c r="S18" s="66"/>
    </row>
    <row r="19" spans="1:19" s="4" customFormat="1" ht="12" customHeight="1">
      <c r="A19" s="4" t="str">
        <f t="shared" si="0"/>
        <v>ETOLucro líquido</v>
      </c>
      <c r="B19" s="4" t="s">
        <v>11</v>
      </c>
      <c r="C19" s="4" t="s">
        <v>31</v>
      </c>
      <c r="E19" s="486" t="s">
        <v>120</v>
      </c>
      <c r="F19" s="490">
        <v>125.4</v>
      </c>
      <c r="G19" s="490">
        <v>142.19999999999999</v>
      </c>
      <c r="H19" s="29"/>
      <c r="I19" s="29"/>
      <c r="J19" s="84"/>
      <c r="K19" s="85"/>
      <c r="L19" s="85"/>
      <c r="M19" s="67"/>
      <c r="N19" s="68"/>
      <c r="P19" s="69"/>
      <c r="Q19" s="70"/>
      <c r="R19" s="71"/>
      <c r="S19" s="66"/>
    </row>
    <row r="20" spans="1:19" s="4" customFormat="1" ht="12" customHeight="1">
      <c r="E20" s="486" t="s">
        <v>121</v>
      </c>
      <c r="F20" s="490">
        <v>139.69999999999999</v>
      </c>
      <c r="G20" s="490">
        <v>156.4</v>
      </c>
      <c r="H20" s="29"/>
      <c r="I20" s="29"/>
      <c r="J20" s="84"/>
      <c r="K20" s="85"/>
      <c r="L20" s="85"/>
      <c r="M20" s="67"/>
      <c r="N20" s="68"/>
      <c r="P20" s="69"/>
      <c r="Q20" s="70"/>
      <c r="R20" s="71"/>
      <c r="S20" s="66"/>
    </row>
    <row r="21" spans="1:19" s="4" customFormat="1" ht="12" customHeight="1">
      <c r="E21" s="486" t="s">
        <v>122</v>
      </c>
      <c r="F21" s="490">
        <v>63.4</v>
      </c>
      <c r="G21" s="490">
        <v>75.2</v>
      </c>
      <c r="H21" s="29"/>
      <c r="I21" s="29"/>
      <c r="J21" s="84"/>
      <c r="K21" s="85"/>
      <c r="L21" s="85"/>
      <c r="M21" s="67"/>
      <c r="N21" s="68"/>
      <c r="P21" s="69"/>
      <c r="Q21" s="70"/>
      <c r="R21" s="71"/>
      <c r="S21" s="66"/>
    </row>
    <row r="22" spans="1:19" s="4" customFormat="1" ht="12" customHeight="1">
      <c r="A22" s="4" t="str">
        <f t="shared" si="0"/>
        <v>ESSLucro líquido</v>
      </c>
      <c r="B22" s="4" t="s">
        <v>12</v>
      </c>
      <c r="C22" s="4" t="s">
        <v>31</v>
      </c>
      <c r="E22" s="359" t="s">
        <v>38</v>
      </c>
      <c r="F22" s="703">
        <v>659.5</v>
      </c>
      <c r="G22" s="703">
        <v>742.6</v>
      </c>
      <c r="H22" s="29"/>
      <c r="I22" s="29"/>
      <c r="J22" s="84"/>
      <c r="K22" s="85"/>
      <c r="L22" s="85"/>
      <c r="M22" s="67"/>
      <c r="N22" s="68"/>
      <c r="P22" s="69"/>
      <c r="Q22" s="70"/>
      <c r="R22" s="71"/>
      <c r="S22" s="66"/>
    </row>
    <row r="23" spans="1:19" s="4" customFormat="1" ht="12" customHeight="1">
      <c r="A23" s="4" t="str">
        <f t="shared" si="0"/>
        <v>Comercialização e serviçosComercialização e serviços</v>
      </c>
      <c r="B23" s="4" t="s">
        <v>56</v>
      </c>
      <c r="C23" s="4" t="s">
        <v>56</v>
      </c>
      <c r="E23" s="1"/>
      <c r="F23" s="29"/>
      <c r="G23" s="29"/>
      <c r="H23" s="29"/>
      <c r="I23" s="29"/>
      <c r="J23" s="84"/>
      <c r="K23" s="85"/>
      <c r="L23" s="85"/>
      <c r="M23" s="67"/>
      <c r="N23" s="68"/>
      <c r="P23" s="69"/>
      <c r="Q23" s="70"/>
      <c r="R23" s="71"/>
      <c r="S23" s="66"/>
    </row>
    <row r="24" spans="1:19" s="4" customFormat="1" ht="12" customHeight="1">
      <c r="A24" s="4" t="str">
        <f t="shared" si="0"/>
        <v>ECOMLucro líquido</v>
      </c>
      <c r="B24" s="4" t="s">
        <v>13</v>
      </c>
      <c r="C24" s="4" t="s">
        <v>31</v>
      </c>
      <c r="E24" s="1"/>
      <c r="F24" s="29"/>
      <c r="G24" s="29"/>
      <c r="H24" s="29"/>
      <c r="I24" s="29"/>
      <c r="J24" s="84"/>
      <c r="K24" s="85"/>
      <c r="L24" s="85"/>
      <c r="M24" s="67"/>
      <c r="N24" s="68"/>
      <c r="P24" s="69"/>
      <c r="Q24" s="70"/>
      <c r="R24" s="71"/>
      <c r="S24" s="66"/>
    </row>
    <row r="25" spans="1:19" s="4" customFormat="1" ht="12" hidden="1" customHeight="1">
      <c r="A25" s="4" t="str">
        <f t="shared" si="0"/>
        <v>ESO-CONSOLLucro líquido</v>
      </c>
      <c r="B25" s="4" t="s">
        <v>42</v>
      </c>
      <c r="C25" s="4" t="s">
        <v>31</v>
      </c>
      <c r="E25" s="1"/>
      <c r="F25" s="29"/>
      <c r="G25" s="29"/>
      <c r="H25" s="29"/>
      <c r="I25" s="29"/>
      <c r="J25" s="84"/>
      <c r="K25" s="85"/>
      <c r="L25" s="85"/>
      <c r="M25" s="67"/>
      <c r="N25" s="68"/>
      <c r="P25" s="69"/>
      <c r="Q25" s="70"/>
      <c r="R25" s="71"/>
      <c r="S25" s="66"/>
    </row>
    <row r="26" spans="1:19" s="4" customFormat="1" ht="12" hidden="1" customHeight="1">
      <c r="A26" s="4" t="str">
        <f t="shared" si="0"/>
        <v>MULTILucro líquido</v>
      </c>
      <c r="B26" s="4" t="s">
        <v>44</v>
      </c>
      <c r="C26" s="4" t="s">
        <v>31</v>
      </c>
      <c r="E26" s="1"/>
      <c r="F26" s="29"/>
      <c r="G26" s="29"/>
      <c r="H26" s="29"/>
      <c r="I26" s="29"/>
      <c r="J26" s="84"/>
      <c r="K26" s="85"/>
      <c r="L26" s="85"/>
      <c r="M26" s="67"/>
      <c r="N26" s="68"/>
      <c r="P26" s="69"/>
      <c r="Q26" s="70"/>
      <c r="R26" s="71"/>
      <c r="S26" s="66"/>
    </row>
    <row r="27" spans="1:19" s="4" customFormat="1" ht="12" hidden="1" customHeight="1">
      <c r="A27" s="4" t="str">
        <f t="shared" si="0"/>
        <v>EGOLucro líquido</v>
      </c>
      <c r="B27" s="4" t="s">
        <v>45</v>
      </c>
      <c r="C27" s="4" t="s">
        <v>31</v>
      </c>
      <c r="E27" s="1"/>
      <c r="F27" s="29"/>
      <c r="G27" s="29"/>
      <c r="H27" s="29"/>
      <c r="I27" s="29"/>
      <c r="J27" s="84"/>
      <c r="K27" s="85"/>
      <c r="L27" s="85"/>
      <c r="M27" s="67"/>
      <c r="N27" s="68"/>
      <c r="P27" s="69"/>
      <c r="Q27" s="70"/>
      <c r="R27" s="71"/>
      <c r="S27" s="66"/>
    </row>
    <row r="28" spans="1:19" s="4" customFormat="1" ht="12" hidden="1" customHeight="1">
      <c r="A28" s="4" t="str">
        <f t="shared" si="0"/>
        <v>EPALucro líquido</v>
      </c>
      <c r="B28" s="4" t="s">
        <v>46</v>
      </c>
      <c r="C28" s="4" t="s">
        <v>31</v>
      </c>
      <c r="E28" s="1"/>
      <c r="F28" s="29"/>
      <c r="G28" s="29"/>
      <c r="H28" s="29"/>
      <c r="I28" s="29"/>
      <c r="J28" s="84"/>
      <c r="K28" s="85"/>
      <c r="L28" s="85"/>
      <c r="M28" s="67"/>
      <c r="N28" s="68"/>
      <c r="P28" s="69"/>
      <c r="Q28" s="70"/>
      <c r="R28" s="71"/>
      <c r="S28" s="66"/>
    </row>
    <row r="29" spans="1:19" s="4" customFormat="1" ht="12" hidden="1" customHeight="1">
      <c r="E29" s="1"/>
      <c r="F29" s="29"/>
      <c r="G29" s="29"/>
      <c r="H29" s="29"/>
      <c r="I29" s="29"/>
      <c r="J29" s="84"/>
      <c r="K29" s="85"/>
      <c r="L29" s="85"/>
      <c r="M29" s="67"/>
      <c r="N29" s="68"/>
      <c r="P29" s="69"/>
      <c r="Q29" s="70"/>
      <c r="R29" s="71"/>
      <c r="S29" s="66"/>
    </row>
    <row r="30" spans="1:19" s="4" customFormat="1" ht="12" hidden="1" customHeight="1">
      <c r="E30" s="1"/>
      <c r="F30" s="29"/>
      <c r="G30" s="29"/>
      <c r="H30" s="29"/>
      <c r="I30" s="29"/>
      <c r="J30" s="84"/>
      <c r="K30" s="85"/>
      <c r="L30" s="85"/>
      <c r="M30" s="67"/>
      <c r="N30" s="68"/>
      <c r="P30" s="69"/>
      <c r="Q30" s="70"/>
      <c r="R30" s="71"/>
      <c r="S30" s="66"/>
    </row>
    <row r="31" spans="1:19" s="4" customFormat="1" ht="12" hidden="1" customHeight="1">
      <c r="A31" s="4" t="str">
        <f t="shared" si="0"/>
        <v xml:space="preserve">Outras operacionais  Outras operacionais  </v>
      </c>
      <c r="B31" s="4" t="s">
        <v>57</v>
      </c>
      <c r="C31" s="4" t="s">
        <v>57</v>
      </c>
      <c r="E31" s="1"/>
      <c r="F31" s="29"/>
      <c r="G31" s="29"/>
      <c r="H31" s="29"/>
      <c r="I31" s="29"/>
      <c r="J31" s="84"/>
      <c r="K31" s="85"/>
      <c r="L31" s="85"/>
      <c r="M31" s="67"/>
      <c r="N31" s="68"/>
      <c r="P31" s="69"/>
      <c r="Q31" s="70"/>
      <c r="R31" s="71"/>
      <c r="S31" s="66"/>
    </row>
    <row r="32" spans="1:19" s="4" customFormat="1" ht="12" hidden="1" customHeight="1">
      <c r="A32" s="4" t="str">
        <f t="shared" si="0"/>
        <v>Holdings (sem equivalência patrimonial)Holdings (sem equivalência patrimonial)</v>
      </c>
      <c r="B32" s="4" t="s">
        <v>58</v>
      </c>
      <c r="C32" s="4" t="s">
        <v>58</v>
      </c>
      <c r="E32" s="1"/>
      <c r="F32" s="29"/>
      <c r="G32" s="29"/>
      <c r="H32" s="29"/>
      <c r="I32" s="29"/>
      <c r="J32" s="84"/>
      <c r="K32" s="85"/>
      <c r="L32" s="85"/>
      <c r="M32" s="67"/>
      <c r="N32" s="68"/>
      <c r="P32" s="69"/>
      <c r="Q32" s="70"/>
      <c r="R32" s="71"/>
      <c r="S32" s="66"/>
    </row>
    <row r="33" spans="1:20" s="72" customFormat="1" ht="12" hidden="1" customHeight="1">
      <c r="A33" s="4" t="str">
        <f t="shared" si="0"/>
        <v>ESALucro líquido</v>
      </c>
      <c r="B33" s="72" t="s">
        <v>43</v>
      </c>
      <c r="C33" s="72" t="s">
        <v>31</v>
      </c>
      <c r="E33" s="1"/>
      <c r="F33" s="29"/>
      <c r="G33" s="29"/>
      <c r="H33" s="29"/>
      <c r="I33" s="29"/>
      <c r="J33" s="73"/>
      <c r="K33" s="43"/>
      <c r="L33" s="43"/>
      <c r="M33" s="74"/>
      <c r="N33" s="75"/>
      <c r="O33" s="76"/>
      <c r="P33" s="77"/>
      <c r="Q33" s="78"/>
      <c r="R33" s="79"/>
      <c r="S33" s="80"/>
    </row>
    <row r="34" spans="1:20" s="4" customFormat="1" ht="12" hidden="1" customHeight="1">
      <c r="A34" s="4" t="str">
        <f t="shared" si="0"/>
        <v>REDELucro líquido</v>
      </c>
      <c r="B34" s="4" t="s">
        <v>59</v>
      </c>
      <c r="C34" s="4" t="s">
        <v>31</v>
      </c>
      <c r="E34" s="1"/>
      <c r="F34" s="29"/>
      <c r="G34" s="29"/>
      <c r="H34" s="29"/>
      <c r="I34" s="29"/>
      <c r="J34" s="84"/>
      <c r="K34" s="85"/>
      <c r="L34" s="85"/>
      <c r="M34" s="67"/>
      <c r="N34" s="68"/>
      <c r="P34" s="69"/>
      <c r="Q34" s="70"/>
      <c r="R34" s="71"/>
      <c r="S34" s="66"/>
    </row>
    <row r="35" spans="1:20" s="4" customFormat="1" ht="12" hidden="1" customHeight="1">
      <c r="E35" s="1"/>
      <c r="F35" s="29"/>
      <c r="G35" s="29"/>
      <c r="H35" s="29"/>
      <c r="I35" s="29"/>
      <c r="J35" s="84"/>
      <c r="K35" s="85"/>
      <c r="L35" s="85"/>
      <c r="M35" s="67"/>
      <c r="N35" s="68"/>
      <c r="P35" s="69"/>
      <c r="Q35" s="70"/>
      <c r="R35" s="71"/>
      <c r="S35" s="66"/>
    </row>
    <row r="36" spans="1:20" s="4" customFormat="1" ht="12" hidden="1" customHeight="1">
      <c r="A36" s="4" t="str">
        <f t="shared" si="0"/>
        <v>DENERGELucro líquido</v>
      </c>
      <c r="B36" s="4" t="s">
        <v>60</v>
      </c>
      <c r="C36" s="4" t="s">
        <v>31</v>
      </c>
      <c r="E36" s="1"/>
      <c r="F36" s="29"/>
      <c r="G36" s="29"/>
      <c r="H36" s="29"/>
      <c r="I36" s="29"/>
      <c r="J36" s="84"/>
      <c r="K36" s="85"/>
      <c r="L36" s="85"/>
      <c r="M36" s="67"/>
      <c r="N36" s="68"/>
      <c r="P36" s="69"/>
      <c r="Q36" s="70"/>
      <c r="R36" s="71"/>
      <c r="S36" s="66"/>
    </row>
    <row r="37" spans="1:20" s="76" customFormat="1" ht="12" hidden="1" customHeight="1">
      <c r="A37" s="76" t="str">
        <f t="shared" si="0"/>
        <v>Demais holdingsDemais holdings</v>
      </c>
      <c r="B37" s="76" t="s">
        <v>55</v>
      </c>
      <c r="C37" s="76" t="s">
        <v>55</v>
      </c>
      <c r="E37" s="1"/>
      <c r="F37" s="29"/>
      <c r="G37" s="29"/>
      <c r="H37" s="29"/>
      <c r="I37" s="29"/>
      <c r="J37" s="141"/>
      <c r="K37" s="142"/>
      <c r="L37" s="142"/>
      <c r="M37" s="74"/>
      <c r="N37" s="75"/>
      <c r="P37" s="77"/>
      <c r="Q37" s="78"/>
      <c r="R37" s="79"/>
      <c r="S37" s="80"/>
    </row>
    <row r="38" spans="1:20" s="72" customFormat="1" ht="13.5" hidden="1">
      <c r="A38" s="4" t="str">
        <f t="shared" si="0"/>
        <v>JUNIORCombinação de negócios - Ajustes "pro-forma"(1)</v>
      </c>
      <c r="B38" s="72" t="s">
        <v>61</v>
      </c>
      <c r="C38" s="72" t="s">
        <v>62</v>
      </c>
      <c r="E38" s="1"/>
      <c r="F38" s="29"/>
      <c r="G38" s="29"/>
      <c r="H38" s="29"/>
      <c r="I38" s="29"/>
      <c r="J38" s="73"/>
      <c r="K38" s="43"/>
      <c r="L38" s="43"/>
      <c r="M38" s="74"/>
      <c r="N38" s="75"/>
      <c r="O38" s="76"/>
      <c r="P38" s="77"/>
      <c r="Q38" s="78"/>
      <c r="R38" s="79"/>
      <c r="S38" s="80"/>
    </row>
    <row r="39" spans="1:20" s="72" customFormat="1" ht="13.5" hidden="1">
      <c r="A39" s="4"/>
      <c r="E39" s="1"/>
      <c r="F39" s="29"/>
      <c r="G39" s="29"/>
      <c r="H39" s="29"/>
      <c r="I39" s="29"/>
      <c r="J39" s="73"/>
      <c r="K39" s="43"/>
      <c r="L39" s="43"/>
      <c r="M39" s="74"/>
      <c r="N39" s="75"/>
      <c r="O39" s="76"/>
      <c r="P39" s="77"/>
      <c r="Q39" s="78"/>
      <c r="R39" s="79"/>
      <c r="S39" s="336"/>
    </row>
    <row r="40" spans="1:20" s="72" customFormat="1" ht="13.5" hidden="1">
      <c r="A40" s="4"/>
      <c r="E40" s="1"/>
      <c r="F40" s="29"/>
      <c r="G40" s="29"/>
      <c r="H40" s="29"/>
      <c r="I40" s="29"/>
      <c r="J40" s="73"/>
      <c r="K40" s="43"/>
      <c r="L40" s="43"/>
      <c r="M40" s="74"/>
      <c r="N40" s="75"/>
      <c r="O40" s="76"/>
      <c r="P40" s="77"/>
      <c r="Q40" s="78"/>
      <c r="R40" s="79"/>
      <c r="S40" s="336"/>
    </row>
    <row r="41" spans="1:20" s="72" customFormat="1" ht="13.5" hidden="1">
      <c r="A41" s="4"/>
      <c r="E41" s="1"/>
      <c r="F41" s="29"/>
      <c r="G41" s="29"/>
      <c r="H41" s="29"/>
      <c r="I41" s="29"/>
      <c r="J41" s="73"/>
      <c r="K41" s="43"/>
      <c r="L41" s="43"/>
      <c r="M41" s="74"/>
      <c r="N41" s="75"/>
      <c r="O41" s="76"/>
      <c r="P41" s="77"/>
      <c r="Q41" s="78"/>
      <c r="R41" s="79"/>
      <c r="S41" s="336"/>
    </row>
    <row r="42" spans="1:20" s="72" customFormat="1" ht="13.5" hidden="1">
      <c r="A42" s="4"/>
      <c r="E42" s="1"/>
      <c r="F42" s="29"/>
      <c r="G42" s="29"/>
      <c r="H42" s="29"/>
      <c r="I42" s="29"/>
      <c r="J42" s="73"/>
      <c r="K42" s="43"/>
      <c r="L42" s="43"/>
      <c r="M42" s="74"/>
      <c r="N42" s="75"/>
      <c r="O42" s="76"/>
      <c r="P42" s="77"/>
      <c r="Q42" s="78"/>
      <c r="R42" s="79"/>
      <c r="S42" s="336"/>
    </row>
    <row r="43" spans="1:20" s="72" customFormat="1" ht="13.5" hidden="1">
      <c r="A43" s="4"/>
      <c r="E43" s="1"/>
      <c r="F43" s="29"/>
      <c r="G43" s="29"/>
      <c r="H43" s="29"/>
      <c r="I43" s="29"/>
      <c r="J43" s="73"/>
      <c r="K43" s="43"/>
      <c r="L43" s="43"/>
      <c r="M43" s="74"/>
      <c r="N43" s="75"/>
      <c r="O43" s="76"/>
      <c r="P43" s="77"/>
      <c r="Q43" s="78"/>
      <c r="R43" s="79"/>
      <c r="S43" s="336"/>
    </row>
    <row r="44" spans="1:20" s="72" customFormat="1" ht="13.5" hidden="1">
      <c r="A44" s="4"/>
      <c r="E44" s="1"/>
      <c r="F44" s="29"/>
      <c r="G44" s="29"/>
      <c r="H44" s="29"/>
      <c r="I44" s="29"/>
      <c r="J44" s="73"/>
      <c r="K44" s="43"/>
      <c r="L44" s="43"/>
      <c r="M44" s="74"/>
      <c r="N44" s="75"/>
      <c r="O44" s="76"/>
      <c r="P44" s="77"/>
      <c r="Q44" s="78"/>
      <c r="R44" s="79"/>
      <c r="S44" s="336"/>
    </row>
    <row r="45" spans="1:20" s="72" customFormat="1" ht="13.5" hidden="1">
      <c r="A45" s="4"/>
      <c r="E45" s="1"/>
      <c r="F45" s="29"/>
      <c r="G45" s="29"/>
      <c r="H45" s="29"/>
      <c r="I45" s="29"/>
      <c r="J45" s="73"/>
      <c r="K45" s="43"/>
      <c r="L45" s="43"/>
      <c r="M45" s="74"/>
      <c r="N45" s="75"/>
      <c r="O45" s="76"/>
      <c r="P45" s="77"/>
      <c r="Q45" s="78"/>
      <c r="R45" s="79"/>
      <c r="S45" s="336"/>
    </row>
    <row r="46" spans="1:20" s="72" customFormat="1" ht="13.5" hidden="1">
      <c r="A46" s="4"/>
      <c r="E46" s="1"/>
      <c r="F46" s="29"/>
      <c r="G46" s="29"/>
      <c r="H46" s="29"/>
      <c r="I46" s="29"/>
      <c r="J46" s="73"/>
      <c r="K46" s="43"/>
      <c r="L46" s="43"/>
      <c r="M46" s="74"/>
      <c r="N46" s="75"/>
      <c r="O46" s="76"/>
      <c r="P46" s="77"/>
      <c r="Q46" s="78"/>
      <c r="R46" s="79"/>
      <c r="S46" s="336"/>
    </row>
    <row r="47" spans="1:20" s="16" customFormat="1" ht="13.5" hidden="1">
      <c r="D47" s="1"/>
      <c r="E47" s="1"/>
      <c r="F47" s="29"/>
      <c r="G47" s="29"/>
      <c r="H47" s="29"/>
      <c r="I47" s="29"/>
      <c r="J47" s="26"/>
      <c r="K47" s="29"/>
      <c r="L47" s="29"/>
      <c r="M47" s="46"/>
      <c r="N47" s="3"/>
      <c r="O47" s="4"/>
      <c r="P47" s="5"/>
      <c r="Q47" s="6"/>
      <c r="R47" s="7"/>
      <c r="S47" s="1"/>
      <c r="T47" s="1"/>
    </row>
    <row r="48" spans="1:20" ht="15.75" hidden="1">
      <c r="C48" t="s">
        <v>31</v>
      </c>
      <c r="S48" s="1"/>
      <c r="T48" s="1"/>
    </row>
    <row r="49" spans="1:26" s="29" customFormat="1" ht="15.75" hidden="1">
      <c r="A49" s="1"/>
      <c r="B49" s="1"/>
      <c r="C49" s="1"/>
      <c r="D49" s="1"/>
      <c r="E49" s="1"/>
      <c r="J49" s="28"/>
      <c r="M49" s="46"/>
      <c r="N49" s="3"/>
      <c r="O49" s="4"/>
      <c r="P49" s="5"/>
      <c r="Q49" s="6"/>
      <c r="R49" s="7"/>
      <c r="S49" s="4"/>
      <c r="T49"/>
      <c r="U49"/>
    </row>
    <row r="50" spans="1:26" s="29" customFormat="1" ht="15.75" hidden="1">
      <c r="A50" s="1"/>
      <c r="B50" s="1"/>
      <c r="C50" s="1"/>
      <c r="D50" s="1"/>
      <c r="E50" s="1"/>
      <c r="J50" s="28"/>
      <c r="M50" s="46"/>
      <c r="N50" s="3"/>
      <c r="O50" s="4"/>
      <c r="P50" s="5"/>
      <c r="Q50" s="6"/>
      <c r="R50" s="7"/>
      <c r="S50" s="4"/>
      <c r="T50"/>
      <c r="U50"/>
    </row>
    <row r="51" spans="1:26" s="29" customFormat="1" ht="15.75" hidden="1">
      <c r="A51" s="1"/>
      <c r="B51" s="1"/>
      <c r="C51" s="1"/>
      <c r="D51" s="1"/>
      <c r="E51" s="1"/>
      <c r="J51" s="28"/>
      <c r="M51" s="46"/>
      <c r="N51" s="3"/>
      <c r="O51" s="4"/>
      <c r="P51" s="5"/>
      <c r="Q51" s="6"/>
      <c r="R51" s="7"/>
      <c r="S51" s="4"/>
      <c r="T51"/>
      <c r="U51"/>
    </row>
    <row r="52" spans="1:26" s="29" customFormat="1" ht="15.75" hidden="1">
      <c r="A52" s="1"/>
      <c r="B52" s="1"/>
      <c r="C52" s="1"/>
      <c r="D52" s="1"/>
      <c r="E52" s="1"/>
      <c r="J52" s="28"/>
      <c r="M52" s="46"/>
      <c r="N52" s="3"/>
      <c r="O52" s="4"/>
      <c r="P52" s="5"/>
      <c r="Q52" s="6"/>
      <c r="R52" s="7"/>
      <c r="S52" s="4"/>
      <c r="T52"/>
      <c r="U52"/>
    </row>
    <row r="53" spans="1:26" ht="15.75" hidden="1"/>
    <row r="54" spans="1:26" ht="15.75" hidden="1"/>
    <row r="55" spans="1:26" ht="15.75" hidden="1"/>
    <row r="56" spans="1:26" ht="15.75" hidden="1"/>
    <row r="57" spans="1:26" ht="15.75" hidden="1"/>
    <row r="58" spans="1:26" ht="15.75" hidden="1"/>
    <row r="59" spans="1:26" s="29" customFormat="1" ht="15.75" hidden="1">
      <c r="A59" s="1"/>
      <c r="B59" s="1"/>
      <c r="C59" s="1"/>
      <c r="D59" s="1"/>
      <c r="E59" s="1"/>
      <c r="J59" s="28"/>
      <c r="M59" s="46"/>
      <c r="N59" s="3"/>
      <c r="O59" s="4"/>
      <c r="P59" s="5"/>
      <c r="Q59" s="6"/>
      <c r="R59" s="7"/>
      <c r="S59" s="4"/>
      <c r="T59"/>
      <c r="U59"/>
      <c r="V59"/>
      <c r="W59"/>
      <c r="X59"/>
      <c r="Y59"/>
      <c r="Z59"/>
    </row>
    <row r="60" spans="1:26" s="29" customFormat="1" ht="15.75" hidden="1">
      <c r="A60" s="1"/>
      <c r="B60" s="1"/>
      <c r="C60" s="1"/>
      <c r="D60" s="1"/>
      <c r="E60" s="1"/>
      <c r="J60" s="28"/>
      <c r="M60" s="46"/>
      <c r="N60" s="3"/>
      <c r="O60" s="4"/>
      <c r="P60" s="5"/>
      <c r="Q60" s="6"/>
      <c r="R60" s="7"/>
      <c r="S60" s="4"/>
      <c r="T60"/>
      <c r="U60"/>
      <c r="V60"/>
      <c r="W60"/>
      <c r="X60"/>
      <c r="Y60"/>
      <c r="Z60"/>
    </row>
    <row r="61" spans="1:26" s="29" customFormat="1" ht="15.75" hidden="1">
      <c r="A61" s="1"/>
      <c r="B61" s="1"/>
      <c r="C61" s="1"/>
      <c r="D61" s="1"/>
      <c r="E61" s="1"/>
      <c r="J61" s="28"/>
      <c r="M61" s="46"/>
      <c r="N61" s="3"/>
      <c r="O61" s="4"/>
      <c r="P61" s="5"/>
      <c r="Q61" s="6"/>
      <c r="R61" s="7"/>
      <c r="S61" s="4"/>
      <c r="T61"/>
      <c r="U61"/>
      <c r="V61"/>
      <c r="W61"/>
      <c r="X61"/>
      <c r="Y61"/>
      <c r="Z61"/>
    </row>
    <row r="62" spans="1:26" s="29" customFormat="1" ht="15.75" hidden="1">
      <c r="A62" s="1"/>
      <c r="B62" s="1"/>
      <c r="C62" s="1"/>
      <c r="D62" s="1"/>
      <c r="E62" s="1"/>
      <c r="J62" s="28"/>
      <c r="M62" s="46"/>
      <c r="N62" s="3"/>
      <c r="O62" s="4"/>
      <c r="P62" s="5"/>
      <c r="Q62" s="6"/>
      <c r="R62" s="7"/>
      <c r="S62" s="4"/>
      <c r="T62"/>
      <c r="U62"/>
      <c r="V62"/>
      <c r="W62"/>
      <c r="X62"/>
      <c r="Y62"/>
      <c r="Z62"/>
    </row>
    <row r="63" spans="1:26" s="29" customFormat="1" ht="15.75">
      <c r="A63" s="1"/>
      <c r="B63" s="1"/>
      <c r="C63" s="1"/>
      <c r="D63" s="1"/>
      <c r="E63" s="1"/>
      <c r="J63" s="28"/>
      <c r="M63" s="46"/>
      <c r="N63" s="3"/>
      <c r="O63" s="4"/>
      <c r="P63" s="5"/>
      <c r="Q63" s="6"/>
      <c r="R63" s="7"/>
      <c r="S63" s="4"/>
      <c r="T63"/>
      <c r="U63"/>
      <c r="V63"/>
      <c r="W63"/>
      <c r="X63"/>
      <c r="Y63"/>
      <c r="Z63"/>
    </row>
  </sheetData>
  <mergeCells count="1">
    <mergeCell ref="E5:E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AI94"/>
  <sheetViews>
    <sheetView showGridLines="0" showRowColHeaders="0" zoomScaleNormal="100" workbookViewId="0">
      <selection activeCell="B72" sqref="B72:B78"/>
    </sheetView>
  </sheetViews>
  <sheetFormatPr defaultColWidth="0" defaultRowHeight="15.75" zeroHeight="1"/>
  <cols>
    <col min="1" max="1" width="5.7109375" style="1" customWidth="1"/>
    <col min="2" max="2" width="43.7109375" style="1" customWidth="1"/>
    <col min="3" max="4" width="10.7109375" style="29" customWidth="1"/>
    <col min="5" max="5" width="8.28515625" style="29" bestFit="1" customWidth="1"/>
    <col min="6" max="7" width="10.7109375" style="29" customWidth="1"/>
    <col min="8" max="8" width="8.28515625" style="29" bestFit="1" customWidth="1"/>
    <col min="9" max="14" width="7.140625" style="28" customWidth="1"/>
    <col min="15" max="17" width="7.140625" style="28" hidden="1" customWidth="1"/>
    <col min="18" max="18" width="5.7109375" style="28" hidden="1" customWidth="1"/>
    <col min="19" max="19" width="9.5703125" style="29" hidden="1" customWidth="1"/>
    <col min="20" max="20" width="10.7109375" style="29" hidden="1" customWidth="1"/>
    <col min="21" max="21" width="10" style="46" hidden="1" customWidth="1"/>
    <col min="22" max="22" width="10.7109375" style="3" hidden="1" customWidth="1"/>
    <col min="23" max="23" width="10.140625" style="4" hidden="1" customWidth="1"/>
    <col min="24" max="24" width="7.7109375" style="5" hidden="1" customWidth="1"/>
    <col min="25" max="25" width="7.7109375" style="6" hidden="1" customWidth="1"/>
    <col min="26" max="26" width="7.7109375" style="7" hidden="1" customWidth="1"/>
    <col min="27" max="27" width="7.7109375" style="4" hidden="1" customWidth="1"/>
    <col min="28" max="35" width="0" hidden="1" customWidth="1"/>
    <col min="36" max="16384" width="9.140625" hidden="1"/>
  </cols>
  <sheetData>
    <row r="1" spans="2:27" ht="29.25" customHeight="1">
      <c r="B1" s="24" t="s">
        <v>238</v>
      </c>
      <c r="H1" s="30"/>
      <c r="I1" s="83"/>
      <c r="J1" s="83"/>
      <c r="K1" s="83"/>
      <c r="L1" s="83"/>
      <c r="M1" s="83"/>
      <c r="N1" s="83"/>
      <c r="O1" s="83"/>
      <c r="P1" s="83"/>
      <c r="Q1" s="83"/>
    </row>
    <row r="2" spans="2:27" ht="8.25" customHeight="1">
      <c r="B2" s="2"/>
      <c r="H2" s="30"/>
      <c r="I2" s="83"/>
      <c r="J2" s="83"/>
      <c r="K2" s="83"/>
      <c r="L2" s="83"/>
      <c r="M2" s="83"/>
      <c r="N2" s="83"/>
      <c r="O2" s="83"/>
      <c r="P2" s="83"/>
      <c r="Q2" s="83"/>
    </row>
    <row r="3" spans="2:27" ht="15" customHeight="1">
      <c r="B3" s="81" t="s">
        <v>239</v>
      </c>
      <c r="C3" s="1"/>
      <c r="D3" s="1"/>
      <c r="E3" s="1"/>
      <c r="F3" s="1"/>
      <c r="G3" s="1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2:27" ht="15" customHeight="1">
      <c r="C4" s="1"/>
      <c r="D4" s="1"/>
      <c r="E4" s="1"/>
      <c r="F4" s="1"/>
      <c r="G4" s="1"/>
      <c r="H4" s="64"/>
      <c r="I4" s="64"/>
      <c r="J4" s="64"/>
      <c r="K4" s="64"/>
      <c r="L4" s="64"/>
      <c r="M4" s="64"/>
      <c r="N4" s="64"/>
      <c r="O4" s="64"/>
      <c r="P4" s="64"/>
      <c r="Q4" s="64"/>
    </row>
    <row r="5" spans="2:27" ht="15" customHeight="1" thickBot="1">
      <c r="B5" s="658" t="s">
        <v>250</v>
      </c>
      <c r="C5" s="1149" t="s">
        <v>77</v>
      </c>
      <c r="D5" s="1150"/>
      <c r="E5" s="1151"/>
      <c r="F5" s="1139" t="s">
        <v>237</v>
      </c>
      <c r="G5" s="1140"/>
      <c r="H5" s="1141"/>
      <c r="I5" s="64"/>
      <c r="J5" s="64"/>
      <c r="K5" s="64"/>
      <c r="L5" s="64"/>
      <c r="M5" s="64"/>
      <c r="N5" s="64"/>
      <c r="O5" s="64"/>
      <c r="P5" s="64"/>
      <c r="Q5" s="64"/>
    </row>
    <row r="6" spans="2:27" ht="16.5" thickTop="1">
      <c r="B6" s="369" t="s">
        <v>249</v>
      </c>
      <c r="C6" s="1147" t="s">
        <v>835</v>
      </c>
      <c r="D6" s="377" t="s">
        <v>836</v>
      </c>
      <c r="E6" s="1145" t="s">
        <v>236</v>
      </c>
      <c r="F6" s="1145">
        <v>2022</v>
      </c>
      <c r="G6" s="286">
        <v>2021</v>
      </c>
      <c r="H6" s="1147" t="s">
        <v>236</v>
      </c>
      <c r="I6" s="64"/>
      <c r="J6" s="64"/>
      <c r="K6" s="64"/>
      <c r="L6" s="64"/>
      <c r="M6" s="64"/>
      <c r="N6" s="64"/>
      <c r="O6" s="64"/>
      <c r="P6" s="64"/>
      <c r="Q6" s="64"/>
    </row>
    <row r="7" spans="2:27" ht="2.1" customHeight="1">
      <c r="B7" s="277"/>
      <c r="C7" s="1148"/>
      <c r="D7" s="730" t="s">
        <v>839</v>
      </c>
      <c r="E7" s="1146"/>
      <c r="F7" s="1146"/>
      <c r="G7" s="722" t="s">
        <v>839</v>
      </c>
      <c r="H7" s="1148"/>
      <c r="I7" s="64"/>
      <c r="J7" s="64"/>
      <c r="K7" s="64"/>
      <c r="L7" s="64"/>
      <c r="M7" s="64"/>
      <c r="N7" s="64"/>
      <c r="O7" s="64"/>
      <c r="P7" s="64"/>
      <c r="Q7" s="64"/>
    </row>
    <row r="8" spans="2:27" ht="2.1" customHeight="1">
      <c r="B8" s="278"/>
      <c r="C8" s="326"/>
      <c r="D8" s="392"/>
      <c r="E8" s="392"/>
      <c r="F8" s="392"/>
      <c r="G8" s="326"/>
      <c r="H8" s="326"/>
    </row>
    <row r="9" spans="2:27" s="1" customFormat="1" ht="2.1" customHeight="1">
      <c r="C9" s="29"/>
      <c r="D9" s="29"/>
      <c r="E9" s="29"/>
      <c r="F9" s="29"/>
      <c r="G9" s="29"/>
      <c r="H9" s="29"/>
      <c r="I9" s="28"/>
      <c r="J9" s="28"/>
      <c r="K9" s="28"/>
      <c r="L9" s="28"/>
      <c r="M9" s="28"/>
      <c r="N9" s="28"/>
      <c r="O9" s="28"/>
      <c r="P9" s="28"/>
      <c r="Q9" s="28"/>
      <c r="R9" s="28"/>
      <c r="S9" s="29"/>
      <c r="T9" s="29"/>
      <c r="U9" s="46"/>
      <c r="V9" s="3"/>
      <c r="W9" s="4"/>
      <c r="X9" s="5"/>
      <c r="Y9" s="6"/>
      <c r="Z9" s="7"/>
    </row>
    <row r="10" spans="2:27" s="1" customFormat="1" ht="15" customHeight="1">
      <c r="B10" s="382" t="s">
        <v>241</v>
      </c>
      <c r="C10" s="745">
        <v>6061.2</v>
      </c>
      <c r="D10" s="271">
        <v>6635.5</v>
      </c>
      <c r="E10" s="705">
        <v>-8.6999999999999993</v>
      </c>
      <c r="F10" s="242">
        <v>24092</v>
      </c>
      <c r="G10" s="390">
        <v>24619.599999999999</v>
      </c>
      <c r="H10" s="270">
        <v>-2.1</v>
      </c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9"/>
      <c r="T10" s="29"/>
      <c r="U10" s="46"/>
      <c r="V10" s="3"/>
      <c r="W10" s="4"/>
      <c r="X10" s="5"/>
      <c r="Y10" s="6"/>
      <c r="Z10" s="7"/>
    </row>
    <row r="11" spans="2:27" s="1" customFormat="1" ht="15" customHeight="1">
      <c r="B11" s="382" t="s">
        <v>242</v>
      </c>
      <c r="C11" s="713">
        <v>352.8</v>
      </c>
      <c r="D11" s="705">
        <v>221.6</v>
      </c>
      <c r="E11" s="705">
        <v>59.2</v>
      </c>
      <c r="F11" s="242">
        <v>1714.7</v>
      </c>
      <c r="G11" s="270">
        <v>971.1</v>
      </c>
      <c r="H11" s="270">
        <v>76.599999999999994</v>
      </c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9"/>
      <c r="T11" s="29"/>
      <c r="U11" s="46"/>
      <c r="V11" s="3"/>
      <c r="W11" s="4"/>
      <c r="X11" s="5"/>
      <c r="Y11" s="6"/>
      <c r="Z11" s="7"/>
    </row>
    <row r="12" spans="2:27" s="1" customFormat="1" ht="15" customHeight="1">
      <c r="B12" s="382" t="s">
        <v>128</v>
      </c>
      <c r="C12" s="713">
        <v>386.7</v>
      </c>
      <c r="D12" s="705">
        <v>365.1</v>
      </c>
      <c r="E12" s="705">
        <v>5.9</v>
      </c>
      <c r="F12" s="242">
        <v>1374.2</v>
      </c>
      <c r="G12" s="390">
        <v>1209.5999999999999</v>
      </c>
      <c r="H12" s="270">
        <v>13.6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9"/>
      <c r="T12" s="29"/>
      <c r="U12" s="46"/>
      <c r="V12" s="3"/>
      <c r="W12" s="4"/>
      <c r="X12" s="5"/>
      <c r="Y12" s="6"/>
      <c r="Z12" s="7"/>
    </row>
    <row r="13" spans="2:27" s="1" customFormat="1" ht="15" customHeight="1">
      <c r="B13" s="383" t="s">
        <v>243</v>
      </c>
      <c r="C13" s="218">
        <v>43.6</v>
      </c>
      <c r="D13" s="169">
        <v>31.9</v>
      </c>
      <c r="E13" s="169">
        <v>36.5</v>
      </c>
      <c r="F13" s="235">
        <v>142.30000000000001</v>
      </c>
      <c r="G13" s="254">
        <v>85.1</v>
      </c>
      <c r="H13" s="254">
        <v>67.3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9"/>
      <c r="T13" s="29"/>
      <c r="U13" s="67"/>
      <c r="V13" s="68"/>
      <c r="W13" s="4"/>
      <c r="X13" s="69"/>
      <c r="Y13" s="70"/>
      <c r="Z13" s="71"/>
      <c r="AA13" s="66"/>
    </row>
    <row r="14" spans="2:27" s="1" customFormat="1" ht="15" customHeight="1">
      <c r="B14" s="383" t="s">
        <v>244</v>
      </c>
      <c r="C14" s="218">
        <v>222.1</v>
      </c>
      <c r="D14" s="169">
        <v>261.3</v>
      </c>
      <c r="E14" s="169">
        <v>-15</v>
      </c>
      <c r="F14" s="235">
        <v>820.3</v>
      </c>
      <c r="G14" s="254">
        <v>894.5</v>
      </c>
      <c r="H14" s="254">
        <v>-8.3000000000000007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9"/>
      <c r="T14" s="29"/>
      <c r="U14" s="67"/>
      <c r="V14" s="68"/>
      <c r="W14" s="4"/>
      <c r="X14" s="69"/>
      <c r="Y14" s="70"/>
      <c r="Z14" s="71"/>
      <c r="AA14" s="66"/>
    </row>
    <row r="15" spans="2:27" s="72" customFormat="1" ht="15" customHeight="1">
      <c r="B15" s="383" t="s">
        <v>245</v>
      </c>
      <c r="C15" s="218">
        <v>121</v>
      </c>
      <c r="D15" s="169">
        <v>71.8</v>
      </c>
      <c r="E15" s="169">
        <v>68.5</v>
      </c>
      <c r="F15" s="235">
        <v>411.6</v>
      </c>
      <c r="G15" s="254">
        <v>230</v>
      </c>
      <c r="H15" s="254">
        <v>78.900000000000006</v>
      </c>
      <c r="I15" s="28"/>
      <c r="J15" s="28"/>
      <c r="K15" s="28"/>
      <c r="L15" s="28"/>
      <c r="M15" s="28"/>
      <c r="N15" s="28"/>
      <c r="O15" s="28"/>
      <c r="P15" s="28"/>
      <c r="Q15" s="28"/>
      <c r="R15" s="73"/>
      <c r="S15" s="43"/>
      <c r="T15" s="43"/>
      <c r="U15" s="74"/>
      <c r="V15" s="75"/>
      <c r="W15" s="76"/>
      <c r="X15" s="77"/>
      <c r="Y15" s="78"/>
      <c r="Z15" s="79"/>
      <c r="AA15" s="80"/>
    </row>
    <row r="16" spans="2:27" s="1" customFormat="1" ht="15" customHeight="1">
      <c r="B16" s="382" t="s">
        <v>246</v>
      </c>
      <c r="C16" s="218">
        <v>101.9</v>
      </c>
      <c r="D16" s="169">
        <v>77.3</v>
      </c>
      <c r="E16" s="169">
        <v>31.7</v>
      </c>
      <c r="F16" s="235">
        <v>365.2</v>
      </c>
      <c r="G16" s="254">
        <v>289</v>
      </c>
      <c r="H16" s="254">
        <v>26.4</v>
      </c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9"/>
      <c r="T16" s="29"/>
      <c r="U16" s="67"/>
      <c r="V16" s="68"/>
      <c r="W16" s="4"/>
      <c r="X16" s="69"/>
      <c r="Y16" s="70"/>
      <c r="Z16" s="71"/>
      <c r="AA16" s="66"/>
    </row>
    <row r="17" spans="1:28" s="72" customFormat="1" ht="15" customHeight="1">
      <c r="B17" s="257" t="s">
        <v>129</v>
      </c>
      <c r="C17" s="745">
        <v>6902.5</v>
      </c>
      <c r="D17" s="242">
        <v>7299.5</v>
      </c>
      <c r="E17" s="251">
        <v>-5.4</v>
      </c>
      <c r="F17" s="242">
        <v>27546</v>
      </c>
      <c r="G17" s="219">
        <v>27089.200000000001</v>
      </c>
      <c r="H17" s="174">
        <v>1.7</v>
      </c>
      <c r="I17" s="28"/>
      <c r="J17" s="28"/>
      <c r="K17" s="28"/>
      <c r="L17" s="28"/>
      <c r="M17" s="28"/>
      <c r="N17" s="28"/>
      <c r="O17" s="28"/>
      <c r="P17" s="28"/>
      <c r="Q17" s="28"/>
      <c r="R17" s="73"/>
      <c r="S17" s="43"/>
      <c r="T17" s="43"/>
      <c r="U17" s="74"/>
      <c r="V17" s="75"/>
      <c r="W17" s="76"/>
      <c r="X17" s="77"/>
      <c r="Y17" s="78"/>
      <c r="Z17" s="79"/>
      <c r="AA17" s="80"/>
    </row>
    <row r="18" spans="1:28" s="16" customFormat="1" ht="15" customHeight="1">
      <c r="A18" s="1"/>
      <c r="B18" s="385" t="s">
        <v>247</v>
      </c>
      <c r="C18" s="218">
        <v>-240.8</v>
      </c>
      <c r="D18" s="236">
        <v>-187.2</v>
      </c>
      <c r="E18" s="236">
        <v>28.7</v>
      </c>
      <c r="F18" s="237">
        <v>-1042.9000000000001</v>
      </c>
      <c r="G18" s="255">
        <v>-613.70000000000005</v>
      </c>
      <c r="H18" s="255">
        <v>69.900000000000006</v>
      </c>
      <c r="I18" s="28"/>
      <c r="J18" s="28"/>
      <c r="K18" s="28"/>
      <c r="L18" s="28"/>
      <c r="M18" s="28"/>
      <c r="N18" s="28"/>
      <c r="O18" s="28"/>
      <c r="P18" s="28"/>
      <c r="Q18" s="28"/>
      <c r="R18" s="26"/>
      <c r="S18" s="29"/>
      <c r="T18" s="29"/>
      <c r="U18" s="46"/>
      <c r="V18" s="3"/>
      <c r="W18" s="4"/>
      <c r="X18" s="5"/>
      <c r="Y18" s="6"/>
      <c r="Z18" s="7"/>
      <c r="AA18" s="1"/>
      <c r="AB18" s="1"/>
    </row>
    <row r="19" spans="1:28" ht="15" customHeight="1">
      <c r="B19" s="257" t="s">
        <v>248</v>
      </c>
      <c r="C19" s="745">
        <v>6661.7</v>
      </c>
      <c r="D19" s="242">
        <v>7112.3</v>
      </c>
      <c r="E19" s="251">
        <v>-6.3</v>
      </c>
      <c r="F19" s="242">
        <v>26503.1</v>
      </c>
      <c r="G19" s="219">
        <v>26475.5</v>
      </c>
      <c r="H19" s="174">
        <v>0.1</v>
      </c>
      <c r="AA19" s="1"/>
      <c r="AB19" s="1"/>
    </row>
    <row r="20" spans="1:28" ht="15" customHeight="1">
      <c r="B20" s="260" t="s">
        <v>837</v>
      </c>
      <c r="C20" s="746">
        <v>1302.5</v>
      </c>
      <c r="D20" s="236">
        <v>576.9</v>
      </c>
      <c r="E20" s="236">
        <v>125.8</v>
      </c>
      <c r="F20" s="237">
        <v>5407.3</v>
      </c>
      <c r="G20" s="256">
        <v>3105.5</v>
      </c>
      <c r="H20" s="255">
        <v>74.099999999999994</v>
      </c>
      <c r="AA20" s="1"/>
      <c r="AB20" s="1"/>
    </row>
    <row r="21" spans="1:28" ht="15" customHeight="1">
      <c r="B21" s="257" t="s">
        <v>838</v>
      </c>
      <c r="C21" s="745">
        <v>5359.2</v>
      </c>
      <c r="D21" s="242">
        <v>6535.4</v>
      </c>
      <c r="E21" s="251">
        <v>-18</v>
      </c>
      <c r="F21" s="242">
        <v>21095.8</v>
      </c>
      <c r="G21" s="219">
        <v>23370</v>
      </c>
      <c r="H21" s="174">
        <v>-9.6999999999999993</v>
      </c>
      <c r="AA21" s="1"/>
      <c r="AB21" s="1"/>
    </row>
    <row r="22" spans="1:28" ht="15" customHeight="1">
      <c r="AA22" s="1"/>
      <c r="AB22" s="1"/>
    </row>
    <row r="23" spans="1:28" ht="15" customHeight="1" thickBot="1">
      <c r="AA23" s="1"/>
      <c r="AB23" s="1"/>
    </row>
    <row r="24" spans="1:28" ht="15" customHeight="1" thickTop="1" thickBot="1">
      <c r="B24" s="488" t="s">
        <v>251</v>
      </c>
      <c r="C24" s="1152" t="s">
        <v>77</v>
      </c>
      <c r="D24" s="1153"/>
      <c r="E24" s="1154"/>
      <c r="F24" s="1155" t="s">
        <v>237</v>
      </c>
      <c r="G24" s="1156"/>
      <c r="H24" s="1157"/>
      <c r="AA24" s="1"/>
      <c r="AB24" s="1"/>
    </row>
    <row r="25" spans="1:28" ht="15" customHeight="1" thickTop="1">
      <c r="B25" s="488" t="s">
        <v>252</v>
      </c>
      <c r="C25" s="1147" t="s">
        <v>835</v>
      </c>
      <c r="D25" s="377" t="s">
        <v>836</v>
      </c>
      <c r="E25" s="1145" t="s">
        <v>236</v>
      </c>
      <c r="F25" s="1145">
        <v>2022</v>
      </c>
      <c r="G25" s="286">
        <v>2021</v>
      </c>
      <c r="H25" s="1147" t="s">
        <v>236</v>
      </c>
      <c r="AA25" s="1"/>
      <c r="AB25" s="1"/>
    </row>
    <row r="26" spans="1:28" ht="2.1" customHeight="1">
      <c r="B26" s="469"/>
      <c r="C26" s="1148"/>
      <c r="D26" s="730" t="s">
        <v>839</v>
      </c>
      <c r="E26" s="1146"/>
      <c r="F26" s="1146"/>
      <c r="G26" s="722" t="s">
        <v>839</v>
      </c>
      <c r="H26" s="1148"/>
      <c r="AA26" s="1"/>
      <c r="AB26" s="1"/>
    </row>
    <row r="27" spans="1:28" ht="2.1" customHeight="1">
      <c r="B27" s="418"/>
      <c r="C27" s="392"/>
      <c r="D27" s="392"/>
      <c r="E27" s="392"/>
      <c r="F27" s="395"/>
      <c r="G27" s="395"/>
      <c r="H27" s="395"/>
      <c r="AA27" s="1"/>
      <c r="AB27" s="1"/>
    </row>
    <row r="28" spans="1:28" ht="2.1" customHeight="1">
      <c r="B28" s="593"/>
      <c r="C28" s="365"/>
      <c r="D28" s="365"/>
      <c r="E28" s="365"/>
      <c r="F28" s="594"/>
      <c r="G28" s="594"/>
      <c r="H28" s="594"/>
      <c r="AA28" s="1"/>
      <c r="AB28" s="1"/>
    </row>
    <row r="29" spans="1:28" ht="15" customHeight="1">
      <c r="B29" s="711" t="s">
        <v>253</v>
      </c>
      <c r="C29" s="747">
        <v>5994.5</v>
      </c>
      <c r="D29" s="242">
        <v>7120.3</v>
      </c>
      <c r="E29" s="251">
        <v>-15.8</v>
      </c>
      <c r="F29" s="219">
        <v>24600</v>
      </c>
      <c r="G29" s="219">
        <v>24507.4</v>
      </c>
      <c r="H29" s="174">
        <v>0.4</v>
      </c>
      <c r="AA29" s="1"/>
      <c r="AB29" s="1"/>
    </row>
    <row r="30" spans="1:28" ht="15" customHeight="1">
      <c r="B30" s="595" t="s">
        <v>254</v>
      </c>
      <c r="C30" s="742">
        <v>3055.9</v>
      </c>
      <c r="D30" s="252">
        <v>3568.9</v>
      </c>
      <c r="E30" s="169">
        <v>-14.4</v>
      </c>
      <c r="F30" s="223">
        <v>12383.3</v>
      </c>
      <c r="G30" s="253">
        <v>12336.4</v>
      </c>
      <c r="H30" s="254">
        <v>0.4</v>
      </c>
      <c r="AA30" s="1"/>
      <c r="AB30" s="1"/>
    </row>
    <row r="31" spans="1:28" ht="15" customHeight="1">
      <c r="B31" s="595" t="s">
        <v>174</v>
      </c>
      <c r="C31" s="743">
        <v>377.9</v>
      </c>
      <c r="D31" s="169">
        <v>457.2</v>
      </c>
      <c r="E31" s="169">
        <v>-17.3</v>
      </c>
      <c r="F31" s="223">
        <v>1596.6</v>
      </c>
      <c r="G31" s="253">
        <v>1624.6</v>
      </c>
      <c r="H31" s="254">
        <v>-1.7</v>
      </c>
      <c r="AA31" s="1"/>
      <c r="AB31" s="1"/>
    </row>
    <row r="32" spans="1:28" ht="15" customHeight="1">
      <c r="B32" s="595" t="s">
        <v>840</v>
      </c>
      <c r="C32" s="742">
        <v>1178.2</v>
      </c>
      <c r="D32" s="252">
        <v>1475.6</v>
      </c>
      <c r="E32" s="169">
        <v>-20.2</v>
      </c>
      <c r="F32" s="223">
        <v>5001.1000000000004</v>
      </c>
      <c r="G32" s="253">
        <v>5022.3999999999996</v>
      </c>
      <c r="H32" s="254">
        <v>-0.4</v>
      </c>
      <c r="AA32" s="1"/>
      <c r="AB32" s="1"/>
    </row>
    <row r="33" spans="2:28" ht="15" customHeight="1">
      <c r="B33" s="595" t="s">
        <v>841</v>
      </c>
      <c r="C33" s="743">
        <v>645</v>
      </c>
      <c r="D33" s="169">
        <v>755.1</v>
      </c>
      <c r="E33" s="169">
        <v>-14.6</v>
      </c>
      <c r="F33" s="223">
        <v>2643.7</v>
      </c>
      <c r="G33" s="253">
        <v>2650.2</v>
      </c>
      <c r="H33" s="254">
        <v>-0.2</v>
      </c>
      <c r="AA33" s="1"/>
      <c r="AB33" s="1"/>
    </row>
    <row r="34" spans="2:28" ht="15" customHeight="1">
      <c r="B34" s="595" t="s">
        <v>842</v>
      </c>
      <c r="C34" s="743">
        <v>737.5</v>
      </c>
      <c r="D34" s="169">
        <v>863.7</v>
      </c>
      <c r="E34" s="169">
        <v>-14.6</v>
      </c>
      <c r="F34" s="223">
        <v>2975.3</v>
      </c>
      <c r="G34" s="253">
        <v>2873.7</v>
      </c>
      <c r="H34" s="254">
        <v>3.5</v>
      </c>
      <c r="AA34" s="1"/>
      <c r="AB34" s="1"/>
    </row>
    <row r="35" spans="2:28" ht="15" customHeight="1">
      <c r="B35" s="170" t="s">
        <v>255</v>
      </c>
      <c r="C35" s="743">
        <v>95.1</v>
      </c>
      <c r="D35" s="169">
        <v>248.8</v>
      </c>
      <c r="E35" s="169">
        <v>-61.8</v>
      </c>
      <c r="F35" s="222">
        <v>367.9</v>
      </c>
      <c r="G35" s="253">
        <v>1291.8</v>
      </c>
      <c r="H35" s="254">
        <v>-71.5</v>
      </c>
      <c r="AA35" s="1"/>
      <c r="AB35" s="1"/>
    </row>
    <row r="36" spans="2:28" ht="15" customHeight="1">
      <c r="B36" s="170" t="s">
        <v>256</v>
      </c>
      <c r="C36" s="743">
        <v>-73.400000000000006</v>
      </c>
      <c r="D36" s="169">
        <v>-179.8</v>
      </c>
      <c r="E36" s="169">
        <v>-59.2</v>
      </c>
      <c r="F36" s="222">
        <v>51.5</v>
      </c>
      <c r="G36" s="254">
        <v>320.10000000000002</v>
      </c>
      <c r="H36" s="254">
        <v>-83.9</v>
      </c>
      <c r="AA36" s="1"/>
      <c r="AB36" s="1"/>
    </row>
    <row r="37" spans="2:28" ht="15" customHeight="1">
      <c r="B37" s="170" t="s">
        <v>257</v>
      </c>
      <c r="C37" s="743">
        <v>246.1</v>
      </c>
      <c r="D37" s="169">
        <v>287.5</v>
      </c>
      <c r="E37" s="169">
        <v>-14.4</v>
      </c>
      <c r="F37" s="222">
        <v>907.4</v>
      </c>
      <c r="G37" s="254">
        <v>984.1</v>
      </c>
      <c r="H37" s="254">
        <v>-7.8</v>
      </c>
      <c r="AA37" s="1"/>
      <c r="AB37" s="1"/>
    </row>
    <row r="38" spans="2:28" ht="15" customHeight="1">
      <c r="B38" s="170" t="s">
        <v>258</v>
      </c>
      <c r="C38" s="743">
        <v>609.5</v>
      </c>
      <c r="D38" s="169">
        <v>536</v>
      </c>
      <c r="E38" s="169">
        <v>13.7</v>
      </c>
      <c r="F38" s="223">
        <v>2317.1</v>
      </c>
      <c r="G38" s="253">
        <v>1975.8</v>
      </c>
      <c r="H38" s="254">
        <v>17.3</v>
      </c>
      <c r="AA38" s="1"/>
      <c r="AB38" s="1"/>
    </row>
    <row r="39" spans="2:28" ht="15" customHeight="1">
      <c r="B39" s="170" t="s">
        <v>259</v>
      </c>
      <c r="C39" s="742">
        <v>1302.5</v>
      </c>
      <c r="D39" s="169">
        <v>576.9</v>
      </c>
      <c r="E39" s="169">
        <v>125.8</v>
      </c>
      <c r="F39" s="223">
        <v>5407.3</v>
      </c>
      <c r="G39" s="253">
        <v>3105.5</v>
      </c>
      <c r="H39" s="254">
        <v>74.099999999999994</v>
      </c>
      <c r="AA39" s="1"/>
      <c r="AB39" s="1"/>
    </row>
    <row r="40" spans="2:28" ht="15" customHeight="1">
      <c r="B40" s="170" t="s">
        <v>260</v>
      </c>
      <c r="C40" s="743">
        <v>252.8</v>
      </c>
      <c r="D40" s="169">
        <v>800</v>
      </c>
      <c r="E40" s="169">
        <v>-68.400000000000006</v>
      </c>
      <c r="F40" s="222">
        <v>883.9</v>
      </c>
      <c r="G40" s="253">
        <v>2559.6999999999998</v>
      </c>
      <c r="H40" s="254">
        <v>-65.5</v>
      </c>
      <c r="AA40" s="1"/>
      <c r="AB40" s="1"/>
    </row>
    <row r="41" spans="2:28" ht="15" customHeight="1">
      <c r="B41" s="170" t="s">
        <v>261</v>
      </c>
      <c r="C41" s="743">
        <v>395.9</v>
      </c>
      <c r="D41" s="169">
        <v>350.2</v>
      </c>
      <c r="E41" s="169">
        <v>13</v>
      </c>
      <c r="F41" s="223">
        <v>1520.6</v>
      </c>
      <c r="G41" s="253">
        <v>1396.5</v>
      </c>
      <c r="H41" s="254">
        <v>8.9</v>
      </c>
      <c r="AA41" s="1"/>
      <c r="AB41" s="1"/>
    </row>
    <row r="42" spans="2:28" ht="15" customHeight="1">
      <c r="B42" s="170" t="s">
        <v>262</v>
      </c>
      <c r="C42" s="743">
        <v>149.5</v>
      </c>
      <c r="D42" s="169">
        <v>240.4</v>
      </c>
      <c r="E42" s="169">
        <v>-37.799999999999997</v>
      </c>
      <c r="F42" s="222">
        <v>469.8</v>
      </c>
      <c r="G42" s="254">
        <v>686.3</v>
      </c>
      <c r="H42" s="254">
        <v>-31.5</v>
      </c>
      <c r="AA42" s="1"/>
      <c r="AB42" s="1"/>
    </row>
    <row r="43" spans="2:28" ht="15" customHeight="1">
      <c r="B43" s="170" t="s">
        <v>263</v>
      </c>
      <c r="C43" s="743">
        <v>121.3</v>
      </c>
      <c r="D43" s="169">
        <v>80.8</v>
      </c>
      <c r="E43" s="169">
        <v>50.2</v>
      </c>
      <c r="F43" s="222">
        <v>437.5</v>
      </c>
      <c r="G43" s="254">
        <v>307.2</v>
      </c>
      <c r="H43" s="254">
        <v>42.4</v>
      </c>
      <c r="AA43" s="1"/>
      <c r="AB43" s="1"/>
    </row>
    <row r="44" spans="2:28" ht="15" customHeight="1">
      <c r="B44" s="711" t="s">
        <v>843</v>
      </c>
      <c r="C44" s="747">
        <v>9093.7999999999993</v>
      </c>
      <c r="D44" s="242">
        <v>10061.299999999999</v>
      </c>
      <c r="E44" s="251">
        <v>-9.6</v>
      </c>
      <c r="F44" s="219">
        <v>36963</v>
      </c>
      <c r="G44" s="219">
        <v>37134.400000000001</v>
      </c>
      <c r="H44" s="174">
        <v>-0.5</v>
      </c>
      <c r="AA44" s="1"/>
      <c r="AB44" s="1"/>
    </row>
    <row r="45" spans="2:28" ht="15" customHeight="1">
      <c r="B45" s="156" t="s">
        <v>264</v>
      </c>
      <c r="C45" s="742">
        <v>1700.2</v>
      </c>
      <c r="D45" s="238">
        <v>2432.9</v>
      </c>
      <c r="E45" s="236">
        <v>-30.1</v>
      </c>
      <c r="F45" s="223">
        <v>7514.7</v>
      </c>
      <c r="G45" s="256">
        <v>8728.1</v>
      </c>
      <c r="H45" s="255">
        <v>-13.9</v>
      </c>
      <c r="AA45" s="1"/>
      <c r="AB45" s="1"/>
    </row>
    <row r="46" spans="2:28" ht="15" customHeight="1">
      <c r="B46" s="156" t="s">
        <v>265</v>
      </c>
      <c r="C46" s="743" t="s">
        <v>36</v>
      </c>
      <c r="D46" s="236">
        <v>12.4</v>
      </c>
      <c r="E46" s="236" t="s">
        <v>36</v>
      </c>
      <c r="F46" s="222" t="s">
        <v>36</v>
      </c>
      <c r="G46" s="255">
        <v>-17</v>
      </c>
      <c r="H46" s="255" t="s">
        <v>36</v>
      </c>
      <c r="AA46" s="1"/>
      <c r="AB46" s="1"/>
    </row>
    <row r="47" spans="2:28" ht="15" customHeight="1">
      <c r="B47" s="156" t="s">
        <v>266</v>
      </c>
      <c r="C47" s="743">
        <v>731.9</v>
      </c>
      <c r="D47" s="236">
        <v>503.6</v>
      </c>
      <c r="E47" s="236">
        <v>45.3</v>
      </c>
      <c r="F47" s="223">
        <v>2945.2</v>
      </c>
      <c r="G47" s="256">
        <v>1947.8</v>
      </c>
      <c r="H47" s="255">
        <v>51.2</v>
      </c>
      <c r="AA47" s="1"/>
      <c r="AB47" s="1"/>
    </row>
    <row r="48" spans="2:28" ht="15" customHeight="1">
      <c r="B48" s="711" t="s">
        <v>267</v>
      </c>
      <c r="C48" s="747">
        <v>6661.7</v>
      </c>
      <c r="D48" s="242">
        <v>7112.3</v>
      </c>
      <c r="E48" s="251">
        <v>-6.3</v>
      </c>
      <c r="F48" s="219">
        <v>26503.1</v>
      </c>
      <c r="G48" s="219">
        <v>26475.5</v>
      </c>
      <c r="H48" s="174">
        <v>0.1</v>
      </c>
      <c r="AA48" s="1"/>
      <c r="AB48" s="1"/>
    </row>
    <row r="49" spans="2:28" ht="15" customHeight="1">
      <c r="B49" s="156" t="s">
        <v>268</v>
      </c>
      <c r="C49" s="742">
        <v>1302.5</v>
      </c>
      <c r="D49" s="236">
        <v>576.9</v>
      </c>
      <c r="E49" s="236">
        <v>125.8</v>
      </c>
      <c r="F49" s="223">
        <v>5407.3</v>
      </c>
      <c r="G49" s="256">
        <v>3105.5</v>
      </c>
      <c r="H49" s="255">
        <v>74.099999999999994</v>
      </c>
      <c r="AA49" s="1"/>
      <c r="AB49" s="1"/>
    </row>
    <row r="50" spans="2:28" ht="15" customHeight="1">
      <c r="B50" s="711" t="s">
        <v>269</v>
      </c>
      <c r="C50" s="747">
        <v>5359.2</v>
      </c>
      <c r="D50" s="242">
        <v>6535.4</v>
      </c>
      <c r="E50" s="251">
        <v>-18</v>
      </c>
      <c r="F50" s="219">
        <v>21095.8</v>
      </c>
      <c r="G50" s="219">
        <v>23370</v>
      </c>
      <c r="H50" s="174">
        <v>-9.6999999999999993</v>
      </c>
      <c r="AA50" s="1"/>
      <c r="AB50" s="1"/>
    </row>
    <row r="51" spans="2:28" ht="15" customHeight="1" thickBot="1">
      <c r="B51" s="596"/>
      <c r="C51" s="349"/>
      <c r="D51" s="349"/>
      <c r="E51" s="349"/>
      <c r="F51" s="330"/>
      <c r="G51" s="330"/>
      <c r="H51" s="330"/>
      <c r="AA51" s="1"/>
      <c r="AB51" s="1"/>
    </row>
    <row r="52" spans="2:28" ht="2.1" customHeight="1">
      <c r="AA52" s="1"/>
      <c r="AB52" s="1"/>
    </row>
    <row r="53" spans="2:28" ht="15" customHeight="1">
      <c r="B53" s="692" t="s">
        <v>508</v>
      </c>
      <c r="C53" s="1158" t="s">
        <v>4</v>
      </c>
      <c r="D53" s="1158" t="s">
        <v>5</v>
      </c>
      <c r="E53" s="1158" t="s">
        <v>6</v>
      </c>
      <c r="F53" s="1158" t="s">
        <v>7</v>
      </c>
      <c r="G53" s="1158" t="s">
        <v>8</v>
      </c>
      <c r="H53" s="1158" t="s">
        <v>9</v>
      </c>
      <c r="I53" s="1158" t="s">
        <v>10</v>
      </c>
      <c r="J53" s="1158" t="s">
        <v>11</v>
      </c>
      <c r="K53" s="1158" t="s">
        <v>12</v>
      </c>
      <c r="L53" s="1158" t="s">
        <v>75</v>
      </c>
      <c r="M53" s="1158" t="s">
        <v>76</v>
      </c>
      <c r="N53" s="29"/>
      <c r="O53" s="29"/>
      <c r="P53" s="46"/>
      <c r="Q53" s="3"/>
      <c r="R53" s="4"/>
      <c r="S53" s="5"/>
      <c r="T53" s="6"/>
      <c r="U53" s="7"/>
      <c r="V53" s="1"/>
      <c r="W53" s="1"/>
      <c r="X53"/>
      <c r="Y53"/>
      <c r="Z53"/>
      <c r="AA53"/>
    </row>
    <row r="54" spans="2:28" ht="15" customHeight="1">
      <c r="B54" s="692" t="s">
        <v>249</v>
      </c>
      <c r="C54" s="1158"/>
      <c r="D54" s="1158"/>
      <c r="E54" s="1158"/>
      <c r="F54" s="1158"/>
      <c r="G54" s="1158"/>
      <c r="H54" s="1158"/>
      <c r="I54" s="1158"/>
      <c r="J54" s="1158"/>
      <c r="K54" s="1158"/>
      <c r="L54" s="1158"/>
      <c r="M54" s="1158"/>
      <c r="AA54" s="1"/>
      <c r="AB54" s="1"/>
    </row>
    <row r="55" spans="2:28" ht="2.1" customHeight="1">
      <c r="B55" s="145"/>
      <c r="C55" s="169"/>
      <c r="D55" s="169"/>
      <c r="E55" s="169"/>
      <c r="F55" s="169"/>
      <c r="G55" s="169"/>
      <c r="H55" s="485"/>
      <c r="I55" s="169"/>
      <c r="J55" s="169"/>
      <c r="K55" s="169"/>
      <c r="L55" s="169"/>
      <c r="M55" s="485"/>
      <c r="AA55" s="1"/>
      <c r="AB55" s="1"/>
    </row>
    <row r="56" spans="2:28" ht="2.1" customHeight="1">
      <c r="B56" s="346"/>
      <c r="C56" s="456"/>
      <c r="D56" s="456"/>
      <c r="E56" s="456"/>
      <c r="F56" s="456"/>
      <c r="G56" s="456"/>
      <c r="H56" s="456"/>
      <c r="I56" s="456"/>
      <c r="J56" s="456"/>
      <c r="K56" s="456"/>
      <c r="L56" s="456"/>
      <c r="M56" s="457"/>
      <c r="AA56" s="1"/>
      <c r="AB56" s="1"/>
    </row>
    <row r="57" spans="2:28" ht="2.1" customHeight="1">
      <c r="B57" s="145"/>
      <c r="C57" s="145"/>
      <c r="D57" s="145"/>
      <c r="E57" s="145"/>
      <c r="F57" s="145"/>
      <c r="G57" s="145"/>
      <c r="H57" s="673"/>
      <c r="I57" s="169"/>
      <c r="J57" s="169"/>
      <c r="K57" s="169"/>
      <c r="L57" s="169"/>
      <c r="M57" s="485"/>
      <c r="AA57" s="1"/>
      <c r="AB57" s="1"/>
    </row>
    <row r="58" spans="2:28" ht="15" customHeight="1">
      <c r="B58" s="671" t="s">
        <v>253</v>
      </c>
      <c r="C58" s="748">
        <v>275.8</v>
      </c>
      <c r="D58" s="280">
        <v>23</v>
      </c>
      <c r="E58" s="280">
        <v>409.1</v>
      </c>
      <c r="F58" s="280">
        <v>84.6</v>
      </c>
      <c r="G58" s="280">
        <v>651.6</v>
      </c>
      <c r="H58" s="749">
        <v>1830</v>
      </c>
      <c r="I58" s="174">
        <v>939.8</v>
      </c>
      <c r="J58" s="174">
        <v>512.6</v>
      </c>
      <c r="K58" s="174">
        <v>557.79999999999995</v>
      </c>
      <c r="L58" s="174">
        <v>500.2</v>
      </c>
      <c r="M58" s="174">
        <v>209.9</v>
      </c>
      <c r="AA58" s="1"/>
      <c r="AB58" s="1"/>
    </row>
    <row r="59" spans="2:28" ht="15" customHeight="1">
      <c r="B59" s="672" t="s">
        <v>509</v>
      </c>
      <c r="C59" s="750">
        <v>145</v>
      </c>
      <c r="D59" s="751">
        <v>14.2</v>
      </c>
      <c r="E59" s="751">
        <v>224.7</v>
      </c>
      <c r="F59" s="751">
        <v>45.9</v>
      </c>
      <c r="G59" s="751">
        <v>350.8</v>
      </c>
      <c r="H59" s="751">
        <v>883.6</v>
      </c>
      <c r="I59" s="255">
        <v>455.2</v>
      </c>
      <c r="J59" s="255">
        <v>290.10000000000002</v>
      </c>
      <c r="K59" s="255">
        <v>278</v>
      </c>
      <c r="L59" s="255">
        <v>250.3</v>
      </c>
      <c r="M59" s="255">
        <v>118.1</v>
      </c>
      <c r="AA59" s="1"/>
      <c r="AB59" s="1"/>
    </row>
    <row r="60" spans="2:28" ht="15" customHeight="1">
      <c r="B60" s="672" t="s">
        <v>124</v>
      </c>
      <c r="C60" s="750">
        <v>20.9</v>
      </c>
      <c r="D60" s="751">
        <v>1.4</v>
      </c>
      <c r="E60" s="751">
        <v>26</v>
      </c>
      <c r="F60" s="751">
        <v>6.8</v>
      </c>
      <c r="G60" s="751">
        <v>27.8</v>
      </c>
      <c r="H60" s="751">
        <v>135.30000000000001</v>
      </c>
      <c r="I60" s="255">
        <v>54.1</v>
      </c>
      <c r="J60" s="255">
        <v>19.399999999999999</v>
      </c>
      <c r="K60" s="255">
        <v>43.1</v>
      </c>
      <c r="L60" s="255">
        <v>36.799999999999997</v>
      </c>
      <c r="M60" s="255">
        <v>6.3</v>
      </c>
      <c r="AA60" s="1"/>
      <c r="AB60" s="1"/>
    </row>
    <row r="61" spans="2:28" ht="15" customHeight="1">
      <c r="B61" s="672" t="s">
        <v>510</v>
      </c>
      <c r="C61" s="750">
        <v>50.8</v>
      </c>
      <c r="D61" s="751">
        <v>5</v>
      </c>
      <c r="E61" s="751">
        <v>84.4</v>
      </c>
      <c r="F61" s="751">
        <v>20.2</v>
      </c>
      <c r="G61" s="751">
        <v>122.4</v>
      </c>
      <c r="H61" s="751">
        <v>322.2</v>
      </c>
      <c r="I61" s="255">
        <v>204.4</v>
      </c>
      <c r="J61" s="255">
        <v>96.9</v>
      </c>
      <c r="K61" s="255">
        <v>123.4</v>
      </c>
      <c r="L61" s="255">
        <v>104.1</v>
      </c>
      <c r="M61" s="255">
        <v>44.4</v>
      </c>
      <c r="AA61" s="1"/>
      <c r="AB61" s="1"/>
    </row>
    <row r="62" spans="2:28" ht="15" customHeight="1">
      <c r="B62" s="672" t="s">
        <v>125</v>
      </c>
      <c r="C62" s="750">
        <v>28.6</v>
      </c>
      <c r="D62" s="751">
        <v>0.3</v>
      </c>
      <c r="E62" s="751">
        <v>17</v>
      </c>
      <c r="F62" s="751">
        <v>2.4</v>
      </c>
      <c r="G62" s="751">
        <v>44.2</v>
      </c>
      <c r="H62" s="751">
        <v>285.7</v>
      </c>
      <c r="I62" s="255">
        <v>114</v>
      </c>
      <c r="J62" s="255">
        <v>43.9</v>
      </c>
      <c r="K62" s="255">
        <v>46.8</v>
      </c>
      <c r="L62" s="255">
        <v>53.9</v>
      </c>
      <c r="M62" s="255">
        <v>8.1999999999999993</v>
      </c>
      <c r="AA62" s="1"/>
      <c r="AB62" s="1"/>
    </row>
    <row r="63" spans="2:28" ht="15" customHeight="1">
      <c r="B63" s="672" t="s">
        <v>511</v>
      </c>
      <c r="C63" s="750">
        <v>30.6</v>
      </c>
      <c r="D63" s="751">
        <v>2</v>
      </c>
      <c r="E63" s="751">
        <v>57</v>
      </c>
      <c r="F63" s="751">
        <v>9.4</v>
      </c>
      <c r="G63" s="751">
        <v>106.4</v>
      </c>
      <c r="H63" s="751">
        <v>203.3</v>
      </c>
      <c r="I63" s="255">
        <v>112.2</v>
      </c>
      <c r="J63" s="255">
        <v>62.2</v>
      </c>
      <c r="K63" s="255">
        <v>66.599999999999994</v>
      </c>
      <c r="L63" s="255">
        <v>55.1</v>
      </c>
      <c r="M63" s="255">
        <v>32.9</v>
      </c>
      <c r="AA63" s="1"/>
      <c r="AB63" s="1"/>
    </row>
    <row r="64" spans="2:28" ht="15" customHeight="1">
      <c r="B64" s="673" t="s">
        <v>255</v>
      </c>
      <c r="C64" s="750">
        <v>3.7</v>
      </c>
      <c r="D64" s="751" t="s">
        <v>36</v>
      </c>
      <c r="E64" s="751">
        <v>6.1</v>
      </c>
      <c r="F64" s="751">
        <v>1.6</v>
      </c>
      <c r="G64" s="751">
        <v>6.3</v>
      </c>
      <c r="H64" s="751">
        <v>37.6</v>
      </c>
      <c r="I64" s="255">
        <v>20.399999999999999</v>
      </c>
      <c r="J64" s="255">
        <v>0.9</v>
      </c>
      <c r="K64" s="255">
        <v>13.4</v>
      </c>
      <c r="L64" s="255">
        <v>3.7</v>
      </c>
      <c r="M64" s="255">
        <v>6.5</v>
      </c>
      <c r="AA64" s="1"/>
      <c r="AB64" s="1"/>
    </row>
    <row r="65" spans="2:28" ht="15" customHeight="1">
      <c r="B65" s="673" t="s">
        <v>256</v>
      </c>
      <c r="C65" s="750">
        <v>-8.3000000000000007</v>
      </c>
      <c r="D65" s="751">
        <v>0</v>
      </c>
      <c r="E65" s="751">
        <v>0.9</v>
      </c>
      <c r="F65" s="751">
        <v>4.5</v>
      </c>
      <c r="G65" s="751">
        <v>-1.1000000000000001</v>
      </c>
      <c r="H65" s="751">
        <v>-32.6</v>
      </c>
      <c r="I65" s="255">
        <v>26</v>
      </c>
      <c r="J65" s="255">
        <v>-30.5</v>
      </c>
      <c r="K65" s="255">
        <v>-8.5</v>
      </c>
      <c r="L65" s="255">
        <v>-8.3000000000000007</v>
      </c>
      <c r="M65" s="255">
        <v>-15.6</v>
      </c>
      <c r="AA65" s="1"/>
      <c r="AB65" s="1"/>
    </row>
    <row r="66" spans="2:28" ht="15" customHeight="1">
      <c r="B66" s="673" t="s">
        <v>512</v>
      </c>
      <c r="C66" s="750">
        <v>36.799999999999997</v>
      </c>
      <c r="D66" s="751">
        <v>2</v>
      </c>
      <c r="E66" s="751">
        <v>28.4</v>
      </c>
      <c r="F66" s="751">
        <v>5.0999999999999996</v>
      </c>
      <c r="G66" s="751">
        <v>40.6</v>
      </c>
      <c r="H66" s="751">
        <v>237.6</v>
      </c>
      <c r="I66" s="255">
        <v>119.4</v>
      </c>
      <c r="J66" s="255">
        <v>30.3</v>
      </c>
      <c r="K66" s="255">
        <v>90.6</v>
      </c>
      <c r="L66" s="255">
        <v>16.899999999999999</v>
      </c>
      <c r="M66" s="255">
        <v>4.5999999999999996</v>
      </c>
      <c r="AA66" s="1"/>
      <c r="AB66" s="1"/>
    </row>
    <row r="67" spans="2:28" ht="15" customHeight="1">
      <c r="B67" s="673" t="s">
        <v>803</v>
      </c>
      <c r="C67" s="750">
        <v>38.6</v>
      </c>
      <c r="D67" s="751">
        <v>2</v>
      </c>
      <c r="E67" s="751">
        <v>30.2</v>
      </c>
      <c r="F67" s="751">
        <v>6</v>
      </c>
      <c r="G67" s="751">
        <v>65.5</v>
      </c>
      <c r="H67" s="751">
        <v>248.3</v>
      </c>
      <c r="I67" s="255">
        <v>125.6</v>
      </c>
      <c r="J67" s="255">
        <v>80.8</v>
      </c>
      <c r="K67" s="255">
        <v>51.3</v>
      </c>
      <c r="L67" s="255">
        <v>205</v>
      </c>
      <c r="M67" s="255">
        <v>67.3</v>
      </c>
      <c r="AA67" s="1"/>
      <c r="AB67" s="1"/>
    </row>
    <row r="68" spans="2:28" ht="15" customHeight="1">
      <c r="B68" s="673" t="s">
        <v>804</v>
      </c>
      <c r="C68" s="750">
        <v>25.1</v>
      </c>
      <c r="D68" s="751">
        <v>-0.2</v>
      </c>
      <c r="E68" s="751">
        <v>12</v>
      </c>
      <c r="F68" s="751">
        <v>7</v>
      </c>
      <c r="G68" s="751">
        <v>17.2</v>
      </c>
      <c r="H68" s="751">
        <v>-2.7</v>
      </c>
      <c r="I68" s="255">
        <v>78.2</v>
      </c>
      <c r="J68" s="255">
        <v>8.1</v>
      </c>
      <c r="K68" s="255">
        <v>47.8</v>
      </c>
      <c r="L68" s="255">
        <v>99.3</v>
      </c>
      <c r="M68" s="255">
        <v>-39</v>
      </c>
      <c r="AA68" s="1"/>
      <c r="AB68" s="1"/>
    </row>
    <row r="69" spans="2:28" ht="15" customHeight="1">
      <c r="B69" s="673" t="s">
        <v>261</v>
      </c>
      <c r="C69" s="750">
        <v>19.5</v>
      </c>
      <c r="D69" s="751">
        <v>0.8</v>
      </c>
      <c r="E69" s="751">
        <v>32.700000000000003</v>
      </c>
      <c r="F69" s="751">
        <v>5.5</v>
      </c>
      <c r="G69" s="751">
        <v>58.4</v>
      </c>
      <c r="H69" s="751">
        <v>120</v>
      </c>
      <c r="I69" s="255">
        <v>64.7</v>
      </c>
      <c r="J69" s="255">
        <v>34.6</v>
      </c>
      <c r="K69" s="255">
        <v>29.7</v>
      </c>
      <c r="L69" s="255">
        <v>21.6</v>
      </c>
      <c r="M69" s="255">
        <v>8.4</v>
      </c>
      <c r="AA69" s="1"/>
      <c r="AB69" s="1"/>
    </row>
    <row r="70" spans="2:28" ht="15" customHeight="1">
      <c r="B70" s="673" t="s">
        <v>513</v>
      </c>
      <c r="C70" s="750">
        <v>1.2</v>
      </c>
      <c r="D70" s="751">
        <v>0</v>
      </c>
      <c r="E70" s="751">
        <v>13.3</v>
      </c>
      <c r="F70" s="751">
        <v>1.9</v>
      </c>
      <c r="G70" s="751">
        <v>16.8</v>
      </c>
      <c r="H70" s="751">
        <v>77.599999999999994</v>
      </c>
      <c r="I70" s="255">
        <v>30.9</v>
      </c>
      <c r="J70" s="255">
        <v>0.8</v>
      </c>
      <c r="K70" s="255">
        <v>2.4</v>
      </c>
      <c r="L70" s="255">
        <v>3.9</v>
      </c>
      <c r="M70" s="255">
        <v>0.7</v>
      </c>
      <c r="AA70" s="1"/>
      <c r="AB70" s="1"/>
    </row>
    <row r="71" spans="2:28" ht="15" customHeight="1">
      <c r="B71" s="673" t="s">
        <v>263</v>
      </c>
      <c r="C71" s="750">
        <v>5.4</v>
      </c>
      <c r="D71" s="751">
        <v>0.6</v>
      </c>
      <c r="E71" s="751">
        <v>6.2</v>
      </c>
      <c r="F71" s="751">
        <v>1.3</v>
      </c>
      <c r="G71" s="751">
        <v>7.6</v>
      </c>
      <c r="H71" s="751">
        <v>-10.199999999999999</v>
      </c>
      <c r="I71" s="255">
        <v>9</v>
      </c>
      <c r="J71" s="255">
        <v>5.0999999999999996</v>
      </c>
      <c r="K71" s="255">
        <v>17.2</v>
      </c>
      <c r="L71" s="255">
        <v>2.7</v>
      </c>
      <c r="M71" s="255">
        <v>0.4</v>
      </c>
      <c r="AA71" s="1"/>
      <c r="AB71" s="1"/>
    </row>
    <row r="72" spans="2:28" ht="15" customHeight="1">
      <c r="B72" s="674" t="s">
        <v>514</v>
      </c>
      <c r="C72" s="748">
        <v>397.7</v>
      </c>
      <c r="D72" s="280">
        <v>28.1</v>
      </c>
      <c r="E72" s="280">
        <v>538.79999999999995</v>
      </c>
      <c r="F72" s="280">
        <v>117.3</v>
      </c>
      <c r="G72" s="280">
        <v>863.1</v>
      </c>
      <c r="H72" s="749">
        <v>2505.6</v>
      </c>
      <c r="I72" s="219">
        <v>1414.1</v>
      </c>
      <c r="J72" s="174">
        <v>642.70000000000005</v>
      </c>
      <c r="K72" s="174">
        <v>801.8</v>
      </c>
      <c r="L72" s="174">
        <v>845</v>
      </c>
      <c r="M72" s="174">
        <v>243.2</v>
      </c>
      <c r="AA72" s="1"/>
      <c r="AB72" s="1"/>
    </row>
    <row r="73" spans="2:28" ht="15" customHeight="1">
      <c r="B73" s="675" t="s">
        <v>264</v>
      </c>
      <c r="C73" s="750">
        <v>59.7</v>
      </c>
      <c r="D73" s="751">
        <v>6.5</v>
      </c>
      <c r="E73" s="751">
        <v>109.8</v>
      </c>
      <c r="F73" s="751">
        <v>24.6</v>
      </c>
      <c r="G73" s="751">
        <v>181</v>
      </c>
      <c r="H73" s="751">
        <v>524.5</v>
      </c>
      <c r="I73" s="255">
        <v>273.8</v>
      </c>
      <c r="J73" s="255">
        <v>132.19999999999999</v>
      </c>
      <c r="K73" s="255">
        <v>158.4</v>
      </c>
      <c r="L73" s="255">
        <v>91.6</v>
      </c>
      <c r="M73" s="255">
        <v>46.6</v>
      </c>
      <c r="AA73" s="1"/>
      <c r="AB73" s="1"/>
    </row>
    <row r="74" spans="2:28" ht="15" customHeight="1">
      <c r="B74" s="675" t="s">
        <v>1788</v>
      </c>
      <c r="C74" s="750" t="s">
        <v>36</v>
      </c>
      <c r="D74" s="751" t="s">
        <v>36</v>
      </c>
      <c r="E74" s="751" t="s">
        <v>36</v>
      </c>
      <c r="F74" s="751" t="s">
        <v>36</v>
      </c>
      <c r="G74" s="751" t="s">
        <v>36</v>
      </c>
      <c r="H74" s="751" t="s">
        <v>36</v>
      </c>
      <c r="I74" s="255" t="s">
        <v>36</v>
      </c>
      <c r="J74" s="255" t="s">
        <v>36</v>
      </c>
      <c r="K74" s="255" t="s">
        <v>36</v>
      </c>
      <c r="L74" s="255" t="s">
        <v>36</v>
      </c>
      <c r="M74" s="255" t="s">
        <v>36</v>
      </c>
      <c r="AA74" s="1"/>
      <c r="AB74" s="1"/>
    </row>
    <row r="75" spans="2:28" ht="15" customHeight="1">
      <c r="B75" s="675" t="s">
        <v>266</v>
      </c>
      <c r="C75" s="750">
        <v>41.9</v>
      </c>
      <c r="D75" s="751">
        <v>2.7</v>
      </c>
      <c r="E75" s="751">
        <v>29.9</v>
      </c>
      <c r="F75" s="751">
        <v>7.4</v>
      </c>
      <c r="G75" s="751">
        <v>48.3</v>
      </c>
      <c r="H75" s="751">
        <v>242.1</v>
      </c>
      <c r="I75" s="255">
        <v>147.80000000000001</v>
      </c>
      <c r="J75" s="255">
        <v>28</v>
      </c>
      <c r="K75" s="255">
        <v>101.7</v>
      </c>
      <c r="L75" s="255">
        <v>61.4</v>
      </c>
      <c r="M75" s="255">
        <v>16.7</v>
      </c>
      <c r="AA75" s="1"/>
      <c r="AB75" s="1"/>
    </row>
    <row r="76" spans="2:28" ht="15" customHeight="1">
      <c r="B76" s="674" t="s">
        <v>267</v>
      </c>
      <c r="C76" s="748">
        <v>296.2</v>
      </c>
      <c r="D76" s="280">
        <v>19</v>
      </c>
      <c r="E76" s="280">
        <v>399.2</v>
      </c>
      <c r="F76" s="280">
        <v>85.3</v>
      </c>
      <c r="G76" s="280">
        <v>633.79999999999995</v>
      </c>
      <c r="H76" s="749">
        <v>1739.1</v>
      </c>
      <c r="I76" s="174">
        <v>992.5</v>
      </c>
      <c r="J76" s="174">
        <v>482.5</v>
      </c>
      <c r="K76" s="174">
        <v>541.70000000000005</v>
      </c>
      <c r="L76" s="174">
        <v>692</v>
      </c>
      <c r="M76" s="174">
        <v>179.9</v>
      </c>
      <c r="AA76" s="1"/>
      <c r="AB76" s="1"/>
    </row>
    <row r="77" spans="2:28" ht="15" customHeight="1">
      <c r="B77" s="675" t="s">
        <v>805</v>
      </c>
      <c r="C77" s="750">
        <v>38.6</v>
      </c>
      <c r="D77" s="751">
        <v>2</v>
      </c>
      <c r="E77" s="751">
        <v>30.2</v>
      </c>
      <c r="F77" s="751">
        <v>6</v>
      </c>
      <c r="G77" s="751">
        <v>65.5</v>
      </c>
      <c r="H77" s="751">
        <v>248.3</v>
      </c>
      <c r="I77" s="255">
        <v>125.6</v>
      </c>
      <c r="J77" s="255">
        <v>80.8</v>
      </c>
      <c r="K77" s="255">
        <v>51.3</v>
      </c>
      <c r="L77" s="255">
        <v>205</v>
      </c>
      <c r="M77" s="255">
        <v>67.3</v>
      </c>
      <c r="AA77" s="1"/>
      <c r="AB77" s="1"/>
    </row>
    <row r="78" spans="2:28">
      <c r="B78" s="674" t="s">
        <v>806</v>
      </c>
      <c r="C78" s="748">
        <v>257.60000000000002</v>
      </c>
      <c r="D78" s="280">
        <v>16.899999999999999</v>
      </c>
      <c r="E78" s="280">
        <v>369</v>
      </c>
      <c r="F78" s="280">
        <v>79.3</v>
      </c>
      <c r="G78" s="280">
        <v>568.29999999999995</v>
      </c>
      <c r="H78" s="749">
        <v>1490.7</v>
      </c>
      <c r="I78" s="174">
        <v>866.8</v>
      </c>
      <c r="J78" s="174">
        <v>401.8</v>
      </c>
      <c r="K78" s="174">
        <v>490.4</v>
      </c>
      <c r="L78" s="174">
        <v>487</v>
      </c>
      <c r="M78" s="174">
        <v>112.6</v>
      </c>
      <c r="AA78" s="1"/>
      <c r="AB78" s="1"/>
    </row>
    <row r="79" spans="2:28" ht="15" customHeight="1">
      <c r="AA79" s="1"/>
      <c r="AB79" s="1"/>
    </row>
    <row r="80" spans="2:28" ht="15" hidden="1" customHeight="1">
      <c r="AA80" s="1"/>
      <c r="AB80" s="1"/>
    </row>
    <row r="81" spans="27:28" ht="15" hidden="1" customHeight="1">
      <c r="AA81" s="1"/>
      <c r="AB81" s="1"/>
    </row>
    <row r="82" spans="27:28" ht="15" hidden="1" customHeight="1">
      <c r="AA82" s="1"/>
      <c r="AB82" s="1"/>
    </row>
    <row r="83" spans="27:28" ht="15" hidden="1" customHeight="1">
      <c r="AA83" s="1"/>
      <c r="AB83" s="1"/>
    </row>
    <row r="84" spans="27:28" ht="15" hidden="1" customHeight="1">
      <c r="AA84" s="1"/>
      <c r="AB84" s="1"/>
    </row>
    <row r="85" spans="27:28" ht="15" hidden="1" customHeight="1">
      <c r="AA85" s="1"/>
      <c r="AB85" s="1"/>
    </row>
    <row r="86" spans="27:28" ht="15" hidden="1" customHeight="1">
      <c r="AA86" s="1"/>
      <c r="AB86" s="1"/>
    </row>
    <row r="87" spans="27:28" ht="15" hidden="1" customHeight="1">
      <c r="AA87" s="1"/>
      <c r="AB87" s="1"/>
    </row>
    <row r="88" spans="27:28" ht="15" hidden="1" customHeight="1">
      <c r="AA88" s="1"/>
      <c r="AB88" s="1"/>
    </row>
    <row r="89" spans="27:28" ht="15" hidden="1" customHeight="1">
      <c r="AA89" s="1"/>
      <c r="AB89" s="1"/>
    </row>
    <row r="90" spans="27:28" ht="15" hidden="1" customHeight="1">
      <c r="AA90" s="1"/>
      <c r="AB90" s="1"/>
    </row>
    <row r="91" spans="27:28" ht="15" hidden="1" customHeight="1">
      <c r="AA91" s="1"/>
      <c r="AB91" s="1"/>
    </row>
    <row r="92" spans="27:28" ht="15" hidden="1" customHeight="1">
      <c r="AA92" s="1"/>
      <c r="AB92" s="1"/>
    </row>
    <row r="93" spans="27:28" ht="15" hidden="1" customHeight="1"/>
    <row r="94" spans="27:28" ht="15" hidden="1" customHeight="1"/>
  </sheetData>
  <mergeCells count="23">
    <mergeCell ref="I53:I54"/>
    <mergeCell ref="J53:J54"/>
    <mergeCell ref="K53:K54"/>
    <mergeCell ref="L53:L54"/>
    <mergeCell ref="M53:M54"/>
    <mergeCell ref="H53:H54"/>
    <mergeCell ref="C6:C7"/>
    <mergeCell ref="E6:E7"/>
    <mergeCell ref="F6:F7"/>
    <mergeCell ref="H6:H7"/>
    <mergeCell ref="C25:C26"/>
    <mergeCell ref="E25:E26"/>
    <mergeCell ref="C53:C54"/>
    <mergeCell ref="D53:D54"/>
    <mergeCell ref="E53:E54"/>
    <mergeCell ref="F53:F54"/>
    <mergeCell ref="G53:G54"/>
    <mergeCell ref="F25:F26"/>
    <mergeCell ref="H25:H26"/>
    <mergeCell ref="C5:E5"/>
    <mergeCell ref="F5:H5"/>
    <mergeCell ref="C24:E24"/>
    <mergeCell ref="F24:H2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B70"/>
  <sheetViews>
    <sheetView showGridLines="0" showRowColHeaders="0" zoomScaleNormal="100" workbookViewId="0">
      <pane ySplit="5" topLeftCell="A8" activePane="bottomLeft" state="frozen"/>
      <selection activeCell="B9" sqref="B9:F9"/>
      <selection pane="bottomLeft" activeCell="G43" sqref="G43"/>
    </sheetView>
  </sheetViews>
  <sheetFormatPr defaultColWidth="0" defaultRowHeight="0" customHeight="1" zeroHeight="1"/>
  <cols>
    <col min="1" max="1" width="5.7109375" style="1" customWidth="1"/>
    <col min="2" max="2" width="50.28515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238</v>
      </c>
      <c r="D1" s="180"/>
      <c r="E1" s="1"/>
      <c r="F1" s="1"/>
      <c r="G1" s="1"/>
      <c r="H1" s="83"/>
    </row>
    <row r="2" spans="1:18" ht="8.25" customHeight="1">
      <c r="B2" s="2"/>
      <c r="D2" s="180"/>
      <c r="E2" s="1"/>
      <c r="F2" s="1"/>
      <c r="G2" s="1"/>
      <c r="H2" s="83"/>
    </row>
    <row r="3" spans="1:18" ht="15.75" hidden="1">
      <c r="B3" s="28"/>
      <c r="E3" s="46"/>
      <c r="F3" s="3"/>
      <c r="G3" s="4"/>
      <c r="H3" s="5"/>
      <c r="I3" s="6"/>
      <c r="J3" s="7"/>
      <c r="K3" s="4"/>
      <c r="L3"/>
      <c r="M3"/>
      <c r="N3"/>
      <c r="O3"/>
      <c r="P3"/>
      <c r="Q3"/>
      <c r="R3"/>
    </row>
    <row r="4" spans="1:18" ht="15.75" hidden="1">
      <c r="B4" s="28"/>
      <c r="E4" s="46"/>
      <c r="F4" s="3"/>
      <c r="G4" s="4"/>
      <c r="H4" s="5"/>
      <c r="I4" s="6"/>
      <c r="J4" s="7"/>
      <c r="K4" s="4"/>
      <c r="L4"/>
      <c r="M4"/>
      <c r="N4"/>
      <c r="O4"/>
      <c r="P4"/>
      <c r="Q4"/>
      <c r="R4"/>
    </row>
    <row r="5" spans="1:18" ht="6" customHeight="1">
      <c r="B5" s="28"/>
      <c r="E5" s="46"/>
      <c r="F5" s="3"/>
      <c r="G5" s="4"/>
      <c r="H5" s="5"/>
      <c r="I5" s="6"/>
      <c r="J5" s="7"/>
      <c r="K5" s="4"/>
      <c r="L5"/>
      <c r="M5"/>
      <c r="N5"/>
      <c r="O5"/>
      <c r="P5"/>
      <c r="Q5"/>
      <c r="R5"/>
    </row>
    <row r="6" spans="1:18" ht="15.75" hidden="1">
      <c r="B6" s="28"/>
      <c r="E6" s="46"/>
      <c r="F6" s="3"/>
      <c r="G6" s="4"/>
      <c r="H6" s="5"/>
      <c r="I6" s="6"/>
      <c r="J6" s="7"/>
      <c r="K6" s="4"/>
      <c r="L6"/>
      <c r="M6"/>
      <c r="N6"/>
      <c r="O6"/>
      <c r="P6"/>
      <c r="Q6"/>
      <c r="R6"/>
    </row>
    <row r="7" spans="1:18" s="1" customFormat="1" ht="13.5" hidden="1">
      <c r="B7" s="28"/>
      <c r="C7" s="29"/>
      <c r="D7" s="29"/>
      <c r="E7" s="46"/>
      <c r="F7" s="3"/>
      <c r="G7" s="4"/>
      <c r="H7" s="5"/>
      <c r="I7" s="6"/>
      <c r="J7" s="7"/>
    </row>
    <row r="8" spans="1:18" s="1" customFormat="1" ht="3" customHeight="1">
      <c r="B8" s="28"/>
      <c r="C8" s="29"/>
      <c r="D8" s="29"/>
      <c r="E8" s="46"/>
      <c r="F8" s="3"/>
      <c r="G8" s="4"/>
      <c r="H8" s="5"/>
      <c r="I8" s="6"/>
      <c r="J8" s="7"/>
    </row>
    <row r="9" spans="1:18" s="1" customFormat="1" ht="3" customHeight="1">
      <c r="B9" s="28"/>
      <c r="C9" s="29"/>
      <c r="D9" s="29"/>
      <c r="E9" s="46"/>
      <c r="F9" s="3"/>
      <c r="G9" s="4"/>
      <c r="H9" s="5"/>
      <c r="I9" s="6"/>
      <c r="J9" s="7"/>
    </row>
    <row r="10" spans="1:18" s="4" customFormat="1" ht="3" customHeight="1">
      <c r="B10" s="84"/>
      <c r="C10" s="85"/>
      <c r="D10" s="85"/>
      <c r="E10" s="46"/>
      <c r="F10" s="3"/>
      <c r="H10" s="5"/>
      <c r="I10" s="6"/>
      <c r="J10" s="7"/>
    </row>
    <row r="11" spans="1:18" s="1" customFormat="1" ht="15" customHeight="1">
      <c r="A11" s="15"/>
      <c r="B11" s="81" t="s">
        <v>704</v>
      </c>
      <c r="C11" s="29"/>
      <c r="D11" s="29"/>
      <c r="E11" s="67"/>
      <c r="F11" s="68"/>
      <c r="G11" s="4"/>
      <c r="H11" s="69"/>
      <c r="I11" s="70"/>
      <c r="J11" s="71"/>
      <c r="K11" s="66"/>
    </row>
    <row r="12" spans="1:18" s="1" customFormat="1" ht="15" customHeight="1">
      <c r="A12" s="15"/>
      <c r="B12" s="82"/>
      <c r="C12" s="29"/>
      <c r="D12" s="29"/>
      <c r="E12" s="67"/>
      <c r="F12" s="68"/>
      <c r="G12" s="4"/>
      <c r="H12" s="69"/>
      <c r="I12" s="70"/>
      <c r="J12" s="71"/>
      <c r="K12" s="66"/>
    </row>
    <row r="13" spans="1:18" s="1" customFormat="1" ht="15" customHeight="1">
      <c r="A13" s="15"/>
      <c r="B13" s="556" t="s">
        <v>705</v>
      </c>
      <c r="C13" s="1237" t="s">
        <v>77</v>
      </c>
      <c r="D13" s="1239"/>
      <c r="E13" s="1238"/>
      <c r="F13" s="1237" t="s">
        <v>237</v>
      </c>
      <c r="G13" s="1239"/>
      <c r="H13" s="1238"/>
      <c r="I13" s="70"/>
      <c r="J13" s="71"/>
      <c r="K13" s="66"/>
    </row>
    <row r="14" spans="1:18" s="1" customFormat="1" ht="2.1" customHeight="1">
      <c r="A14" s="15"/>
      <c r="B14" s="557"/>
      <c r="C14" s="1305"/>
      <c r="D14" s="1305"/>
      <c r="E14" s="1305"/>
      <c r="F14" s="591"/>
      <c r="G14" s="591"/>
      <c r="H14" s="591"/>
    </row>
    <row r="15" spans="1:18" ht="2.1" customHeight="1">
      <c r="B15" s="558"/>
      <c r="C15" s="1306"/>
      <c r="D15" s="1306"/>
      <c r="E15" s="1306"/>
      <c r="F15" s="592"/>
      <c r="G15" s="592"/>
      <c r="H15" s="592"/>
      <c r="I15"/>
      <c r="J15"/>
      <c r="K15"/>
      <c r="L15"/>
      <c r="M15"/>
      <c r="N15"/>
      <c r="O15"/>
      <c r="P15"/>
      <c r="Q15"/>
      <c r="R15"/>
    </row>
    <row r="16" spans="1:18" ht="2.1" customHeight="1" thickBot="1">
      <c r="B16" s="557"/>
      <c r="C16" s="1305"/>
      <c r="D16" s="1305"/>
      <c r="E16" s="1305"/>
      <c r="F16" s="591"/>
      <c r="G16" s="591"/>
      <c r="H16" s="591"/>
      <c r="I16"/>
      <c r="J16"/>
      <c r="K16"/>
      <c r="L16"/>
      <c r="M16"/>
      <c r="N16"/>
      <c r="O16"/>
      <c r="P16"/>
      <c r="Q16"/>
      <c r="R16"/>
    </row>
    <row r="17" spans="2:18" ht="14.1" customHeight="1" thickTop="1" thickBot="1">
      <c r="B17" s="559" t="s">
        <v>706</v>
      </c>
      <c r="C17" s="560" t="s">
        <v>835</v>
      </c>
      <c r="D17" s="574" t="s">
        <v>836</v>
      </c>
      <c r="E17" s="561" t="s">
        <v>236</v>
      </c>
      <c r="F17" s="574">
        <v>2022</v>
      </c>
      <c r="G17" s="574">
        <v>2021</v>
      </c>
      <c r="H17" s="561" t="s">
        <v>236</v>
      </c>
      <c r="I17"/>
      <c r="J17"/>
      <c r="K17"/>
      <c r="L17"/>
      <c r="M17"/>
      <c r="N17"/>
      <c r="O17"/>
      <c r="P17"/>
      <c r="Q17"/>
      <c r="R17"/>
    </row>
    <row r="18" spans="2:18" ht="14.1" customHeight="1" thickTop="1">
      <c r="B18" s="158" t="s">
        <v>707</v>
      </c>
      <c r="C18" s="218">
        <v>43.5</v>
      </c>
      <c r="D18" s="255">
        <v>135.69999999999999</v>
      </c>
      <c r="E18" s="254">
        <v>-68</v>
      </c>
      <c r="F18" s="222">
        <v>438.7</v>
      </c>
      <c r="G18" s="255">
        <v>628.20000000000005</v>
      </c>
      <c r="H18" s="254">
        <v>-30.2</v>
      </c>
      <c r="I18"/>
      <c r="J18"/>
      <c r="K18"/>
      <c r="L18"/>
      <c r="M18"/>
      <c r="N18"/>
      <c r="O18"/>
      <c r="P18"/>
      <c r="Q18"/>
      <c r="R18"/>
    </row>
    <row r="19" spans="2:18" ht="14.1" customHeight="1">
      <c r="B19" s="292" t="s">
        <v>708</v>
      </c>
      <c r="C19" s="218">
        <v>272.10000000000002</v>
      </c>
      <c r="D19" s="255">
        <v>-37.6</v>
      </c>
      <c r="E19" s="254" t="s">
        <v>36</v>
      </c>
      <c r="F19" s="222">
        <v>310.60000000000002</v>
      </c>
      <c r="G19" s="255">
        <v>-96.3</v>
      </c>
      <c r="H19" s="254" t="s">
        <v>36</v>
      </c>
      <c r="I19"/>
      <c r="J19"/>
      <c r="K19"/>
      <c r="L19"/>
      <c r="M19"/>
      <c r="N19"/>
      <c r="O19"/>
      <c r="P19"/>
      <c r="Q19"/>
      <c r="R19"/>
    </row>
    <row r="20" spans="2:18" ht="14.1" customHeight="1">
      <c r="B20" s="883" t="s">
        <v>709</v>
      </c>
      <c r="C20" s="218">
        <v>-13.1</v>
      </c>
      <c r="D20" s="255">
        <v>82.2</v>
      </c>
      <c r="E20" s="254" t="s">
        <v>36</v>
      </c>
      <c r="F20" s="222">
        <v>139.4</v>
      </c>
      <c r="G20" s="255">
        <v>291.8</v>
      </c>
      <c r="H20" s="254">
        <v>-52.2</v>
      </c>
      <c r="I20"/>
      <c r="J20"/>
      <c r="K20"/>
      <c r="L20"/>
      <c r="M20"/>
      <c r="N20"/>
      <c r="O20"/>
      <c r="P20"/>
      <c r="Q20"/>
      <c r="R20"/>
    </row>
    <row r="21" spans="2:18" ht="14.1" customHeight="1">
      <c r="B21" s="883" t="s">
        <v>710</v>
      </c>
      <c r="C21" s="218">
        <v>15.9</v>
      </c>
      <c r="D21" s="255">
        <v>10.9</v>
      </c>
      <c r="E21" s="254">
        <v>44.9</v>
      </c>
      <c r="F21" s="222">
        <v>51.1</v>
      </c>
      <c r="G21" s="255">
        <v>27.2</v>
      </c>
      <c r="H21" s="254">
        <v>87.5</v>
      </c>
      <c r="I21"/>
      <c r="J21"/>
      <c r="K21"/>
      <c r="L21"/>
      <c r="M21"/>
      <c r="N21"/>
      <c r="O21"/>
      <c r="P21"/>
      <c r="Q21"/>
      <c r="R21"/>
    </row>
    <row r="22" spans="2:18" ht="14.1" customHeight="1">
      <c r="B22" s="215" t="s">
        <v>1105</v>
      </c>
      <c r="C22" s="218">
        <v>65.8</v>
      </c>
      <c r="D22" s="255">
        <v>55.7</v>
      </c>
      <c r="E22" s="254">
        <v>18.2</v>
      </c>
      <c r="F22" s="222">
        <v>702</v>
      </c>
      <c r="G22" s="255">
        <v>185.4</v>
      </c>
      <c r="H22" s="254">
        <v>278.60000000000002</v>
      </c>
      <c r="I22"/>
      <c r="J22"/>
      <c r="K22"/>
      <c r="L22"/>
      <c r="M22"/>
      <c r="N22"/>
      <c r="O22"/>
      <c r="P22"/>
      <c r="Q22"/>
      <c r="R22"/>
    </row>
    <row r="23" spans="2:18" ht="14.1" customHeight="1">
      <c r="B23" s="215" t="s">
        <v>711</v>
      </c>
      <c r="C23" s="218">
        <v>11.9</v>
      </c>
      <c r="D23" s="255">
        <v>2</v>
      </c>
      <c r="E23" s="254">
        <v>488.8</v>
      </c>
      <c r="F23" s="222">
        <v>24.5</v>
      </c>
      <c r="G23" s="255">
        <v>5.3</v>
      </c>
      <c r="H23" s="254">
        <v>363.1</v>
      </c>
      <c r="I23"/>
      <c r="J23"/>
      <c r="K23"/>
      <c r="L23"/>
      <c r="M23"/>
      <c r="N23"/>
      <c r="O23"/>
      <c r="P23"/>
      <c r="Q23"/>
      <c r="R23"/>
    </row>
    <row r="24" spans="2:18" ht="14.1" customHeight="1">
      <c r="B24" s="884" t="s">
        <v>712</v>
      </c>
      <c r="C24" s="713">
        <v>396</v>
      </c>
      <c r="D24" s="174">
        <v>249</v>
      </c>
      <c r="E24" s="174">
        <v>59.1</v>
      </c>
      <c r="F24" s="219">
        <v>1666.3</v>
      </c>
      <c r="G24" s="219">
        <v>1041.5999999999999</v>
      </c>
      <c r="H24" s="174">
        <v>60</v>
      </c>
      <c r="I24"/>
      <c r="J24"/>
      <c r="K24"/>
      <c r="L24"/>
      <c r="M24"/>
      <c r="N24"/>
      <c r="O24"/>
      <c r="P24"/>
      <c r="Q24"/>
      <c r="R24"/>
    </row>
    <row r="25" spans="2:18" ht="14.1" customHeight="1">
      <c r="B25" s="215" t="s">
        <v>713</v>
      </c>
      <c r="C25" s="218">
        <v>-35.1</v>
      </c>
      <c r="D25" s="255">
        <v>-27.3</v>
      </c>
      <c r="E25" s="254">
        <v>28.3</v>
      </c>
      <c r="F25" s="222">
        <v>-128.19999999999999</v>
      </c>
      <c r="G25" s="255">
        <v>-70.5</v>
      </c>
      <c r="H25" s="254">
        <v>81.8</v>
      </c>
      <c r="I25"/>
      <c r="J25"/>
      <c r="K25"/>
      <c r="L25"/>
      <c r="M25"/>
      <c r="N25"/>
      <c r="O25"/>
      <c r="P25"/>
      <c r="Q25"/>
      <c r="R25"/>
    </row>
    <row r="26" spans="2:18" ht="14.1" customHeight="1">
      <c r="B26" s="884" t="s">
        <v>714</v>
      </c>
      <c r="C26" s="713">
        <v>361</v>
      </c>
      <c r="D26" s="174">
        <v>221.6</v>
      </c>
      <c r="E26" s="174">
        <v>62.9</v>
      </c>
      <c r="F26" s="219">
        <v>1538</v>
      </c>
      <c r="G26" s="174">
        <v>971.1</v>
      </c>
      <c r="H26" s="174">
        <v>58.4</v>
      </c>
      <c r="I26"/>
      <c r="J26"/>
      <c r="K26"/>
      <c r="L26"/>
      <c r="M26"/>
      <c r="N26"/>
      <c r="O26"/>
      <c r="P26"/>
      <c r="Q26"/>
      <c r="R26"/>
    </row>
    <row r="27" spans="2:18" ht="14.1" customHeight="1">
      <c r="B27" s="215" t="s">
        <v>69</v>
      </c>
      <c r="C27" s="218">
        <v>-54.2</v>
      </c>
      <c r="D27" s="255">
        <v>-8.9</v>
      </c>
      <c r="E27" s="254">
        <v>509.1</v>
      </c>
      <c r="F27" s="222">
        <v>-79.900000000000006</v>
      </c>
      <c r="G27" s="255">
        <v>-38.9</v>
      </c>
      <c r="H27" s="254">
        <v>105.4</v>
      </c>
      <c r="I27" s="6"/>
      <c r="J27" s="7"/>
      <c r="K27" s="4"/>
      <c r="L27"/>
      <c r="M27"/>
      <c r="N27"/>
      <c r="O27"/>
      <c r="P27"/>
      <c r="Q27"/>
      <c r="R27"/>
    </row>
    <row r="28" spans="2:18" ht="14.1" customHeight="1">
      <c r="B28" s="215" t="s">
        <v>715</v>
      </c>
      <c r="C28" s="218">
        <v>-99.6</v>
      </c>
      <c r="D28" s="255">
        <v>-125.3</v>
      </c>
      <c r="E28" s="254">
        <v>-20.5</v>
      </c>
      <c r="F28" s="222">
        <v>-470.3</v>
      </c>
      <c r="G28" s="255">
        <v>-582</v>
      </c>
      <c r="H28" s="254">
        <v>-19.2</v>
      </c>
      <c r="I28" s="6"/>
      <c r="J28" s="7"/>
      <c r="K28" s="4"/>
      <c r="L28"/>
      <c r="M28"/>
      <c r="N28"/>
      <c r="O28"/>
      <c r="P28"/>
      <c r="Q28"/>
      <c r="R28"/>
    </row>
    <row r="29" spans="2:18" ht="14.1" customHeight="1">
      <c r="B29" s="215" t="s">
        <v>716</v>
      </c>
      <c r="C29" s="218">
        <v>-0.2</v>
      </c>
      <c r="D29" s="255">
        <v>-0.1</v>
      </c>
      <c r="E29" s="254">
        <v>243.8</v>
      </c>
      <c r="F29" s="222">
        <v>-0.3</v>
      </c>
      <c r="G29" s="255">
        <v>-0.2</v>
      </c>
      <c r="H29" s="254">
        <v>101.3</v>
      </c>
      <c r="I29" s="6"/>
      <c r="J29" s="7"/>
      <c r="K29" s="4"/>
      <c r="L29"/>
      <c r="M29"/>
      <c r="N29"/>
      <c r="O29"/>
      <c r="P29"/>
      <c r="Q29"/>
      <c r="R29"/>
    </row>
    <row r="30" spans="2:18" ht="14.1" customHeight="1">
      <c r="B30" s="884" t="s">
        <v>29</v>
      </c>
      <c r="C30" s="713">
        <v>207.2</v>
      </c>
      <c r="D30" s="174">
        <v>87.5</v>
      </c>
      <c r="E30" s="174">
        <v>136.80000000000001</v>
      </c>
      <c r="F30" s="174">
        <v>987.9</v>
      </c>
      <c r="G30" s="174">
        <v>352.8</v>
      </c>
      <c r="H30" s="174">
        <v>180.1</v>
      </c>
      <c r="I30" s="6"/>
      <c r="J30" s="7"/>
      <c r="K30" s="4"/>
      <c r="L30"/>
      <c r="M30"/>
      <c r="N30"/>
      <c r="O30"/>
      <c r="P30"/>
      <c r="Q30"/>
      <c r="R30"/>
    </row>
    <row r="31" spans="2:18" ht="14.1" customHeight="1">
      <c r="B31" s="215" t="s">
        <v>717</v>
      </c>
      <c r="C31" s="743">
        <v>57.4</v>
      </c>
      <c r="D31" s="255">
        <v>39.5</v>
      </c>
      <c r="E31" s="254" t="s">
        <v>1101</v>
      </c>
      <c r="F31" s="235" t="s">
        <v>1102</v>
      </c>
      <c r="G31" s="255">
        <v>36.299999999999997</v>
      </c>
      <c r="H31" s="254" t="s">
        <v>1103</v>
      </c>
      <c r="I31" s="6"/>
      <c r="J31" s="7"/>
      <c r="K31" s="4"/>
      <c r="L31"/>
      <c r="M31"/>
      <c r="N31"/>
      <c r="O31"/>
      <c r="P31"/>
      <c r="Q31"/>
      <c r="R31"/>
    </row>
    <row r="32" spans="2:18" ht="14.1" customHeight="1">
      <c r="B32" s="215" t="s">
        <v>310</v>
      </c>
      <c r="C32" s="218" t="s">
        <v>1104</v>
      </c>
      <c r="D32" s="255">
        <v>-41.5</v>
      </c>
      <c r="E32" s="254">
        <v>153.69999999999999</v>
      </c>
      <c r="F32" s="222">
        <v>-350.4</v>
      </c>
      <c r="G32" s="255">
        <v>-91.9</v>
      </c>
      <c r="H32" s="254">
        <v>281.3</v>
      </c>
      <c r="I32" s="6"/>
      <c r="J32" s="7"/>
      <c r="K32" s="4"/>
      <c r="L32"/>
      <c r="M32"/>
      <c r="N32"/>
      <c r="O32"/>
      <c r="P32"/>
      <c r="Q32"/>
      <c r="R32"/>
    </row>
    <row r="33" spans="2:18" ht="14.1" customHeight="1">
      <c r="B33" s="215" t="s">
        <v>718</v>
      </c>
      <c r="C33" s="218">
        <v>-64.7</v>
      </c>
      <c r="D33" s="255">
        <v>-18.8</v>
      </c>
      <c r="E33" s="254">
        <v>244.8</v>
      </c>
      <c r="F33" s="222">
        <v>-242</v>
      </c>
      <c r="G33" s="255">
        <v>-79.5</v>
      </c>
      <c r="H33" s="254">
        <v>204.4</v>
      </c>
      <c r="I33" s="6"/>
      <c r="J33" s="7"/>
      <c r="K33" s="4"/>
      <c r="L33"/>
      <c r="M33"/>
      <c r="N33"/>
      <c r="O33"/>
      <c r="P33"/>
      <c r="Q33"/>
      <c r="R33"/>
    </row>
    <row r="34" spans="2:18" ht="14.1" customHeight="1">
      <c r="B34" s="884" t="s">
        <v>719</v>
      </c>
      <c r="C34" s="713">
        <v>36.9</v>
      </c>
      <c r="D34" s="174">
        <v>27.1</v>
      </c>
      <c r="E34" s="174">
        <v>36</v>
      </c>
      <c r="F34" s="174">
        <v>395.2</v>
      </c>
      <c r="G34" s="174">
        <v>181.2</v>
      </c>
      <c r="H34" s="174">
        <v>118.1</v>
      </c>
      <c r="I34" s="6"/>
      <c r="J34" s="7"/>
      <c r="K34" s="4"/>
      <c r="L34"/>
      <c r="M34"/>
      <c r="N34"/>
      <c r="O34"/>
      <c r="P34"/>
      <c r="Q34"/>
      <c r="R34"/>
    </row>
    <row r="35" spans="2:18" ht="14.1" customHeight="1">
      <c r="B35" s="562"/>
      <c r="C35" s="563"/>
      <c r="D35" s="563"/>
      <c r="E35" s="564"/>
      <c r="F35" s="563"/>
      <c r="G35" s="563"/>
      <c r="H35" s="564"/>
      <c r="I35" s="6"/>
      <c r="J35" s="7"/>
      <c r="K35" s="4"/>
      <c r="L35"/>
      <c r="M35"/>
      <c r="N35"/>
      <c r="O35"/>
      <c r="P35"/>
      <c r="Q35"/>
      <c r="R35"/>
    </row>
    <row r="36" spans="2:18" ht="14.1" customHeight="1">
      <c r="B36" s="568" t="s">
        <v>720</v>
      </c>
      <c r="C36" s="563"/>
      <c r="D36" s="563"/>
      <c r="E36" s="564"/>
      <c r="F36" s="563"/>
      <c r="G36" s="563"/>
      <c r="H36" s="564"/>
      <c r="I36" s="6"/>
      <c r="J36" s="7"/>
      <c r="K36" s="4"/>
      <c r="L36"/>
      <c r="M36"/>
      <c r="N36"/>
      <c r="O36"/>
      <c r="P36"/>
      <c r="Q36"/>
      <c r="R36"/>
    </row>
    <row r="37" spans="2:18" ht="14.1" customHeight="1">
      <c r="B37" s="562"/>
      <c r="C37" s="563"/>
      <c r="D37" s="563"/>
      <c r="E37" s="564"/>
      <c r="F37" s="563"/>
      <c r="G37" s="563"/>
      <c r="H37" s="564"/>
      <c r="I37" s="6"/>
      <c r="J37" s="7"/>
      <c r="K37" s="4"/>
      <c r="L37"/>
      <c r="M37"/>
      <c r="N37"/>
      <c r="O37"/>
      <c r="P37"/>
      <c r="Q37"/>
      <c r="R37"/>
    </row>
    <row r="38" spans="2:18" ht="14.1" customHeight="1">
      <c r="B38" s="556" t="s">
        <v>721</v>
      </c>
      <c r="C38" s="1237" t="s">
        <v>77</v>
      </c>
      <c r="D38" s="1239"/>
      <c r="E38" s="1238"/>
      <c r="F38" s="1237" t="s">
        <v>237</v>
      </c>
      <c r="G38" s="1239"/>
      <c r="H38" s="1238"/>
      <c r="I38" s="6"/>
      <c r="J38" s="7"/>
      <c r="K38" s="4"/>
      <c r="L38"/>
      <c r="M38"/>
      <c r="N38"/>
      <c r="O38"/>
      <c r="P38"/>
      <c r="Q38"/>
      <c r="R38"/>
    </row>
    <row r="39" spans="2:18" ht="2.1" customHeight="1">
      <c r="B39" s="557"/>
      <c r="C39" s="557"/>
      <c r="D39" s="591"/>
      <c r="E39" s="591"/>
      <c r="F39" s="591"/>
      <c r="G39" s="591"/>
      <c r="H39" s="591"/>
      <c r="I39" s="6"/>
      <c r="J39" s="7"/>
      <c r="K39" s="4"/>
      <c r="L39"/>
      <c r="M39"/>
      <c r="N39"/>
      <c r="O39"/>
      <c r="P39"/>
      <c r="Q39"/>
      <c r="R39"/>
    </row>
    <row r="40" spans="2:18" ht="2.1" customHeight="1">
      <c r="B40" s="558"/>
      <c r="C40" s="1303"/>
      <c r="D40" s="1304"/>
      <c r="E40" s="1304"/>
      <c r="F40" s="1304"/>
      <c r="G40" s="1304"/>
      <c r="H40" s="1304"/>
      <c r="I40" s="6"/>
      <c r="J40" s="7"/>
      <c r="K40" s="4"/>
      <c r="L40"/>
      <c r="M40"/>
      <c r="N40"/>
      <c r="O40"/>
      <c r="P40"/>
      <c r="Q40"/>
      <c r="R40"/>
    </row>
    <row r="41" spans="2:18" ht="2.1" customHeight="1" thickBot="1">
      <c r="B41" s="557"/>
      <c r="C41" s="557"/>
      <c r="D41" s="1305"/>
      <c r="E41" s="1305"/>
      <c r="F41" s="1305"/>
      <c r="G41" s="591"/>
      <c r="H41" s="591"/>
      <c r="I41" s="6"/>
      <c r="J41" s="7"/>
      <c r="K41" s="4"/>
      <c r="L41"/>
      <c r="M41"/>
      <c r="N41"/>
      <c r="O41"/>
      <c r="P41"/>
      <c r="Q41"/>
      <c r="R41"/>
    </row>
    <row r="42" spans="2:18" ht="14.1" customHeight="1" thickTop="1" thickBot="1">
      <c r="B42" s="559" t="s">
        <v>706</v>
      </c>
      <c r="C42" s="567" t="s">
        <v>835</v>
      </c>
      <c r="D42" s="318" t="s">
        <v>836</v>
      </c>
      <c r="E42" s="280" t="s">
        <v>236</v>
      </c>
      <c r="F42" s="318">
        <v>2022</v>
      </c>
      <c r="G42" s="318">
        <v>2021</v>
      </c>
      <c r="H42" s="280" t="s">
        <v>236</v>
      </c>
      <c r="I42" s="6"/>
      <c r="J42" s="7"/>
      <c r="K42" s="4"/>
      <c r="L42"/>
      <c r="M42"/>
      <c r="N42"/>
      <c r="O42"/>
      <c r="P42"/>
      <c r="Q42"/>
      <c r="R42"/>
    </row>
    <row r="43" spans="2:18" ht="14.1" customHeight="1" thickTop="1">
      <c r="B43" s="165" t="s">
        <v>722</v>
      </c>
      <c r="C43" s="743">
        <v>162.19999999999999</v>
      </c>
      <c r="D43" s="222">
        <v>18.5</v>
      </c>
      <c r="E43" s="222">
        <v>775.4</v>
      </c>
      <c r="F43" s="235">
        <v>444</v>
      </c>
      <c r="G43" s="222">
        <v>123.8</v>
      </c>
      <c r="H43" s="303">
        <v>258.60000000000002</v>
      </c>
      <c r="I43" s="6"/>
      <c r="J43" s="7"/>
      <c r="K43" s="4"/>
      <c r="L43"/>
      <c r="M43"/>
      <c r="N43"/>
      <c r="O43"/>
      <c r="P43"/>
      <c r="Q43"/>
      <c r="R43"/>
    </row>
    <row r="44" spans="2:18" ht="14.1" customHeight="1">
      <c r="B44" s="158" t="s">
        <v>711</v>
      </c>
      <c r="C44" s="218" t="s">
        <v>136</v>
      </c>
      <c r="D44" s="255" t="s">
        <v>36</v>
      </c>
      <c r="E44" s="254" t="s">
        <v>36</v>
      </c>
      <c r="F44" s="222" t="s">
        <v>136</v>
      </c>
      <c r="G44" s="255" t="s">
        <v>136</v>
      </c>
      <c r="H44" s="316" t="s">
        <v>36</v>
      </c>
      <c r="I44" s="6"/>
      <c r="J44" s="7"/>
      <c r="K44" s="4"/>
      <c r="L44"/>
      <c r="M44"/>
      <c r="N44"/>
      <c r="O44"/>
      <c r="P44"/>
      <c r="Q44"/>
      <c r="R44"/>
    </row>
    <row r="45" spans="2:18" ht="14.1" customHeight="1">
      <c r="B45" s="308" t="s">
        <v>712</v>
      </c>
      <c r="C45" s="713">
        <v>162.19999999999999</v>
      </c>
      <c r="D45" s="259">
        <v>18.5</v>
      </c>
      <c r="E45" s="270">
        <v>775.4</v>
      </c>
      <c r="F45" s="174">
        <v>444</v>
      </c>
      <c r="G45" s="259">
        <v>123.8</v>
      </c>
      <c r="H45" s="270">
        <v>258.60000000000002</v>
      </c>
      <c r="I45" s="6"/>
      <c r="J45" s="7"/>
      <c r="K45" s="4"/>
      <c r="L45"/>
      <c r="M45"/>
      <c r="N45"/>
      <c r="O45"/>
      <c r="P45"/>
      <c r="Q45"/>
      <c r="R45"/>
    </row>
    <row r="46" spans="2:18" ht="14.1" customHeight="1">
      <c r="B46" s="215" t="s">
        <v>713</v>
      </c>
      <c r="C46" s="218">
        <v>-15.3</v>
      </c>
      <c r="D46" s="255">
        <v>-1.2</v>
      </c>
      <c r="E46" s="253">
        <v>1182.5999999999999</v>
      </c>
      <c r="F46" s="222">
        <v>-39.6</v>
      </c>
      <c r="G46" s="255">
        <v>-6.1</v>
      </c>
      <c r="H46" s="254">
        <v>544.70000000000005</v>
      </c>
      <c r="I46" s="6"/>
      <c r="J46" s="7"/>
      <c r="K46" s="4"/>
      <c r="L46"/>
      <c r="M46"/>
      <c r="N46"/>
      <c r="O46"/>
      <c r="P46"/>
      <c r="Q46"/>
      <c r="R46"/>
    </row>
    <row r="47" spans="2:18" ht="14.1" customHeight="1">
      <c r="B47" s="884" t="s">
        <v>714</v>
      </c>
      <c r="C47" s="713">
        <v>146.9</v>
      </c>
      <c r="D47" s="174">
        <v>17.3</v>
      </c>
      <c r="E47" s="174">
        <v>747.4</v>
      </c>
      <c r="F47" s="174">
        <v>404.4</v>
      </c>
      <c r="G47" s="174">
        <v>117.7</v>
      </c>
      <c r="H47" s="174">
        <v>243.7</v>
      </c>
      <c r="I47" s="6"/>
      <c r="J47" s="7"/>
      <c r="K47" s="4"/>
      <c r="L47"/>
      <c r="M47"/>
      <c r="N47"/>
      <c r="O47"/>
      <c r="P47"/>
      <c r="Q47"/>
      <c r="R47"/>
    </row>
    <row r="48" spans="2:18" ht="14.1" customHeight="1">
      <c r="B48" s="215" t="s">
        <v>1106</v>
      </c>
      <c r="C48" s="218">
        <v>-53.8</v>
      </c>
      <c r="D48" s="255">
        <v>-9</v>
      </c>
      <c r="E48" s="254">
        <v>499</v>
      </c>
      <c r="F48" s="222">
        <v>-86.7</v>
      </c>
      <c r="G48" s="255">
        <v>-37.799999999999997</v>
      </c>
      <c r="H48" s="254">
        <v>129.1</v>
      </c>
      <c r="I48" s="6"/>
      <c r="J48" s="7"/>
      <c r="K48" s="4"/>
      <c r="L48"/>
      <c r="M48"/>
      <c r="N48"/>
      <c r="O48"/>
      <c r="P48"/>
      <c r="Q48"/>
      <c r="R48"/>
    </row>
    <row r="49" spans="2:18" ht="14.1" customHeight="1">
      <c r="B49" s="215" t="s">
        <v>1107</v>
      </c>
      <c r="C49" s="218">
        <v>-42.3</v>
      </c>
      <c r="D49" s="255">
        <v>-8.5</v>
      </c>
      <c r="E49" s="254">
        <v>395.5</v>
      </c>
      <c r="F49" s="222">
        <v>-114.6</v>
      </c>
      <c r="G49" s="255">
        <v>-30.5</v>
      </c>
      <c r="H49" s="254">
        <v>275.5</v>
      </c>
      <c r="I49" s="6"/>
      <c r="J49" s="7"/>
      <c r="K49" s="4"/>
      <c r="L49"/>
      <c r="M49"/>
      <c r="N49"/>
      <c r="O49"/>
      <c r="P49"/>
      <c r="Q49"/>
      <c r="R49"/>
    </row>
    <row r="50" spans="2:18" ht="14.1" customHeight="1">
      <c r="B50" s="884" t="s">
        <v>29</v>
      </c>
      <c r="C50" s="713">
        <v>93.1</v>
      </c>
      <c r="D50" s="174">
        <v>8.4</v>
      </c>
      <c r="E50" s="219">
        <v>1014.8</v>
      </c>
      <c r="F50" s="174">
        <v>317.7</v>
      </c>
      <c r="G50" s="174">
        <v>79.8</v>
      </c>
      <c r="H50" s="174">
        <v>298</v>
      </c>
      <c r="I50" s="6"/>
      <c r="J50" s="7"/>
      <c r="K50" s="4"/>
      <c r="L50"/>
      <c r="M50"/>
      <c r="N50"/>
      <c r="O50"/>
      <c r="P50"/>
      <c r="Q50"/>
      <c r="R50"/>
    </row>
    <row r="51" spans="2:18" ht="14.1" customHeight="1">
      <c r="B51" s="215" t="s">
        <v>717</v>
      </c>
      <c r="C51" s="218">
        <v>63.4</v>
      </c>
      <c r="D51" s="255">
        <v>48.2</v>
      </c>
      <c r="E51" s="254" t="s">
        <v>1108</v>
      </c>
      <c r="F51" s="235" t="s">
        <v>1109</v>
      </c>
      <c r="G51" s="236">
        <v>67.8</v>
      </c>
      <c r="H51" s="254" t="s">
        <v>1110</v>
      </c>
      <c r="I51" s="6"/>
      <c r="J51" s="7"/>
      <c r="K51" s="4"/>
      <c r="L51"/>
      <c r="M51"/>
      <c r="N51"/>
      <c r="O51"/>
      <c r="P51"/>
      <c r="Q51"/>
      <c r="R51"/>
    </row>
    <row r="52" spans="2:18" ht="14.1" customHeight="1">
      <c r="B52" s="215" t="s">
        <v>310</v>
      </c>
      <c r="C52" s="218" t="s">
        <v>1104</v>
      </c>
      <c r="D52" s="255">
        <v>-14.1</v>
      </c>
      <c r="E52" s="254">
        <v>645.6</v>
      </c>
      <c r="F52" s="222">
        <v>-350.3</v>
      </c>
      <c r="G52" s="255">
        <v>-27.5</v>
      </c>
      <c r="H52" s="253">
        <v>1172.3</v>
      </c>
      <c r="I52" s="6"/>
      <c r="J52" s="7"/>
      <c r="K52" s="4"/>
      <c r="L52"/>
      <c r="M52"/>
      <c r="N52"/>
      <c r="O52"/>
      <c r="P52"/>
      <c r="Q52"/>
      <c r="R52"/>
    </row>
    <row r="53" spans="2:18" ht="14.1" customHeight="1">
      <c r="B53" s="215" t="s">
        <v>718</v>
      </c>
      <c r="C53" s="218">
        <v>-8.4</v>
      </c>
      <c r="D53" s="255">
        <v>-5.2</v>
      </c>
      <c r="E53" s="254">
        <v>62.1</v>
      </c>
      <c r="F53" s="222">
        <v>-57.2</v>
      </c>
      <c r="G53" s="255">
        <v>-14.7</v>
      </c>
      <c r="H53" s="254">
        <v>289.3</v>
      </c>
      <c r="I53" s="6"/>
      <c r="J53" s="7"/>
      <c r="K53" s="4"/>
      <c r="L53"/>
      <c r="M53"/>
      <c r="N53"/>
      <c r="O53"/>
      <c r="P53"/>
      <c r="Q53"/>
      <c r="R53"/>
    </row>
    <row r="54" spans="2:18" ht="14.1" customHeight="1">
      <c r="B54" s="884" t="s">
        <v>719</v>
      </c>
      <c r="C54" s="713">
        <v>-62.9</v>
      </c>
      <c r="D54" s="174">
        <v>-19.5</v>
      </c>
      <c r="E54" s="174">
        <v>222.3</v>
      </c>
      <c r="F54" s="174">
        <v>-204.4</v>
      </c>
      <c r="G54" s="174">
        <v>7.1</v>
      </c>
      <c r="H54" s="174" t="s">
        <v>36</v>
      </c>
      <c r="I54" s="6"/>
      <c r="J54" s="7"/>
      <c r="K54" s="4"/>
      <c r="L54"/>
      <c r="M54"/>
      <c r="N54"/>
      <c r="O54"/>
      <c r="P54"/>
      <c r="Q54"/>
      <c r="R54"/>
    </row>
    <row r="55" spans="2:18" ht="14.1" customHeight="1">
      <c r="B55" s="562"/>
      <c r="C55" s="563"/>
      <c r="D55" s="563"/>
      <c r="E55" s="564"/>
      <c r="F55" s="563"/>
      <c r="G55" s="563"/>
      <c r="H55" s="564"/>
      <c r="I55" s="6"/>
      <c r="J55" s="7"/>
      <c r="K55" s="4"/>
      <c r="L55"/>
      <c r="M55"/>
      <c r="N55"/>
      <c r="O55"/>
      <c r="P55"/>
      <c r="Q55"/>
      <c r="R55"/>
    </row>
    <row r="56" spans="2:18" ht="14.1" customHeight="1">
      <c r="B56" s="562"/>
      <c r="C56" s="563"/>
      <c r="D56" s="563"/>
      <c r="E56" s="564"/>
      <c r="F56" s="563"/>
      <c r="G56" s="563"/>
      <c r="H56" s="564"/>
      <c r="I56" s="6"/>
      <c r="J56" s="7"/>
      <c r="K56" s="4"/>
      <c r="L56"/>
      <c r="M56"/>
      <c r="N56"/>
      <c r="O56"/>
      <c r="P56"/>
      <c r="Q56"/>
      <c r="R56"/>
    </row>
    <row r="57" spans="2:18" ht="14.1" customHeight="1">
      <c r="B57" s="565"/>
      <c r="C57" s="566"/>
      <c r="D57" s="566"/>
      <c r="E57" s="566"/>
      <c r="F57" s="566"/>
      <c r="G57" s="566"/>
      <c r="H57" s="566"/>
      <c r="I57" s="6"/>
      <c r="J57" s="7"/>
      <c r="K57" s="4"/>
      <c r="L57"/>
      <c r="M57"/>
      <c r="N57"/>
      <c r="O57"/>
      <c r="P57"/>
      <c r="Q57"/>
      <c r="R57"/>
    </row>
    <row r="58" spans="2:18" ht="14.1" hidden="1" customHeight="1">
      <c r="I58" s="6"/>
      <c r="J58" s="7"/>
      <c r="K58" s="4"/>
      <c r="L58"/>
      <c r="M58"/>
      <c r="N58"/>
      <c r="O58"/>
      <c r="P58"/>
      <c r="Q58"/>
      <c r="R58"/>
    </row>
    <row r="59" spans="2:18" ht="14.1" hidden="1" customHeight="1">
      <c r="I59" s="6"/>
      <c r="J59" s="7"/>
      <c r="K59" s="4"/>
      <c r="L59"/>
      <c r="M59"/>
      <c r="N59"/>
      <c r="O59"/>
      <c r="P59"/>
      <c r="Q59"/>
      <c r="R59"/>
    </row>
    <row r="60" spans="2:18" ht="15.75" hidden="1">
      <c r="I60" s="6"/>
      <c r="J60" s="7"/>
      <c r="K60" s="4"/>
      <c r="L60"/>
      <c r="M60"/>
      <c r="N60"/>
      <c r="O60"/>
      <c r="P60"/>
      <c r="Q60"/>
      <c r="R60"/>
    </row>
    <row r="61" spans="2:18" ht="15.75" hidden="1">
      <c r="I61" s="6"/>
      <c r="J61" s="7"/>
      <c r="K61" s="4"/>
      <c r="L61"/>
      <c r="M61"/>
      <c r="N61"/>
      <c r="O61"/>
      <c r="P61"/>
      <c r="Q61"/>
      <c r="R61"/>
    </row>
    <row r="62" spans="2:18" ht="15.75" hidden="1">
      <c r="I62" s="6"/>
      <c r="J62" s="7"/>
      <c r="K62" s="4"/>
      <c r="L62"/>
      <c r="M62"/>
      <c r="N62"/>
      <c r="O62"/>
      <c r="P62"/>
      <c r="Q62"/>
      <c r="R62"/>
    </row>
    <row r="63" spans="2:18" ht="15.75" hidden="1">
      <c r="I63" s="6"/>
      <c r="J63" s="7"/>
      <c r="K63" s="4"/>
      <c r="L63"/>
      <c r="M63"/>
      <c r="N63"/>
      <c r="O63"/>
      <c r="P63"/>
      <c r="Q63"/>
      <c r="R63"/>
    </row>
    <row r="64" spans="2:18" ht="15.75" hidden="1">
      <c r="I64" s="6"/>
      <c r="J64" s="7"/>
      <c r="K64" s="4"/>
      <c r="L64"/>
      <c r="M64"/>
      <c r="N64"/>
      <c r="O64"/>
      <c r="P64"/>
      <c r="Q64"/>
      <c r="R64"/>
    </row>
    <row r="65" spans="9:18" ht="15.75" hidden="1">
      <c r="I65" s="6"/>
      <c r="J65" s="7"/>
      <c r="K65" s="4"/>
      <c r="L65"/>
      <c r="M65"/>
      <c r="N65"/>
      <c r="O65"/>
      <c r="P65"/>
      <c r="Q65"/>
      <c r="R65"/>
    </row>
    <row r="66" spans="9:18" ht="15.75" hidden="1">
      <c r="I66" s="6"/>
      <c r="J66" s="7"/>
      <c r="K66" s="4"/>
      <c r="L66"/>
      <c r="M66"/>
      <c r="N66"/>
      <c r="O66"/>
      <c r="P66"/>
      <c r="Q66"/>
      <c r="R66"/>
    </row>
    <row r="67" spans="9:18" ht="15.75" hidden="1">
      <c r="I67" s="6"/>
      <c r="J67" s="7"/>
      <c r="K67" s="4"/>
      <c r="L67"/>
      <c r="M67"/>
      <c r="N67"/>
      <c r="O67"/>
      <c r="P67"/>
      <c r="Q67"/>
      <c r="R67"/>
    </row>
    <row r="68" spans="9:18" ht="15.75" hidden="1">
      <c r="I68" s="6"/>
      <c r="J68" s="7"/>
      <c r="K68" s="4"/>
      <c r="L68"/>
      <c r="M68"/>
      <c r="N68"/>
      <c r="O68"/>
      <c r="P68"/>
      <c r="Q68"/>
      <c r="R68"/>
    </row>
    <row r="69" spans="9:18" ht="15.75" hidden="1"/>
    <row r="70" spans="9:18" ht="15" hidden="1" customHeight="1"/>
  </sheetData>
  <mergeCells count="9">
    <mergeCell ref="C40:H40"/>
    <mergeCell ref="D41:F41"/>
    <mergeCell ref="C14:E14"/>
    <mergeCell ref="C15:E15"/>
    <mergeCell ref="C13:E13"/>
    <mergeCell ref="F13:H13"/>
    <mergeCell ref="C16:E16"/>
    <mergeCell ref="C38:E38"/>
    <mergeCell ref="F38:H3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30"/>
  <dimension ref="A1:AB44"/>
  <sheetViews>
    <sheetView showGridLines="0" showRowColHeaders="0" zoomScale="115" zoomScaleNormal="115" workbookViewId="0">
      <selection activeCell="C10" sqref="C10:H14"/>
    </sheetView>
  </sheetViews>
  <sheetFormatPr defaultColWidth="0" defaultRowHeight="0" customHeight="1" zeroHeight="1"/>
  <cols>
    <col min="1" max="1" width="5.7109375" style="1" customWidth="1"/>
    <col min="2" max="2" width="43.7109375" style="1" customWidth="1"/>
    <col min="3" max="4" width="23.85546875" style="94" customWidth="1"/>
    <col min="5" max="6" width="18.28515625" style="94" customWidth="1"/>
    <col min="7" max="7" width="19.42578125" style="94" customWidth="1"/>
    <col min="8" max="8" width="16.5703125" style="94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9" ht="29.25" customHeight="1">
      <c r="B1" s="24" t="s">
        <v>238</v>
      </c>
    </row>
    <row r="2" spans="1:19" ht="8.25" customHeight="1">
      <c r="B2" s="2"/>
    </row>
    <row r="3" spans="1:19" ht="15.75">
      <c r="B3" s="81" t="s">
        <v>214</v>
      </c>
      <c r="C3" s="89"/>
      <c r="D3" s="89"/>
      <c r="E3" s="89"/>
      <c r="F3" s="89"/>
      <c r="G3" s="89"/>
      <c r="H3" s="89"/>
    </row>
    <row r="4" spans="1:19" ht="14.1" customHeight="1">
      <c r="B4" s="82"/>
      <c r="H4" s="89"/>
    </row>
    <row r="5" spans="1:19" ht="14.1" customHeight="1" thickBot="1">
      <c r="B5" s="285" t="s">
        <v>723</v>
      </c>
      <c r="C5" s="1307" t="s">
        <v>77</v>
      </c>
      <c r="D5" s="1150"/>
      <c r="E5" s="1151"/>
      <c r="F5" s="1149" t="s">
        <v>237</v>
      </c>
      <c r="G5" s="1150"/>
      <c r="H5" s="1308"/>
    </row>
    <row r="6" spans="1:19" s="1" customFormat="1" ht="13.5" customHeight="1" thickTop="1">
      <c r="B6" s="285" t="s">
        <v>249</v>
      </c>
      <c r="C6" s="727" t="s">
        <v>835</v>
      </c>
      <c r="D6" s="286" t="s">
        <v>836</v>
      </c>
      <c r="E6" s="286" t="s">
        <v>236</v>
      </c>
      <c r="F6" s="286">
        <v>2022</v>
      </c>
      <c r="G6" s="286">
        <v>2021</v>
      </c>
      <c r="H6" s="886" t="s">
        <v>236</v>
      </c>
      <c r="I6" s="28"/>
      <c r="J6" s="29"/>
      <c r="K6" s="29"/>
      <c r="L6" s="46"/>
      <c r="M6" s="3"/>
      <c r="N6" s="4"/>
      <c r="O6" s="5"/>
      <c r="P6" s="6"/>
      <c r="Q6" s="7"/>
    </row>
    <row r="7" spans="1:19" s="1" customFormat="1" ht="2.1" customHeight="1">
      <c r="B7" s="288"/>
      <c r="C7" s="261"/>
      <c r="D7" s="261"/>
      <c r="E7" s="261"/>
      <c r="F7" s="261"/>
      <c r="G7" s="261"/>
      <c r="H7" s="289"/>
      <c r="I7" s="28"/>
      <c r="J7" s="29"/>
      <c r="K7" s="29"/>
      <c r="L7" s="46"/>
      <c r="M7" s="3"/>
      <c r="N7" s="4"/>
      <c r="O7" s="5"/>
      <c r="P7" s="6"/>
      <c r="Q7" s="7"/>
    </row>
    <row r="8" spans="1:19" s="1" customFormat="1" ht="2.1" customHeight="1">
      <c r="B8" s="478"/>
      <c r="C8" s="217"/>
      <c r="D8" s="217"/>
      <c r="E8" s="217"/>
      <c r="F8" s="217"/>
      <c r="G8" s="217"/>
      <c r="H8" s="287"/>
      <c r="I8" s="28"/>
      <c r="J8" s="29"/>
      <c r="K8" s="29"/>
      <c r="L8" s="46"/>
      <c r="M8" s="3"/>
      <c r="N8" s="4"/>
      <c r="O8" s="5"/>
      <c r="P8" s="6"/>
      <c r="Q8" s="7"/>
    </row>
    <row r="9" spans="1:19" s="1" customFormat="1" ht="2.1" customHeight="1">
      <c r="B9" s="288"/>
      <c r="C9" s="261"/>
      <c r="D9" s="261"/>
      <c r="E9" s="261"/>
      <c r="F9" s="261"/>
      <c r="G9" s="261"/>
      <c r="H9" s="289"/>
      <c r="I9" s="28"/>
      <c r="J9" s="29"/>
      <c r="K9" s="29"/>
      <c r="L9" s="46"/>
      <c r="M9" s="3"/>
      <c r="N9" s="4"/>
      <c r="O9" s="5"/>
      <c r="P9" s="6"/>
      <c r="Q9" s="7"/>
    </row>
    <row r="10" spans="1:19" s="1" customFormat="1" ht="14.1" customHeight="1">
      <c r="A10" s="15"/>
      <c r="B10" s="885" t="s">
        <v>724</v>
      </c>
      <c r="C10" s="887">
        <v>26.5</v>
      </c>
      <c r="D10" s="888">
        <v>17.399999999999999</v>
      </c>
      <c r="E10" s="888">
        <v>52.1</v>
      </c>
      <c r="F10" s="888">
        <v>86.9</v>
      </c>
      <c r="G10" s="888">
        <v>47.9</v>
      </c>
      <c r="H10" s="889">
        <v>81.5</v>
      </c>
      <c r="I10" s="28"/>
      <c r="J10" s="29"/>
      <c r="K10" s="29"/>
      <c r="L10" s="67"/>
      <c r="M10" s="68"/>
      <c r="N10" s="4"/>
      <c r="O10" s="69"/>
      <c r="P10" s="70"/>
      <c r="Q10" s="71"/>
      <c r="R10" s="66"/>
    </row>
    <row r="11" spans="1:19" s="1" customFormat="1" ht="14.1" customHeight="1">
      <c r="A11" s="15"/>
      <c r="B11" s="291" t="s">
        <v>69</v>
      </c>
      <c r="C11" s="890">
        <v>-26.1</v>
      </c>
      <c r="D11" s="891">
        <v>-10.8</v>
      </c>
      <c r="E11" s="891">
        <v>140.6</v>
      </c>
      <c r="F11" s="891">
        <v>-58.5</v>
      </c>
      <c r="G11" s="891">
        <v>-26.2</v>
      </c>
      <c r="H11" s="892">
        <v>123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9" s="1" customFormat="1" ht="14.1" customHeight="1">
      <c r="A12" s="15"/>
      <c r="B12" s="291" t="s">
        <v>1111</v>
      </c>
      <c r="C12" s="890">
        <v>-1.8</v>
      </c>
      <c r="D12" s="891">
        <v>0</v>
      </c>
      <c r="E12" s="891" t="s">
        <v>36</v>
      </c>
      <c r="F12" s="891">
        <v>-2</v>
      </c>
      <c r="G12" s="891">
        <v>0.2</v>
      </c>
      <c r="H12" s="892" t="s">
        <v>36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9" s="1" customFormat="1" ht="14.1" customHeight="1">
      <c r="A13" s="15"/>
      <c r="B13" s="291" t="s">
        <v>29</v>
      </c>
      <c r="C13" s="890">
        <v>-1.4</v>
      </c>
      <c r="D13" s="891">
        <v>6.6</v>
      </c>
      <c r="E13" s="891" t="s">
        <v>1114</v>
      </c>
      <c r="F13" s="891" t="s">
        <v>829</v>
      </c>
      <c r="G13" s="891">
        <v>21.9</v>
      </c>
      <c r="H13" s="892" t="s">
        <v>135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9" s="1" customFormat="1" ht="17.25" customHeight="1">
      <c r="A14" s="15"/>
      <c r="B14" s="885" t="s">
        <v>1113</v>
      </c>
      <c r="C14" s="887" t="s">
        <v>1115</v>
      </c>
      <c r="D14" s="888">
        <v>-1.6</v>
      </c>
      <c r="E14" s="888">
        <v>723.5</v>
      </c>
      <c r="F14" s="888">
        <v>-13.3</v>
      </c>
      <c r="G14" s="888">
        <v>3</v>
      </c>
      <c r="H14" s="889" t="s">
        <v>36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9" s="16" customFormat="1" ht="2.1" customHeight="1" thickBot="1">
      <c r="A15" s="15"/>
      <c r="B15" s="294"/>
      <c r="C15" s="295"/>
      <c r="D15" s="296"/>
      <c r="E15" s="296"/>
      <c r="F15" s="297"/>
      <c r="G15" s="296"/>
      <c r="H15" s="296"/>
      <c r="I15" s="26"/>
      <c r="J15" s="29"/>
      <c r="K15" s="29"/>
      <c r="L15" s="46"/>
      <c r="M15" s="8"/>
      <c r="N15" s="4"/>
      <c r="O15" s="9"/>
      <c r="P15" s="10"/>
      <c r="Q15" s="11"/>
      <c r="R15" s="1"/>
      <c r="S15" s="1"/>
    </row>
    <row r="16" spans="1:19" ht="15.75" customHeight="1"/>
    <row r="17" spans="3:23" ht="15.75" hidden="1" customHeight="1"/>
    <row r="18" spans="3:23" s="1" customFormat="1" ht="15.75" hidden="1" customHeight="1">
      <c r="C18" s="94"/>
      <c r="D18" s="94"/>
      <c r="E18" s="94"/>
      <c r="F18" s="94"/>
      <c r="G18" s="94"/>
      <c r="H18" s="94"/>
      <c r="I18" s="28"/>
      <c r="J18" s="29"/>
      <c r="K18" s="29"/>
      <c r="L18" s="46"/>
      <c r="M18" s="3"/>
      <c r="N18" s="4"/>
      <c r="O18" s="5"/>
      <c r="P18" s="6"/>
      <c r="Q18" s="7"/>
      <c r="R18" s="4"/>
      <c r="S18"/>
      <c r="T18"/>
      <c r="U18"/>
      <c r="V18"/>
      <c r="W18"/>
    </row>
    <row r="19" spans="3:23" s="1" customFormat="1" ht="15.75" hidden="1" customHeight="1">
      <c r="C19" s="94"/>
      <c r="D19" s="94"/>
      <c r="E19" s="94"/>
      <c r="F19" s="94"/>
      <c r="G19" s="94"/>
      <c r="H19" s="94"/>
      <c r="I19" s="28"/>
      <c r="J19" s="29"/>
      <c r="K19" s="29"/>
      <c r="L19" s="46"/>
      <c r="M19" s="3"/>
      <c r="N19" s="4"/>
      <c r="O19" s="5"/>
      <c r="P19" s="6"/>
      <c r="Q19" s="7"/>
      <c r="R19" s="4"/>
      <c r="S19"/>
      <c r="T19"/>
      <c r="U19"/>
      <c r="V19"/>
      <c r="W19"/>
    </row>
    <row r="20" spans="3:23" s="1" customFormat="1" ht="15.75" hidden="1" customHeight="1">
      <c r="C20" s="94"/>
      <c r="D20" s="94"/>
      <c r="E20" s="94"/>
      <c r="F20" s="94"/>
      <c r="G20" s="94"/>
      <c r="H20" s="94"/>
      <c r="I20" s="28"/>
      <c r="J20" s="29"/>
      <c r="K20" s="29"/>
      <c r="L20" s="46"/>
      <c r="M20" s="3"/>
      <c r="N20" s="4"/>
      <c r="O20" s="5"/>
      <c r="P20" s="6"/>
      <c r="Q20" s="7"/>
      <c r="R20" s="4"/>
      <c r="S20"/>
      <c r="T20"/>
      <c r="U20"/>
      <c r="V20"/>
      <c r="W20"/>
    </row>
    <row r="21" spans="3:23" s="1" customFormat="1" ht="15.75" hidden="1" customHeight="1">
      <c r="C21" s="94"/>
      <c r="D21" s="94"/>
      <c r="E21" s="94"/>
      <c r="F21" s="94"/>
      <c r="G21" s="94"/>
      <c r="H21" s="94"/>
      <c r="I21" s="28"/>
      <c r="J21" s="29"/>
      <c r="K21" s="29"/>
      <c r="L21" s="46"/>
      <c r="M21" s="3"/>
      <c r="N21" s="4"/>
      <c r="O21" s="5"/>
      <c r="P21" s="6"/>
      <c r="Q21" s="7"/>
      <c r="R21" s="4"/>
      <c r="S21"/>
      <c r="T21"/>
      <c r="U21"/>
      <c r="V21"/>
      <c r="W21"/>
    </row>
    <row r="22" spans="3:23" s="1" customFormat="1" ht="15.75" hidden="1" customHeight="1">
      <c r="C22" s="94"/>
      <c r="D22" s="94"/>
      <c r="E22" s="94"/>
      <c r="F22" s="94"/>
      <c r="G22" s="94"/>
      <c r="H22" s="94"/>
      <c r="I22" s="28"/>
      <c r="J22" s="29"/>
      <c r="K22" s="29"/>
      <c r="L22" s="46"/>
      <c r="M22" s="3"/>
      <c r="N22" s="4"/>
      <c r="O22" s="5"/>
      <c r="P22" s="6"/>
      <c r="Q22" s="7"/>
      <c r="R22" s="4"/>
      <c r="S22"/>
      <c r="T22"/>
      <c r="U22"/>
      <c r="V22"/>
      <c r="W22"/>
    </row>
    <row r="23" spans="3:23" s="1" customFormat="1" ht="15.75" hidden="1" customHeight="1">
      <c r="C23" s="94"/>
      <c r="D23" s="94"/>
      <c r="E23" s="94"/>
      <c r="F23" s="94"/>
      <c r="G23" s="94"/>
      <c r="H23" s="94"/>
      <c r="I23" s="28"/>
      <c r="J23" s="29"/>
      <c r="K23" s="29"/>
      <c r="L23" s="46"/>
      <c r="M23" s="3"/>
      <c r="N23" s="4"/>
      <c r="O23" s="5"/>
      <c r="P23" s="6"/>
      <c r="Q23" s="7"/>
      <c r="R23" s="4"/>
      <c r="S23"/>
      <c r="T23"/>
      <c r="U23"/>
      <c r="V23"/>
      <c r="W23"/>
    </row>
    <row r="24" spans="3:23" s="1" customFormat="1" ht="15.75" hidden="1" customHeight="1">
      <c r="C24" s="94"/>
      <c r="D24" s="94"/>
      <c r="E24" s="94"/>
      <c r="F24" s="94"/>
      <c r="G24" s="94"/>
      <c r="H24" s="94"/>
      <c r="I24" s="28"/>
      <c r="J24" s="29"/>
      <c r="K24" s="29"/>
      <c r="L24" s="46"/>
      <c r="M24" s="3"/>
      <c r="N24" s="4"/>
      <c r="O24" s="5"/>
      <c r="P24" s="6"/>
      <c r="Q24" s="7"/>
      <c r="R24" s="4"/>
      <c r="S24"/>
      <c r="T24"/>
      <c r="U24"/>
      <c r="V24"/>
      <c r="W24"/>
    </row>
    <row r="25" spans="3:23" s="1" customFormat="1" ht="15.75" hidden="1" customHeight="1">
      <c r="C25" s="94"/>
      <c r="D25" s="94"/>
      <c r="E25" s="94"/>
      <c r="F25" s="94"/>
      <c r="G25" s="94"/>
      <c r="H25" s="94"/>
      <c r="I25" s="28"/>
      <c r="J25" s="29"/>
      <c r="K25" s="29"/>
      <c r="L25" s="46"/>
      <c r="M25" s="3"/>
      <c r="N25" s="4"/>
      <c r="O25" s="5"/>
      <c r="P25" s="6"/>
      <c r="Q25" s="7"/>
      <c r="R25" s="4"/>
      <c r="S25"/>
      <c r="T25"/>
      <c r="U25"/>
      <c r="V25"/>
      <c r="W25"/>
    </row>
    <row r="26" spans="3:23" s="1" customFormat="1" ht="15.75" hidden="1" customHeight="1">
      <c r="C26" s="94"/>
      <c r="D26" s="94"/>
      <c r="E26" s="94"/>
      <c r="F26" s="94"/>
      <c r="G26" s="94"/>
      <c r="H26" s="94"/>
      <c r="I26" s="28"/>
      <c r="J26" s="29"/>
      <c r="K26" s="29"/>
      <c r="L26" s="46"/>
      <c r="M26" s="3"/>
      <c r="N26" s="4"/>
      <c r="O26" s="5"/>
      <c r="P26" s="6"/>
      <c r="Q26" s="7"/>
      <c r="R26" s="4"/>
      <c r="S26"/>
      <c r="T26"/>
      <c r="U26"/>
      <c r="V26"/>
      <c r="W26"/>
    </row>
    <row r="27" spans="3:23" s="1" customFormat="1" ht="15.75" hidden="1" customHeight="1">
      <c r="C27" s="94"/>
      <c r="D27" s="94"/>
      <c r="E27" s="94"/>
      <c r="F27" s="94"/>
      <c r="G27" s="94"/>
      <c r="H27" s="94"/>
      <c r="I27" s="28"/>
      <c r="J27" s="29"/>
      <c r="K27" s="29"/>
      <c r="L27" s="46"/>
      <c r="M27" s="3"/>
      <c r="N27" s="4"/>
      <c r="O27" s="5"/>
      <c r="P27" s="6"/>
      <c r="Q27" s="7"/>
      <c r="R27" s="4"/>
      <c r="S27"/>
      <c r="T27"/>
      <c r="U27"/>
      <c r="V27"/>
      <c r="W27"/>
    </row>
    <row r="28" spans="3:23" s="1" customFormat="1" ht="15.75" hidden="1" customHeight="1">
      <c r="C28" s="94"/>
      <c r="D28" s="94"/>
      <c r="E28" s="94"/>
      <c r="F28" s="94"/>
      <c r="G28" s="94"/>
      <c r="H28" s="94"/>
      <c r="I28" s="28"/>
      <c r="J28" s="29"/>
      <c r="K28" s="29"/>
      <c r="L28" s="46"/>
      <c r="M28" s="3"/>
      <c r="N28" s="4"/>
      <c r="O28" s="5"/>
      <c r="P28" s="6"/>
      <c r="Q28" s="7"/>
      <c r="R28" s="4"/>
      <c r="S28"/>
      <c r="T28"/>
      <c r="U28"/>
      <c r="V28"/>
      <c r="W28"/>
    </row>
    <row r="29" spans="3:23" s="1" customFormat="1" ht="15.75" hidden="1" customHeight="1">
      <c r="C29" s="94"/>
      <c r="D29" s="94"/>
      <c r="E29" s="94"/>
      <c r="F29" s="94"/>
      <c r="G29" s="94"/>
      <c r="H29" s="94"/>
      <c r="I29" s="28"/>
      <c r="J29" s="29"/>
      <c r="K29" s="29"/>
      <c r="L29" s="46"/>
      <c r="M29" s="3"/>
      <c r="N29" s="4"/>
      <c r="O29" s="5"/>
      <c r="P29" s="6"/>
      <c r="Q29" s="7"/>
      <c r="R29" s="4"/>
      <c r="S29"/>
      <c r="T29"/>
      <c r="U29"/>
      <c r="V29"/>
      <c r="W29"/>
    </row>
    <row r="30" spans="3:23" s="1" customFormat="1" ht="15.75" hidden="1" customHeight="1">
      <c r="C30" s="94"/>
      <c r="D30" s="94"/>
      <c r="E30" s="94"/>
      <c r="F30" s="94"/>
      <c r="G30" s="94"/>
      <c r="H30" s="94"/>
      <c r="I30" s="28"/>
      <c r="J30" s="29"/>
      <c r="K30" s="29"/>
      <c r="L30" s="46"/>
      <c r="M30" s="3"/>
      <c r="N30" s="4"/>
      <c r="O30" s="5"/>
      <c r="P30" s="6"/>
      <c r="Q30" s="7"/>
      <c r="R30" s="4"/>
      <c r="S30"/>
      <c r="T30"/>
      <c r="U30"/>
      <c r="V30"/>
      <c r="W30"/>
    </row>
    <row r="31" spans="3:23" s="1" customFormat="1" ht="15.75" hidden="1" customHeight="1">
      <c r="C31" s="94"/>
      <c r="D31" s="94"/>
      <c r="E31" s="94"/>
      <c r="F31" s="94"/>
      <c r="G31" s="94"/>
      <c r="H31" s="94"/>
      <c r="I31" s="28"/>
      <c r="J31" s="29"/>
      <c r="K31" s="29"/>
      <c r="L31" s="46"/>
      <c r="M31" s="3"/>
      <c r="N31" s="4"/>
      <c r="O31" s="5"/>
      <c r="P31" s="6"/>
      <c r="Q31" s="7"/>
      <c r="R31" s="4"/>
      <c r="S31"/>
      <c r="T31"/>
      <c r="U31"/>
      <c r="V31"/>
      <c r="W31"/>
    </row>
    <row r="32" spans="3:23" s="1" customFormat="1" ht="15.75" hidden="1" customHeight="1">
      <c r="C32" s="94"/>
      <c r="D32" s="94"/>
      <c r="E32" s="94"/>
      <c r="F32" s="94"/>
      <c r="G32" s="94"/>
      <c r="H32" s="94"/>
      <c r="I32" s="28"/>
      <c r="J32" s="29"/>
      <c r="K32" s="29"/>
      <c r="L32" s="46"/>
      <c r="M32" s="3"/>
      <c r="N32" s="4"/>
      <c r="O32" s="5"/>
      <c r="P32" s="6"/>
      <c r="Q32" s="7"/>
      <c r="R32" s="4"/>
      <c r="S32"/>
      <c r="T32"/>
      <c r="U32"/>
      <c r="V32"/>
      <c r="W32"/>
    </row>
    <row r="33" spans="3:23" s="1" customFormat="1" ht="15.75" hidden="1" customHeight="1">
      <c r="C33" s="94"/>
      <c r="D33" s="94"/>
      <c r="E33" s="94"/>
      <c r="F33" s="94"/>
      <c r="G33" s="94"/>
      <c r="H33" s="94"/>
      <c r="I33" s="28"/>
      <c r="J33" s="29"/>
      <c r="K33" s="29"/>
      <c r="L33" s="46"/>
      <c r="M33" s="3"/>
      <c r="N33" s="4"/>
      <c r="O33" s="5"/>
      <c r="P33" s="6"/>
      <c r="Q33" s="7"/>
      <c r="R33" s="4"/>
      <c r="S33"/>
      <c r="T33"/>
      <c r="U33"/>
      <c r="V33"/>
      <c r="W33"/>
    </row>
    <row r="34" spans="3:23" s="1" customFormat="1" ht="15.75" hidden="1" customHeight="1">
      <c r="C34" s="94"/>
      <c r="D34" s="94"/>
      <c r="E34" s="94"/>
      <c r="F34" s="94"/>
      <c r="G34" s="94"/>
      <c r="H34" s="94"/>
      <c r="I34" s="28"/>
      <c r="J34" s="29"/>
      <c r="K34" s="29"/>
      <c r="L34" s="46"/>
      <c r="M34" s="3"/>
      <c r="N34" s="4"/>
      <c r="O34" s="5"/>
      <c r="P34" s="6"/>
      <c r="Q34" s="7"/>
      <c r="R34" s="4"/>
      <c r="S34"/>
      <c r="T34"/>
      <c r="U34"/>
      <c r="V34"/>
      <c r="W34"/>
    </row>
    <row r="35" spans="3:23" s="1" customFormat="1" ht="15.75" hidden="1" customHeight="1">
      <c r="C35" s="94"/>
      <c r="D35" s="94"/>
      <c r="E35" s="94"/>
      <c r="F35" s="94"/>
      <c r="G35" s="94"/>
      <c r="H35" s="94"/>
      <c r="I35" s="28"/>
      <c r="J35" s="29"/>
      <c r="K35" s="29"/>
      <c r="L35" s="46"/>
      <c r="M35" s="3"/>
      <c r="N35" s="4"/>
      <c r="O35" s="5"/>
      <c r="P35" s="6"/>
      <c r="Q35" s="7"/>
      <c r="R35" s="4"/>
      <c r="S35"/>
      <c r="T35"/>
      <c r="U35"/>
      <c r="V35"/>
      <c r="W35"/>
    </row>
    <row r="36" spans="3:23" s="1" customFormat="1" ht="15.75" hidden="1" customHeight="1">
      <c r="C36" s="94"/>
      <c r="D36" s="94"/>
      <c r="E36" s="94"/>
      <c r="F36" s="94"/>
      <c r="G36" s="94"/>
      <c r="H36" s="94"/>
      <c r="I36" s="28"/>
      <c r="J36" s="29"/>
      <c r="K36" s="29"/>
      <c r="L36" s="46"/>
      <c r="M36" s="3"/>
      <c r="N36" s="4"/>
      <c r="O36" s="5"/>
      <c r="P36" s="6"/>
      <c r="Q36" s="7"/>
      <c r="R36" s="4"/>
      <c r="S36"/>
      <c r="T36"/>
      <c r="U36"/>
      <c r="V36"/>
      <c r="W36"/>
    </row>
    <row r="37" spans="3:23" s="1" customFormat="1" ht="15.75" hidden="1" customHeight="1">
      <c r="C37" s="94"/>
      <c r="D37" s="94"/>
      <c r="E37" s="94"/>
      <c r="F37" s="94"/>
      <c r="G37" s="94"/>
      <c r="H37" s="94"/>
      <c r="I37" s="28"/>
      <c r="J37" s="29"/>
      <c r="K37" s="29"/>
      <c r="L37" s="46"/>
      <c r="M37" s="3"/>
      <c r="N37" s="4"/>
      <c r="O37" s="5"/>
      <c r="P37" s="6"/>
      <c r="Q37" s="7"/>
      <c r="R37" s="4"/>
      <c r="S37"/>
      <c r="T37"/>
      <c r="U37"/>
      <c r="V37"/>
      <c r="W37"/>
    </row>
    <row r="38" spans="3:23" s="1" customFormat="1" ht="15.75" hidden="1" customHeight="1">
      <c r="C38" s="94"/>
      <c r="D38" s="94"/>
      <c r="E38" s="94"/>
      <c r="F38" s="94"/>
      <c r="G38" s="94"/>
      <c r="H38" s="94"/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3:23" s="1" customFormat="1" ht="15.75" hidden="1" customHeight="1">
      <c r="C39" s="94"/>
      <c r="D39" s="94"/>
      <c r="E39" s="94"/>
      <c r="F39" s="94"/>
      <c r="G39" s="94"/>
      <c r="H39" s="94"/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3:23" s="1" customFormat="1" ht="15.75" hidden="1" customHeight="1">
      <c r="C40" s="94"/>
      <c r="D40" s="94"/>
      <c r="E40" s="94"/>
      <c r="F40" s="94"/>
      <c r="G40" s="94"/>
      <c r="H40" s="94"/>
      <c r="I40" s="28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3:23" s="1" customFormat="1" ht="15.75" hidden="1" customHeight="1">
      <c r="C41" s="94"/>
      <c r="D41" s="94"/>
      <c r="E41" s="94"/>
      <c r="F41" s="94"/>
      <c r="G41" s="94"/>
      <c r="H41" s="94"/>
      <c r="I41" s="28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3:23" s="1" customFormat="1" ht="15.75" hidden="1" customHeight="1">
      <c r="C42" s="94"/>
      <c r="D42" s="94"/>
      <c r="E42" s="94"/>
      <c r="F42" s="94"/>
      <c r="G42" s="94"/>
      <c r="H42" s="94"/>
      <c r="I42" s="28"/>
      <c r="J42" s="29"/>
      <c r="K42" s="29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  <row r="43" spans="3:23" s="1" customFormat="1" ht="15.75" hidden="1" customHeight="1">
      <c r="C43" s="94"/>
      <c r="D43" s="94"/>
      <c r="E43" s="94"/>
      <c r="F43" s="94"/>
      <c r="G43" s="94"/>
      <c r="H43" s="94"/>
      <c r="I43" s="28"/>
      <c r="J43" s="29"/>
      <c r="K43" s="29"/>
      <c r="L43" s="46"/>
      <c r="M43" s="3"/>
      <c r="N43" s="4"/>
      <c r="O43" s="5"/>
      <c r="P43" s="6"/>
      <c r="Q43" s="7"/>
      <c r="R43" s="4"/>
      <c r="S43"/>
      <c r="T43"/>
      <c r="U43"/>
      <c r="V43"/>
      <c r="W43"/>
    </row>
    <row r="44" spans="3:23" s="1" customFormat="1" ht="15.75" hidden="1" customHeight="1">
      <c r="C44" s="94"/>
      <c r="D44" s="94"/>
      <c r="E44" s="94"/>
      <c r="F44" s="94"/>
      <c r="G44" s="94"/>
      <c r="H44" s="94"/>
      <c r="I44" s="28"/>
      <c r="J44" s="29"/>
      <c r="K44" s="29"/>
      <c r="L44" s="46"/>
      <c r="M44" s="3"/>
      <c r="N44" s="4"/>
      <c r="O44" s="5"/>
      <c r="P44" s="6"/>
      <c r="Q44" s="7"/>
      <c r="R44" s="4"/>
      <c r="S44"/>
      <c r="T44"/>
      <c r="U44"/>
      <c r="V44"/>
      <c r="W44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Plan31"/>
  <dimension ref="A1:V124"/>
  <sheetViews>
    <sheetView showGridLines="0" showRowColHeaders="0" zoomScaleNormal="100" workbookViewId="0">
      <selection activeCell="B17" sqref="B17:B22"/>
    </sheetView>
  </sheetViews>
  <sheetFormatPr defaultColWidth="0" defaultRowHeight="0" customHeight="1" zeroHeight="1"/>
  <cols>
    <col min="1" max="1" width="5.7109375" style="1" customWidth="1"/>
    <col min="2" max="2" width="54.5703125" style="1" customWidth="1"/>
    <col min="3" max="8" width="10.7109375" style="29" customWidth="1"/>
    <col min="9" max="9" width="5.7109375" style="28" customWidth="1"/>
    <col min="10" max="10" width="10.7109375" style="29" hidden="1" customWidth="1"/>
    <col min="11" max="11" width="10" style="46" hidden="1" customWidth="1"/>
    <col min="12" max="12" width="10.7109375" style="3" hidden="1" customWidth="1"/>
    <col min="13" max="13" width="10.140625" style="4" hidden="1" customWidth="1"/>
    <col min="14" max="14" width="7.7109375" style="5" hidden="1" customWidth="1"/>
    <col min="15" max="15" width="7.7109375" style="6" hidden="1" customWidth="1"/>
    <col min="16" max="16" width="7.7109375" style="7" hidden="1" customWidth="1"/>
    <col min="17" max="17" width="7.7109375" style="4" hidden="1" customWidth="1"/>
    <col min="18" max="16384" width="9.140625" hidden="1"/>
  </cols>
  <sheetData>
    <row r="1" spans="1:17" ht="29.25" customHeight="1">
      <c r="B1" s="24" t="s">
        <v>238</v>
      </c>
    </row>
    <row r="2" spans="1:17" ht="8.25" customHeight="1">
      <c r="B2" s="2"/>
    </row>
    <row r="3" spans="1:17" ht="15.75">
      <c r="B3" s="81" t="s">
        <v>725</v>
      </c>
      <c r="D3" s="1"/>
      <c r="E3" s="1"/>
      <c r="F3" s="1"/>
      <c r="G3" s="1"/>
      <c r="H3" s="1"/>
    </row>
    <row r="4" spans="1:17" ht="14.1" customHeight="1">
      <c r="B4" s="82"/>
      <c r="C4" s="90"/>
      <c r="D4" s="90"/>
      <c r="E4" s="90"/>
      <c r="F4" s="90"/>
      <c r="G4" s="90"/>
      <c r="H4" s="90"/>
    </row>
    <row r="5" spans="1:17" ht="13.5" customHeight="1" thickBot="1">
      <c r="B5" s="575" t="s">
        <v>240</v>
      </c>
      <c r="C5" s="1139" t="s">
        <v>77</v>
      </c>
      <c r="D5" s="1140"/>
      <c r="E5" s="1141"/>
      <c r="F5" s="1139" t="s">
        <v>237</v>
      </c>
      <c r="G5" s="1140"/>
      <c r="H5" s="1141"/>
    </row>
    <row r="6" spans="1:17" ht="14.1" customHeight="1" thickTop="1">
      <c r="B6" s="575" t="s">
        <v>518</v>
      </c>
      <c r="C6" s="377" t="s">
        <v>835</v>
      </c>
      <c r="D6" s="377" t="s">
        <v>836</v>
      </c>
      <c r="E6" s="377" t="s">
        <v>236</v>
      </c>
      <c r="F6" s="377">
        <v>2022</v>
      </c>
      <c r="G6" s="377">
        <v>2021</v>
      </c>
      <c r="H6" s="377" t="s">
        <v>236</v>
      </c>
    </row>
    <row r="7" spans="1:17" s="1" customFormat="1" ht="2.1" customHeight="1">
      <c r="B7" s="345"/>
      <c r="C7" s="249"/>
      <c r="D7" s="249"/>
      <c r="E7" s="249"/>
      <c r="F7" s="249"/>
      <c r="G7" s="249"/>
      <c r="H7" s="249"/>
      <c r="I7" s="28"/>
      <c r="J7" s="29"/>
      <c r="K7" s="46"/>
      <c r="L7" s="3"/>
      <c r="M7" s="4"/>
      <c r="N7" s="5"/>
      <c r="O7" s="6"/>
      <c r="P7" s="7"/>
    </row>
    <row r="8" spans="1:17" s="1" customFormat="1" ht="2.1" customHeight="1">
      <c r="B8" s="569"/>
      <c r="C8" s="570"/>
      <c r="D8" s="570"/>
      <c r="E8" s="570"/>
      <c r="F8" s="570"/>
      <c r="G8" s="570"/>
      <c r="H8" s="570"/>
      <c r="I8" s="28"/>
      <c r="J8" s="29"/>
      <c r="K8" s="46"/>
      <c r="L8" s="3"/>
      <c r="M8" s="4"/>
      <c r="N8" s="5"/>
      <c r="O8" s="6"/>
      <c r="P8" s="7"/>
    </row>
    <row r="9" spans="1:17" s="1" customFormat="1" ht="14.1" customHeight="1">
      <c r="B9" s="493" t="s">
        <v>726</v>
      </c>
      <c r="C9" s="571">
        <v>1351</v>
      </c>
      <c r="D9" s="572">
        <v>1092</v>
      </c>
      <c r="E9" s="249">
        <v>5.8</v>
      </c>
      <c r="F9" s="571">
        <v>4646</v>
      </c>
      <c r="G9" s="893">
        <v>4778</v>
      </c>
      <c r="H9" s="249">
        <v>-2.8</v>
      </c>
      <c r="I9" s="28"/>
      <c r="J9" s="29"/>
      <c r="K9" s="46"/>
      <c r="L9" s="3"/>
      <c r="M9" s="4"/>
      <c r="N9" s="5"/>
      <c r="O9" s="6"/>
      <c r="P9" s="7"/>
    </row>
    <row r="10" spans="1:17" s="1" customFormat="1" ht="2.1" customHeight="1" thickBot="1">
      <c r="A10" s="15"/>
      <c r="B10" s="168"/>
      <c r="C10" s="482"/>
      <c r="D10" s="482"/>
      <c r="E10" s="573"/>
      <c r="F10" s="482"/>
      <c r="G10" s="482"/>
      <c r="H10" s="573"/>
      <c r="I10" s="28"/>
      <c r="J10" s="29"/>
      <c r="K10" s="67"/>
      <c r="L10" s="68"/>
      <c r="M10" s="4"/>
      <c r="N10" s="69"/>
      <c r="O10" s="70"/>
      <c r="P10" s="71"/>
      <c r="Q10" s="66"/>
    </row>
    <row r="11" spans="1:17" s="1" customFormat="1" ht="14.1" customHeight="1">
      <c r="A11" s="15"/>
      <c r="B11" s="343"/>
      <c r="C11" s="29"/>
      <c r="D11" s="29"/>
      <c r="E11" s="29"/>
      <c r="F11" s="29"/>
      <c r="G11" s="29"/>
      <c r="H11" s="29"/>
      <c r="I11" s="28"/>
      <c r="J11" s="29"/>
      <c r="K11" s="67"/>
      <c r="L11" s="68"/>
      <c r="M11" s="4"/>
      <c r="N11" s="69"/>
      <c r="O11" s="70"/>
      <c r="P11" s="71"/>
      <c r="Q11" s="66"/>
    </row>
    <row r="12" spans="1:17" s="1" customFormat="1" ht="14.1" customHeight="1" thickBot="1">
      <c r="A12" s="15"/>
      <c r="B12" s="285" t="s">
        <v>727</v>
      </c>
      <c r="C12" s="1307" t="s">
        <v>77</v>
      </c>
      <c r="D12" s="1150"/>
      <c r="E12" s="1151"/>
      <c r="F12" s="1149" t="s">
        <v>237</v>
      </c>
      <c r="G12" s="1150"/>
      <c r="H12" s="1308"/>
      <c r="I12" s="28"/>
      <c r="J12" s="29"/>
      <c r="K12" s="67"/>
      <c r="L12" s="68"/>
      <c r="M12" s="4"/>
      <c r="N12" s="69"/>
      <c r="O12" s="70"/>
      <c r="P12" s="71"/>
      <c r="Q12" s="66"/>
    </row>
    <row r="13" spans="1:17" s="1" customFormat="1" ht="14.1" customHeight="1" thickTop="1">
      <c r="A13" s="15"/>
      <c r="B13" s="285" t="s">
        <v>249</v>
      </c>
      <c r="C13" s="727" t="s">
        <v>835</v>
      </c>
      <c r="D13" s="286" t="s">
        <v>836</v>
      </c>
      <c r="E13" s="286" t="s">
        <v>236</v>
      </c>
      <c r="F13" s="286">
        <v>2022</v>
      </c>
      <c r="G13" s="286">
        <v>2021</v>
      </c>
      <c r="H13" s="886" t="s">
        <v>236</v>
      </c>
      <c r="I13" s="28"/>
      <c r="J13" s="29"/>
      <c r="K13" s="67"/>
      <c r="L13" s="68"/>
      <c r="M13" s="4"/>
      <c r="N13" s="69"/>
      <c r="O13" s="70"/>
      <c r="P13" s="71"/>
      <c r="Q13" s="66"/>
    </row>
    <row r="14" spans="1:17" s="1" customFormat="1" ht="2.1" customHeight="1">
      <c r="A14" s="15"/>
      <c r="B14" s="288"/>
      <c r="C14" s="261"/>
      <c r="D14" s="261"/>
      <c r="E14" s="261"/>
      <c r="F14" s="261"/>
      <c r="G14" s="261"/>
      <c r="H14" s="289"/>
      <c r="I14" s="28"/>
      <c r="J14" s="29"/>
      <c r="K14" s="67"/>
      <c r="L14" s="68"/>
      <c r="M14" s="4"/>
      <c r="N14" s="69"/>
      <c r="O14" s="70"/>
      <c r="P14" s="71"/>
      <c r="Q14" s="66"/>
    </row>
    <row r="15" spans="1:17" s="1" customFormat="1" ht="2.1" customHeight="1">
      <c r="A15" s="15"/>
      <c r="B15" s="478"/>
      <c r="C15" s="217"/>
      <c r="D15" s="217"/>
      <c r="E15" s="217"/>
      <c r="F15" s="217"/>
      <c r="G15" s="217"/>
      <c r="H15" s="287"/>
      <c r="I15" s="28"/>
      <c r="J15" s="29"/>
      <c r="K15" s="67"/>
      <c r="L15" s="68"/>
      <c r="M15" s="4"/>
      <c r="N15" s="69"/>
      <c r="O15" s="70"/>
      <c r="P15" s="71"/>
      <c r="Q15" s="66"/>
    </row>
    <row r="16" spans="1:17" s="1" customFormat="1" ht="2.1" customHeight="1">
      <c r="A16" s="15"/>
      <c r="B16" s="288"/>
      <c r="C16" s="261"/>
      <c r="D16" s="261"/>
      <c r="E16" s="261"/>
      <c r="F16" s="261"/>
      <c r="G16" s="261"/>
      <c r="H16" s="289"/>
      <c r="I16" s="28"/>
      <c r="J16" s="29"/>
      <c r="K16" s="67"/>
      <c r="L16" s="68"/>
      <c r="M16" s="4"/>
      <c r="N16" s="69"/>
      <c r="O16" s="70"/>
      <c r="P16" s="71"/>
      <c r="Q16" s="66"/>
    </row>
    <row r="17" spans="1:17" s="1" customFormat="1" ht="14.1" customHeight="1">
      <c r="A17" s="15"/>
      <c r="B17" s="894" t="s">
        <v>724</v>
      </c>
      <c r="C17" s="713">
        <v>222.1</v>
      </c>
      <c r="D17" s="174">
        <v>261.3</v>
      </c>
      <c r="E17" s="174">
        <v>-15</v>
      </c>
      <c r="F17" s="174">
        <v>820.3</v>
      </c>
      <c r="G17" s="174">
        <v>894.5</v>
      </c>
      <c r="H17" s="280">
        <v>-8.3000000000000007</v>
      </c>
      <c r="I17" s="28"/>
      <c r="J17" s="29"/>
      <c r="K17" s="67"/>
      <c r="L17" s="68"/>
      <c r="M17" s="4"/>
      <c r="N17" s="69"/>
      <c r="O17" s="70"/>
      <c r="P17" s="71"/>
      <c r="Q17" s="66"/>
    </row>
    <row r="18" spans="1:17" s="1" customFormat="1" ht="14.1" customHeight="1">
      <c r="A18" s="15"/>
      <c r="B18" s="291" t="s">
        <v>69</v>
      </c>
      <c r="C18" s="218">
        <v>-7.7</v>
      </c>
      <c r="D18" s="254">
        <v>-5.2</v>
      </c>
      <c r="E18" s="254">
        <v>47.9</v>
      </c>
      <c r="F18" s="222">
        <v>-19.600000000000001</v>
      </c>
      <c r="G18" s="254">
        <v>-12.4</v>
      </c>
      <c r="H18" s="283">
        <v>57.7</v>
      </c>
      <c r="I18" s="28"/>
      <c r="J18" s="29"/>
      <c r="K18" s="67"/>
      <c r="L18" s="68"/>
      <c r="M18" s="4"/>
      <c r="N18" s="69"/>
      <c r="O18" s="70"/>
      <c r="P18" s="71"/>
      <c r="Q18" s="66"/>
    </row>
    <row r="19" spans="1:17" s="1" customFormat="1" ht="14.1" customHeight="1">
      <c r="A19" s="15"/>
      <c r="B19" s="291" t="s">
        <v>1116</v>
      </c>
      <c r="C19" s="218">
        <v>-195.6</v>
      </c>
      <c r="D19" s="254">
        <v>-282</v>
      </c>
      <c r="E19" s="254">
        <v>-30.6</v>
      </c>
      <c r="F19" s="222">
        <v>-757.3</v>
      </c>
      <c r="G19" s="254">
        <v>-908.3</v>
      </c>
      <c r="H19" s="283">
        <v>-16.600000000000001</v>
      </c>
      <c r="I19" s="28"/>
      <c r="J19" s="29"/>
      <c r="K19" s="67"/>
      <c r="L19" s="68"/>
      <c r="M19" s="4"/>
      <c r="N19" s="69"/>
      <c r="O19" s="70"/>
      <c r="P19" s="71"/>
      <c r="Q19" s="66"/>
    </row>
    <row r="20" spans="1:17" s="1" customFormat="1" ht="14.1" customHeight="1">
      <c r="A20" s="15"/>
      <c r="B20" s="291" t="s">
        <v>29</v>
      </c>
      <c r="C20" s="218">
        <v>18.7</v>
      </c>
      <c r="D20" s="254">
        <v>-25.9</v>
      </c>
      <c r="E20" s="254" t="s">
        <v>36</v>
      </c>
      <c r="F20" s="222">
        <v>43.5</v>
      </c>
      <c r="G20" s="254">
        <v>-26.2</v>
      </c>
      <c r="H20" s="283" t="s">
        <v>36</v>
      </c>
      <c r="I20" s="28"/>
      <c r="J20" s="29"/>
      <c r="K20" s="67"/>
      <c r="L20" s="68"/>
      <c r="M20" s="4"/>
      <c r="N20" s="69"/>
      <c r="O20" s="70"/>
      <c r="P20" s="71"/>
      <c r="Q20" s="66"/>
    </row>
    <row r="21" spans="1:17" s="1" customFormat="1" ht="14.1" customHeight="1">
      <c r="A21" s="15"/>
      <c r="B21" s="895" t="s">
        <v>1113</v>
      </c>
      <c r="C21" s="713">
        <v>9.8000000000000007</v>
      </c>
      <c r="D21" s="174">
        <v>-18.3</v>
      </c>
      <c r="E21" s="174" t="s">
        <v>36</v>
      </c>
      <c r="F21" s="174">
        <v>16.3</v>
      </c>
      <c r="G21" s="174">
        <v>-21.5</v>
      </c>
      <c r="H21" s="280" t="s">
        <v>36</v>
      </c>
      <c r="I21" s="28"/>
      <c r="J21" s="29"/>
      <c r="K21" s="67"/>
      <c r="L21" s="68"/>
      <c r="M21" s="4"/>
      <c r="N21" s="69"/>
      <c r="O21" s="70"/>
      <c r="P21" s="71"/>
      <c r="Q21" s="66"/>
    </row>
    <row r="22" spans="1:17" s="1" customFormat="1" ht="2.1" customHeight="1" thickBot="1">
      <c r="A22" s="15"/>
      <c r="B22" s="294"/>
      <c r="C22" s="295"/>
      <c r="D22" s="296"/>
      <c r="E22" s="296"/>
      <c r="F22" s="297"/>
      <c r="G22" s="296"/>
      <c r="H22" s="296"/>
      <c r="I22" s="28"/>
      <c r="J22" s="29"/>
      <c r="K22" s="67"/>
      <c r="L22" s="68"/>
      <c r="M22" s="4"/>
      <c r="N22" s="69"/>
      <c r="O22" s="70"/>
      <c r="P22" s="71"/>
      <c r="Q22" s="66"/>
    </row>
    <row r="23" spans="1:17" s="1" customFormat="1" ht="14.1" customHeight="1">
      <c r="A23" s="15"/>
      <c r="C23" s="29"/>
      <c r="D23" s="29"/>
      <c r="E23" s="29"/>
      <c r="F23" s="29"/>
      <c r="G23" s="29"/>
      <c r="H23" s="29"/>
      <c r="I23" s="28"/>
      <c r="J23" s="29"/>
      <c r="K23" s="67"/>
      <c r="L23" s="68"/>
      <c r="M23" s="4"/>
      <c r="N23" s="69"/>
      <c r="O23" s="70"/>
      <c r="P23" s="71"/>
      <c r="Q23" s="66"/>
    </row>
    <row r="24" spans="1:17" s="1" customFormat="1" ht="14.1" hidden="1" customHeight="1">
      <c r="A24" s="15"/>
      <c r="C24" s="29"/>
      <c r="D24" s="29"/>
      <c r="E24" s="29"/>
      <c r="F24" s="29"/>
      <c r="G24" s="29"/>
      <c r="H24" s="29"/>
      <c r="I24" s="28"/>
      <c r="J24" s="29"/>
      <c r="K24" s="67"/>
      <c r="L24" s="68"/>
      <c r="M24" s="4"/>
      <c r="N24" s="69"/>
      <c r="O24" s="70"/>
      <c r="P24" s="71"/>
      <c r="Q24" s="66"/>
    </row>
    <row r="25" spans="1:17" s="1" customFormat="1" ht="14.1" hidden="1" customHeight="1">
      <c r="A25" s="15"/>
      <c r="C25" s="29"/>
      <c r="D25" s="29"/>
      <c r="E25" s="29"/>
      <c r="F25" s="29"/>
      <c r="G25" s="29"/>
      <c r="H25" s="29"/>
      <c r="I25" s="28"/>
      <c r="J25" s="29"/>
      <c r="K25" s="67"/>
      <c r="L25" s="68"/>
      <c r="M25" s="4"/>
      <c r="N25" s="69"/>
      <c r="O25" s="70"/>
      <c r="P25" s="71"/>
      <c r="Q25" s="66"/>
    </row>
    <row r="26" spans="1:17" s="1" customFormat="1" ht="14.1" hidden="1" customHeight="1">
      <c r="A26" s="15"/>
      <c r="C26" s="29"/>
      <c r="D26" s="29"/>
      <c r="E26" s="29"/>
      <c r="F26" s="29"/>
      <c r="G26" s="29"/>
      <c r="H26" s="29"/>
      <c r="I26" s="28"/>
      <c r="J26" s="29"/>
      <c r="K26" s="67"/>
      <c r="L26" s="68"/>
      <c r="M26" s="4"/>
      <c r="N26" s="69"/>
      <c r="O26" s="70"/>
      <c r="P26" s="71"/>
      <c r="Q26" s="66"/>
    </row>
    <row r="27" spans="1:17" s="1" customFormat="1" ht="14.1" hidden="1" customHeight="1">
      <c r="A27" s="15"/>
      <c r="C27" s="29"/>
      <c r="D27" s="29"/>
      <c r="E27" s="29"/>
      <c r="F27" s="29"/>
      <c r="G27" s="29"/>
      <c r="H27" s="29"/>
      <c r="I27" s="28"/>
      <c r="J27" s="29"/>
      <c r="K27" s="67"/>
      <c r="L27" s="68"/>
      <c r="M27" s="4"/>
      <c r="N27" s="69"/>
      <c r="O27" s="70"/>
      <c r="P27" s="71"/>
      <c r="Q27" s="66"/>
    </row>
    <row r="28" spans="1:17" s="1" customFormat="1" ht="14.1" hidden="1" customHeight="1">
      <c r="A28" s="15"/>
      <c r="C28" s="29"/>
      <c r="D28" s="29"/>
      <c r="E28" s="29"/>
      <c r="F28" s="29"/>
      <c r="G28" s="29"/>
      <c r="H28" s="29"/>
      <c r="I28" s="28"/>
      <c r="J28" s="29"/>
      <c r="K28" s="67"/>
      <c r="L28" s="68"/>
      <c r="M28" s="4"/>
      <c r="N28" s="69"/>
      <c r="O28" s="70"/>
      <c r="P28" s="71"/>
      <c r="Q28" s="66"/>
    </row>
    <row r="29" spans="1:17" s="1" customFormat="1" ht="14.1" hidden="1" customHeight="1">
      <c r="A29" s="15"/>
      <c r="C29" s="29"/>
      <c r="D29" s="29"/>
      <c r="E29" s="29"/>
      <c r="F29" s="29"/>
      <c r="G29" s="29"/>
      <c r="H29" s="29"/>
      <c r="I29" s="28"/>
      <c r="J29" s="29"/>
      <c r="K29" s="67"/>
      <c r="L29" s="68"/>
      <c r="M29" s="4"/>
      <c r="N29" s="69"/>
      <c r="O29" s="70"/>
      <c r="P29" s="71"/>
      <c r="Q29" s="66"/>
    </row>
    <row r="30" spans="1:17" s="1" customFormat="1" ht="14.1" hidden="1" customHeight="1">
      <c r="A30" s="15"/>
      <c r="C30" s="29"/>
      <c r="D30" s="29"/>
      <c r="E30" s="29"/>
      <c r="F30" s="29"/>
      <c r="G30" s="29"/>
      <c r="H30" s="29"/>
      <c r="I30" s="28"/>
      <c r="J30" s="29"/>
      <c r="K30" s="67"/>
      <c r="L30" s="68"/>
      <c r="M30" s="4"/>
      <c r="N30" s="69"/>
      <c r="O30" s="70"/>
      <c r="P30" s="71"/>
      <c r="Q30" s="66"/>
    </row>
    <row r="31" spans="1:17" s="1" customFormat="1" ht="14.1" hidden="1" customHeight="1">
      <c r="A31" s="15"/>
      <c r="C31" s="29"/>
      <c r="D31" s="29"/>
      <c r="E31" s="29"/>
      <c r="F31" s="29"/>
      <c r="G31" s="29"/>
      <c r="H31" s="29"/>
      <c r="I31" s="28"/>
      <c r="J31" s="29"/>
      <c r="K31" s="67"/>
      <c r="L31" s="68"/>
      <c r="M31" s="4"/>
      <c r="N31" s="69"/>
      <c r="O31" s="70"/>
      <c r="P31" s="71"/>
      <c r="Q31" s="66"/>
    </row>
    <row r="32" spans="1:17" s="1" customFormat="1" ht="14.1" hidden="1" customHeight="1">
      <c r="A32" s="15"/>
      <c r="C32" s="29"/>
      <c r="D32" s="29"/>
      <c r="E32" s="29"/>
      <c r="F32" s="29"/>
      <c r="G32" s="29"/>
      <c r="H32" s="29"/>
      <c r="I32" s="28"/>
      <c r="J32" s="29"/>
      <c r="K32" s="67"/>
      <c r="L32" s="68"/>
      <c r="M32" s="4"/>
      <c r="N32" s="69"/>
      <c r="O32" s="70"/>
      <c r="P32" s="71"/>
      <c r="Q32" s="66"/>
    </row>
    <row r="33" spans="1:18" s="1" customFormat="1" ht="14.1" hidden="1" customHeight="1">
      <c r="A33" s="15"/>
      <c r="C33" s="29"/>
      <c r="D33" s="29"/>
      <c r="E33" s="29"/>
      <c r="F33" s="29"/>
      <c r="G33" s="29"/>
      <c r="H33" s="29"/>
      <c r="I33" s="28"/>
      <c r="J33" s="29"/>
      <c r="K33" s="67"/>
      <c r="L33" s="68"/>
      <c r="M33" s="4"/>
      <c r="N33" s="69"/>
      <c r="O33" s="70"/>
      <c r="P33" s="71"/>
      <c r="Q33" s="66"/>
    </row>
    <row r="34" spans="1:18" s="1" customFormat="1" ht="14.1" hidden="1" customHeight="1">
      <c r="A34" s="15"/>
      <c r="C34" s="29"/>
      <c r="D34" s="29"/>
      <c r="E34" s="29"/>
      <c r="F34" s="29"/>
      <c r="G34" s="29"/>
      <c r="H34" s="29"/>
      <c r="I34" s="28"/>
      <c r="J34" s="29"/>
      <c r="K34" s="67"/>
      <c r="L34" s="68"/>
      <c r="M34" s="4"/>
      <c r="N34" s="69"/>
      <c r="O34" s="70"/>
      <c r="P34" s="71"/>
      <c r="Q34" s="66"/>
    </row>
    <row r="35" spans="1:18" s="1" customFormat="1" ht="14.1" hidden="1" customHeight="1">
      <c r="A35" s="15"/>
      <c r="C35" s="29"/>
      <c r="D35" s="29"/>
      <c r="E35" s="29"/>
      <c r="F35" s="29"/>
      <c r="G35" s="29"/>
      <c r="H35" s="29"/>
      <c r="I35" s="28"/>
      <c r="J35" s="29"/>
      <c r="K35" s="67"/>
      <c r="L35" s="68"/>
      <c r="M35" s="4"/>
      <c r="N35" s="69"/>
      <c r="O35" s="70"/>
      <c r="P35" s="71"/>
      <c r="Q35" s="66"/>
    </row>
    <row r="36" spans="1:18" s="1" customFormat="1" ht="14.1" hidden="1" customHeight="1">
      <c r="A36" s="15"/>
      <c r="C36" s="29"/>
      <c r="D36" s="29"/>
      <c r="E36" s="29"/>
      <c r="F36" s="29"/>
      <c r="G36" s="29"/>
      <c r="H36" s="29"/>
      <c r="I36" s="28"/>
      <c r="J36" s="29"/>
      <c r="K36" s="67"/>
      <c r="L36" s="68"/>
      <c r="M36" s="4"/>
      <c r="N36" s="69"/>
      <c r="O36" s="70"/>
      <c r="P36" s="71"/>
      <c r="Q36" s="66"/>
    </row>
    <row r="37" spans="1:18" s="1" customFormat="1" ht="14.1" hidden="1" customHeight="1">
      <c r="A37" s="15"/>
      <c r="C37" s="29"/>
      <c r="D37" s="29"/>
      <c r="E37" s="29"/>
      <c r="F37" s="29"/>
      <c r="G37" s="29"/>
      <c r="H37" s="29"/>
      <c r="I37" s="28"/>
      <c r="J37" s="29"/>
      <c r="K37" s="67"/>
      <c r="L37" s="68"/>
      <c r="M37" s="4"/>
      <c r="N37" s="69"/>
      <c r="O37" s="70"/>
      <c r="P37" s="71"/>
      <c r="Q37" s="66"/>
    </row>
    <row r="38" spans="1:18" s="16" customFormat="1" ht="14.1" hidden="1" customHeight="1">
      <c r="A38" s="15"/>
      <c r="B38" s="1"/>
      <c r="C38" s="29"/>
      <c r="D38" s="29"/>
      <c r="E38" s="29"/>
      <c r="F38" s="29"/>
      <c r="G38" s="29"/>
      <c r="H38" s="29"/>
      <c r="I38" s="26"/>
      <c r="J38" s="29"/>
      <c r="K38" s="46"/>
      <c r="L38" s="8"/>
      <c r="M38" s="4"/>
      <c r="N38" s="9"/>
      <c r="O38" s="10"/>
      <c r="P38" s="11"/>
      <c r="Q38" s="1"/>
      <c r="R38" s="1"/>
    </row>
    <row r="39" spans="1:18" s="16" customFormat="1" ht="14.1" hidden="1" customHeight="1">
      <c r="A39" s="15"/>
      <c r="B39" s="1"/>
      <c r="C39" s="29"/>
      <c r="D39" s="29"/>
      <c r="E39" s="29"/>
      <c r="F39" s="29"/>
      <c r="G39" s="29"/>
      <c r="H39" s="29"/>
      <c r="I39" s="26"/>
      <c r="J39" s="29"/>
      <c r="K39" s="46"/>
      <c r="L39" s="8"/>
      <c r="M39" s="4"/>
      <c r="N39" s="9"/>
      <c r="O39" s="10"/>
      <c r="P39" s="11"/>
      <c r="Q39" s="1"/>
      <c r="R39" s="1"/>
    </row>
    <row r="40" spans="1:18" ht="14.1" hidden="1" customHeight="1"/>
    <row r="41" spans="1:18" ht="14.1" hidden="1" customHeight="1"/>
    <row r="42" spans="1:18" ht="14.1" hidden="1" customHeight="1"/>
    <row r="43" spans="1:18" ht="14.1" hidden="1" customHeight="1"/>
    <row r="44" spans="1:18" ht="14.1" hidden="1" customHeight="1"/>
    <row r="45" spans="1:18" ht="14.1" hidden="1" customHeight="1"/>
    <row r="46" spans="1:18" ht="14.1" hidden="1" customHeight="1"/>
    <row r="47" spans="1:18" ht="14.1" hidden="1" customHeight="1"/>
    <row r="48" spans="1:18" ht="14.1" hidden="1" customHeight="1"/>
    <row r="49" ht="14.1" hidden="1" customHeight="1"/>
    <row r="50" ht="14.1" hidden="1" customHeight="1"/>
    <row r="51" ht="14.1" hidden="1" customHeight="1"/>
    <row r="52" ht="14.1" hidden="1" customHeight="1"/>
    <row r="53" ht="14.1" hidden="1" customHeight="1"/>
    <row r="54" ht="14.1" hidden="1" customHeight="1"/>
    <row r="55" ht="14.1" hidden="1" customHeight="1"/>
    <row r="56" ht="14.1" hidden="1" customHeight="1"/>
    <row r="57" ht="14.1" hidden="1" customHeight="1"/>
    <row r="58" ht="14.1" hidden="1" customHeight="1"/>
    <row r="59" ht="14.1" hidden="1" customHeight="1"/>
    <row r="60" ht="14.1" hidden="1" customHeight="1"/>
    <row r="61" ht="14.1" hidden="1" customHeight="1"/>
    <row r="62" ht="14.1" hidden="1" customHeight="1"/>
    <row r="63" ht="14.1" hidden="1" customHeight="1"/>
    <row r="64" ht="14.1" hidden="1" customHeight="1"/>
    <row r="65" ht="14.1" hidden="1" customHeight="1"/>
    <row r="66" ht="14.1" hidden="1" customHeight="1"/>
    <row r="67" ht="14.1" hidden="1" customHeight="1"/>
    <row r="68" ht="14.1" hidden="1" customHeight="1"/>
    <row r="69" ht="14.1" hidden="1" customHeight="1"/>
    <row r="70" ht="14.1" hidden="1" customHeight="1"/>
    <row r="71" ht="14.1" hidden="1" customHeight="1"/>
    <row r="72" ht="14.1" hidden="1" customHeight="1"/>
    <row r="73" ht="14.1" hidden="1" customHeight="1"/>
    <row r="74" ht="14.1" hidden="1" customHeight="1"/>
    <row r="75" ht="14.1" hidden="1" customHeight="1"/>
    <row r="76" ht="14.1" hidden="1" customHeight="1"/>
    <row r="77" ht="14.1" hidden="1" customHeight="1"/>
    <row r="78" ht="14.1" hidden="1" customHeight="1"/>
    <row r="79" ht="14.1" hidden="1" customHeight="1"/>
    <row r="80" ht="14.1" hidden="1" customHeight="1"/>
    <row r="81" ht="14.1" hidden="1" customHeight="1"/>
    <row r="82" ht="14.1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spans="3:22" ht="15.75" hidden="1" customHeight="1"/>
    <row r="98" spans="3:22" s="1" customFormat="1" ht="15.75" hidden="1" customHeight="1">
      <c r="C98" s="29"/>
      <c r="D98" s="29"/>
      <c r="E98" s="29"/>
      <c r="F98" s="29"/>
      <c r="G98" s="29"/>
      <c r="H98" s="29"/>
      <c r="I98" s="28"/>
      <c r="J98" s="29"/>
      <c r="K98" s="46"/>
      <c r="L98" s="3"/>
      <c r="M98" s="4"/>
      <c r="N98" s="5"/>
      <c r="O98" s="6"/>
      <c r="P98" s="7"/>
      <c r="Q98" s="4"/>
      <c r="R98"/>
      <c r="S98"/>
      <c r="T98"/>
      <c r="U98"/>
      <c r="V98"/>
    </row>
    <row r="99" spans="3:22" s="1" customFormat="1" ht="15.75" hidden="1" customHeight="1">
      <c r="C99" s="29"/>
      <c r="D99" s="29"/>
      <c r="E99" s="29"/>
      <c r="F99" s="29"/>
      <c r="G99" s="29"/>
      <c r="H99" s="29"/>
      <c r="I99" s="28"/>
      <c r="J99" s="29"/>
      <c r="K99" s="46"/>
      <c r="L99" s="3"/>
      <c r="M99" s="4"/>
      <c r="N99" s="5"/>
      <c r="O99" s="6"/>
      <c r="P99" s="7"/>
      <c r="Q99" s="4"/>
      <c r="R99"/>
      <c r="S99"/>
      <c r="T99"/>
      <c r="U99"/>
      <c r="V99"/>
    </row>
    <row r="100" spans="3:22" s="1" customFormat="1" ht="15.75" hidden="1" customHeight="1">
      <c r="C100" s="29"/>
      <c r="D100" s="29"/>
      <c r="E100" s="29"/>
      <c r="F100" s="29"/>
      <c r="G100" s="29"/>
      <c r="H100" s="29"/>
      <c r="I100" s="28"/>
      <c r="J100" s="29"/>
      <c r="K100" s="46"/>
      <c r="L100" s="3"/>
      <c r="M100" s="4"/>
      <c r="N100" s="5"/>
      <c r="O100" s="6"/>
      <c r="P100" s="7"/>
      <c r="Q100" s="4"/>
      <c r="R100"/>
      <c r="S100"/>
      <c r="T100"/>
      <c r="U100"/>
      <c r="V100"/>
    </row>
    <row r="101" spans="3:22" s="1" customFormat="1" ht="15.75" hidden="1" customHeight="1">
      <c r="C101" s="29"/>
      <c r="D101" s="29"/>
      <c r="E101" s="29"/>
      <c r="F101" s="29"/>
      <c r="G101" s="29"/>
      <c r="H101" s="29"/>
      <c r="I101" s="28"/>
      <c r="J101" s="29"/>
      <c r="K101" s="46"/>
      <c r="L101" s="3"/>
      <c r="M101" s="4"/>
      <c r="N101" s="5"/>
      <c r="O101" s="6"/>
      <c r="P101" s="7"/>
      <c r="Q101" s="4"/>
      <c r="R101"/>
      <c r="S101"/>
      <c r="T101"/>
      <c r="U101"/>
      <c r="V101"/>
    </row>
    <row r="102" spans="3:22" s="1" customFormat="1" ht="15.75" hidden="1" customHeight="1">
      <c r="C102" s="29"/>
      <c r="D102" s="29"/>
      <c r="E102" s="29"/>
      <c r="F102" s="29"/>
      <c r="G102" s="29"/>
      <c r="H102" s="29"/>
      <c r="I102" s="28"/>
      <c r="J102" s="29"/>
      <c r="K102" s="46"/>
      <c r="L102" s="3"/>
      <c r="M102" s="4"/>
      <c r="N102" s="5"/>
      <c r="O102" s="6"/>
      <c r="P102" s="7"/>
      <c r="Q102" s="4"/>
      <c r="R102"/>
      <c r="S102"/>
      <c r="T102"/>
      <c r="U102"/>
      <c r="V102"/>
    </row>
    <row r="103" spans="3:22" s="1" customFormat="1" ht="15.75" hidden="1" customHeight="1">
      <c r="C103" s="29"/>
      <c r="D103" s="29"/>
      <c r="E103" s="29"/>
      <c r="F103" s="29"/>
      <c r="G103" s="29"/>
      <c r="H103" s="29"/>
      <c r="I103" s="28"/>
      <c r="J103" s="29"/>
      <c r="K103" s="46"/>
      <c r="L103" s="3"/>
      <c r="M103" s="4"/>
      <c r="N103" s="5"/>
      <c r="O103" s="6"/>
      <c r="P103" s="7"/>
      <c r="Q103" s="4"/>
      <c r="R103"/>
      <c r="S103"/>
      <c r="T103"/>
      <c r="U103"/>
      <c r="V103"/>
    </row>
    <row r="104" spans="3:22" s="1" customFormat="1" ht="15.75" hidden="1" customHeight="1">
      <c r="C104" s="29"/>
      <c r="D104" s="29"/>
      <c r="E104" s="29"/>
      <c r="F104" s="29"/>
      <c r="G104" s="29"/>
      <c r="H104" s="29"/>
      <c r="I104" s="28"/>
      <c r="J104" s="29"/>
      <c r="K104" s="46"/>
      <c r="L104" s="3"/>
      <c r="M104" s="4"/>
      <c r="N104" s="5"/>
      <c r="O104" s="6"/>
      <c r="P104" s="7"/>
      <c r="Q104" s="4"/>
      <c r="R104"/>
      <c r="S104"/>
      <c r="T104"/>
      <c r="U104"/>
      <c r="V104"/>
    </row>
    <row r="105" spans="3:22" s="1" customFormat="1" ht="15.75" hidden="1" customHeight="1">
      <c r="C105" s="29"/>
      <c r="D105" s="29"/>
      <c r="E105" s="29"/>
      <c r="F105" s="29"/>
      <c r="G105" s="29"/>
      <c r="H105" s="29"/>
      <c r="I105" s="28"/>
      <c r="J105" s="29"/>
      <c r="K105" s="46"/>
      <c r="L105" s="3"/>
      <c r="M105" s="4"/>
      <c r="N105" s="5"/>
      <c r="O105" s="6"/>
      <c r="P105" s="7"/>
      <c r="Q105" s="4"/>
      <c r="R105"/>
      <c r="S105"/>
      <c r="T105"/>
      <c r="U105"/>
      <c r="V105"/>
    </row>
    <row r="106" spans="3:22" s="1" customFormat="1" ht="15.75" hidden="1" customHeight="1">
      <c r="C106" s="29"/>
      <c r="D106" s="29"/>
      <c r="E106" s="29"/>
      <c r="F106" s="29"/>
      <c r="G106" s="29"/>
      <c r="H106" s="29"/>
      <c r="I106" s="28"/>
      <c r="J106" s="29"/>
      <c r="K106" s="46"/>
      <c r="L106" s="3"/>
      <c r="M106" s="4"/>
      <c r="N106" s="5"/>
      <c r="O106" s="6"/>
      <c r="P106" s="7"/>
      <c r="Q106" s="4"/>
      <c r="R106"/>
      <c r="S106"/>
      <c r="T106"/>
      <c r="U106"/>
      <c r="V106"/>
    </row>
    <row r="107" spans="3:22" s="1" customFormat="1" ht="15.75" hidden="1" customHeight="1">
      <c r="C107" s="29"/>
      <c r="D107" s="29"/>
      <c r="E107" s="29"/>
      <c r="F107" s="29"/>
      <c r="G107" s="29"/>
      <c r="H107" s="29"/>
      <c r="I107" s="28"/>
      <c r="J107" s="29"/>
      <c r="K107" s="46"/>
      <c r="L107" s="3"/>
      <c r="M107" s="4"/>
      <c r="N107" s="5"/>
      <c r="O107" s="6"/>
      <c r="P107" s="7"/>
      <c r="Q107" s="4"/>
      <c r="R107"/>
      <c r="S107"/>
      <c r="T107"/>
      <c r="U107"/>
      <c r="V107"/>
    </row>
    <row r="108" spans="3:22" s="1" customFormat="1" ht="15.75" hidden="1" customHeight="1">
      <c r="C108" s="29"/>
      <c r="D108" s="29"/>
      <c r="E108" s="29"/>
      <c r="F108" s="29"/>
      <c r="G108" s="29"/>
      <c r="H108" s="29"/>
      <c r="I108" s="28"/>
      <c r="J108" s="29"/>
      <c r="K108" s="46"/>
      <c r="L108" s="3"/>
      <c r="M108" s="4"/>
      <c r="N108" s="5"/>
      <c r="O108" s="6"/>
      <c r="P108" s="7"/>
      <c r="Q108" s="4"/>
      <c r="R108"/>
      <c r="S108"/>
      <c r="T108"/>
      <c r="U108"/>
      <c r="V108"/>
    </row>
    <row r="109" spans="3:22" s="1" customFormat="1" ht="15.75" hidden="1" customHeight="1">
      <c r="C109" s="29"/>
      <c r="D109" s="29"/>
      <c r="E109" s="29"/>
      <c r="F109" s="29"/>
      <c r="G109" s="29"/>
      <c r="H109" s="29"/>
      <c r="I109" s="28"/>
      <c r="J109" s="29"/>
      <c r="K109" s="46"/>
      <c r="L109" s="3"/>
      <c r="M109" s="4"/>
      <c r="N109" s="5"/>
      <c r="O109" s="6"/>
      <c r="P109" s="7"/>
      <c r="Q109" s="4"/>
      <c r="R109"/>
      <c r="S109"/>
      <c r="T109"/>
      <c r="U109"/>
      <c r="V109"/>
    </row>
    <row r="110" spans="3:22" s="1" customFormat="1" ht="15.75" hidden="1" customHeight="1">
      <c r="C110" s="29"/>
      <c r="D110" s="29"/>
      <c r="E110" s="29"/>
      <c r="F110" s="29"/>
      <c r="G110" s="29"/>
      <c r="H110" s="29"/>
      <c r="I110" s="28"/>
      <c r="J110" s="29"/>
      <c r="K110" s="46"/>
      <c r="L110" s="3"/>
      <c r="M110" s="4"/>
      <c r="N110" s="5"/>
      <c r="O110" s="6"/>
      <c r="P110" s="7"/>
      <c r="Q110" s="4"/>
      <c r="R110"/>
      <c r="S110"/>
      <c r="T110"/>
      <c r="U110"/>
      <c r="V110"/>
    </row>
    <row r="111" spans="3:22" s="1" customFormat="1" ht="15.75" hidden="1" customHeight="1">
      <c r="C111" s="29"/>
      <c r="D111" s="29"/>
      <c r="E111" s="29"/>
      <c r="F111" s="29"/>
      <c r="G111" s="29"/>
      <c r="H111" s="29"/>
      <c r="I111" s="28"/>
      <c r="J111" s="29"/>
      <c r="K111" s="46"/>
      <c r="L111" s="3"/>
      <c r="M111" s="4"/>
      <c r="N111" s="5"/>
      <c r="O111" s="6"/>
      <c r="P111" s="7"/>
      <c r="Q111" s="4"/>
      <c r="R111"/>
      <c r="S111"/>
      <c r="T111"/>
      <c r="U111"/>
      <c r="V111"/>
    </row>
    <row r="112" spans="3:22" s="1" customFormat="1" ht="15.75" hidden="1" customHeight="1">
      <c r="C112" s="29"/>
      <c r="D112" s="29"/>
      <c r="E112" s="29"/>
      <c r="F112" s="29"/>
      <c r="G112" s="29"/>
      <c r="H112" s="29"/>
      <c r="I112" s="28"/>
      <c r="J112" s="29"/>
      <c r="K112" s="46"/>
      <c r="L112" s="3"/>
      <c r="M112" s="4"/>
      <c r="N112" s="5"/>
      <c r="O112" s="6"/>
      <c r="P112" s="7"/>
      <c r="Q112" s="4"/>
      <c r="R112"/>
      <c r="S112"/>
      <c r="T112"/>
      <c r="U112"/>
      <c r="V112"/>
    </row>
    <row r="113" spans="3:22" s="1" customFormat="1" ht="15.75" hidden="1" customHeight="1">
      <c r="C113" s="29"/>
      <c r="D113" s="29"/>
      <c r="E113" s="29"/>
      <c r="F113" s="29"/>
      <c r="G113" s="29"/>
      <c r="H113" s="29"/>
      <c r="I113" s="28"/>
      <c r="J113" s="29"/>
      <c r="K113" s="46"/>
      <c r="L113" s="3"/>
      <c r="M113" s="4"/>
      <c r="N113" s="5"/>
      <c r="O113" s="6"/>
      <c r="P113" s="7"/>
      <c r="Q113" s="4"/>
      <c r="R113"/>
      <c r="S113"/>
      <c r="T113"/>
      <c r="U113"/>
      <c r="V113"/>
    </row>
    <row r="114" spans="3:22" s="1" customFormat="1" ht="15.75" hidden="1" customHeight="1">
      <c r="C114" s="29"/>
      <c r="D114" s="29"/>
      <c r="E114" s="29"/>
      <c r="F114" s="29"/>
      <c r="G114" s="29"/>
      <c r="H114" s="29"/>
      <c r="I114" s="28"/>
      <c r="J114" s="29"/>
      <c r="K114" s="46"/>
      <c r="L114" s="3"/>
      <c r="M114" s="4"/>
      <c r="N114" s="5"/>
      <c r="O114" s="6"/>
      <c r="P114" s="7"/>
      <c r="Q114" s="4"/>
      <c r="R114"/>
      <c r="S114"/>
      <c r="T114"/>
      <c r="U114"/>
      <c r="V114"/>
    </row>
    <row r="115" spans="3:22" s="1" customFormat="1" ht="15.75" hidden="1" customHeight="1">
      <c r="C115" s="29"/>
      <c r="D115" s="29"/>
      <c r="E115" s="29"/>
      <c r="F115" s="29"/>
      <c r="G115" s="29"/>
      <c r="H115" s="29"/>
      <c r="I115" s="28"/>
      <c r="J115" s="29"/>
      <c r="K115" s="46"/>
      <c r="L115" s="3"/>
      <c r="M115" s="4"/>
      <c r="N115" s="5"/>
      <c r="O115" s="6"/>
      <c r="P115" s="7"/>
      <c r="Q115" s="4"/>
      <c r="R115"/>
      <c r="S115"/>
      <c r="T115"/>
      <c r="U115"/>
      <c r="V115"/>
    </row>
    <row r="116" spans="3:22" s="1" customFormat="1" ht="15.75" hidden="1" customHeight="1">
      <c r="C116" s="29"/>
      <c r="D116" s="29"/>
      <c r="E116" s="29"/>
      <c r="F116" s="29"/>
      <c r="G116" s="29"/>
      <c r="H116" s="29"/>
      <c r="I116" s="28"/>
      <c r="J116" s="29"/>
      <c r="K116" s="46"/>
      <c r="L116" s="3"/>
      <c r="M116" s="4"/>
      <c r="N116" s="5"/>
      <c r="O116" s="6"/>
      <c r="P116" s="7"/>
      <c r="Q116" s="4"/>
      <c r="R116"/>
      <c r="S116"/>
      <c r="T116"/>
      <c r="U116"/>
      <c r="V116"/>
    </row>
    <row r="117" spans="3:22" s="1" customFormat="1" ht="15.75" hidden="1" customHeight="1">
      <c r="C117" s="29"/>
      <c r="D117" s="29"/>
      <c r="E117" s="29"/>
      <c r="F117" s="29"/>
      <c r="G117" s="29"/>
      <c r="H117" s="29"/>
      <c r="I117" s="28"/>
      <c r="J117" s="29"/>
      <c r="K117" s="46"/>
      <c r="L117" s="3"/>
      <c r="M117" s="4"/>
      <c r="N117" s="5"/>
      <c r="O117" s="6"/>
      <c r="P117" s="7"/>
      <c r="Q117" s="4"/>
      <c r="R117"/>
      <c r="S117"/>
      <c r="T117"/>
      <c r="U117"/>
      <c r="V117"/>
    </row>
    <row r="118" spans="3:22" s="1" customFormat="1" ht="15.75" hidden="1" customHeight="1">
      <c r="C118" s="29"/>
      <c r="D118" s="29"/>
      <c r="E118" s="29"/>
      <c r="F118" s="29"/>
      <c r="G118" s="29"/>
      <c r="H118" s="29"/>
      <c r="I118" s="28"/>
      <c r="J118" s="29"/>
      <c r="K118" s="46"/>
      <c r="L118" s="3"/>
      <c r="M118" s="4"/>
      <c r="N118" s="5"/>
      <c r="O118" s="6"/>
      <c r="P118" s="7"/>
      <c r="Q118" s="4"/>
      <c r="R118"/>
      <c r="S118"/>
      <c r="T118"/>
      <c r="U118"/>
      <c r="V118"/>
    </row>
    <row r="119" spans="3:22" s="1" customFormat="1" ht="15.75" hidden="1" customHeight="1">
      <c r="C119" s="29"/>
      <c r="D119" s="29"/>
      <c r="E119" s="29"/>
      <c r="F119" s="29"/>
      <c r="G119" s="29"/>
      <c r="H119" s="29"/>
      <c r="I119" s="28"/>
      <c r="J119" s="29"/>
      <c r="K119" s="46"/>
      <c r="L119" s="3"/>
      <c r="M119" s="4"/>
      <c r="N119" s="5"/>
      <c r="O119" s="6"/>
      <c r="P119" s="7"/>
      <c r="Q119" s="4"/>
      <c r="R119"/>
      <c r="S119"/>
      <c r="T119"/>
      <c r="U119"/>
      <c r="V119"/>
    </row>
    <row r="120" spans="3:22" s="1" customFormat="1" ht="15.75" hidden="1" customHeight="1">
      <c r="C120" s="29"/>
      <c r="D120" s="29"/>
      <c r="E120" s="29"/>
      <c r="F120" s="29"/>
      <c r="G120" s="29"/>
      <c r="H120" s="29"/>
      <c r="I120" s="28"/>
      <c r="J120" s="29"/>
      <c r="K120" s="46"/>
      <c r="L120" s="3"/>
      <c r="M120" s="4"/>
      <c r="N120" s="5"/>
      <c r="O120" s="6"/>
      <c r="P120" s="7"/>
      <c r="Q120" s="4"/>
      <c r="R120"/>
      <c r="S120"/>
      <c r="T120"/>
      <c r="U120"/>
      <c r="V120"/>
    </row>
    <row r="121" spans="3:22" s="1" customFormat="1" ht="15.75" hidden="1" customHeight="1">
      <c r="C121" s="29"/>
      <c r="D121" s="29"/>
      <c r="E121" s="29"/>
      <c r="F121" s="29"/>
      <c r="G121" s="29"/>
      <c r="H121" s="29"/>
      <c r="I121" s="28"/>
      <c r="J121" s="29"/>
      <c r="K121" s="46"/>
      <c r="L121" s="3"/>
      <c r="M121" s="4"/>
      <c r="N121" s="5"/>
      <c r="O121" s="6"/>
      <c r="P121" s="7"/>
      <c r="Q121" s="4"/>
      <c r="R121"/>
      <c r="S121"/>
      <c r="T121"/>
      <c r="U121"/>
      <c r="V121"/>
    </row>
    <row r="122" spans="3:22" s="1" customFormat="1" ht="15.75" hidden="1" customHeight="1">
      <c r="C122" s="29"/>
      <c r="D122" s="29"/>
      <c r="E122" s="29"/>
      <c r="F122" s="29"/>
      <c r="G122" s="29"/>
      <c r="H122" s="29"/>
      <c r="I122" s="28"/>
      <c r="J122" s="29"/>
      <c r="K122" s="46"/>
      <c r="L122" s="3"/>
      <c r="M122" s="4"/>
      <c r="N122" s="5"/>
      <c r="O122" s="6"/>
      <c r="P122" s="7"/>
      <c r="Q122" s="4"/>
      <c r="R122"/>
      <c r="S122"/>
      <c r="T122"/>
      <c r="U122"/>
      <c r="V122"/>
    </row>
    <row r="123" spans="3:22" s="1" customFormat="1" ht="15.75" hidden="1" customHeight="1">
      <c r="C123" s="29"/>
      <c r="D123" s="29"/>
      <c r="E123" s="29"/>
      <c r="F123" s="29"/>
      <c r="G123" s="29"/>
      <c r="H123" s="29"/>
      <c r="I123" s="28"/>
      <c r="J123" s="29"/>
      <c r="K123" s="46"/>
      <c r="L123" s="3"/>
      <c r="M123" s="4"/>
      <c r="N123" s="5"/>
      <c r="O123" s="6"/>
      <c r="P123" s="7"/>
      <c r="Q123" s="4"/>
      <c r="R123"/>
      <c r="S123"/>
      <c r="T123"/>
      <c r="U123"/>
      <c r="V123"/>
    </row>
    <row r="124" spans="3:22" s="1" customFormat="1" ht="15.75" hidden="1" customHeight="1">
      <c r="C124" s="29"/>
      <c r="D124" s="29"/>
      <c r="E124" s="29"/>
      <c r="F124" s="29"/>
      <c r="G124" s="29"/>
      <c r="H124" s="29"/>
      <c r="I124" s="28"/>
      <c r="J124" s="29"/>
      <c r="K124" s="46"/>
      <c r="L124" s="3"/>
      <c r="M124" s="4"/>
      <c r="N124" s="5"/>
      <c r="O124" s="6"/>
      <c r="P124" s="7"/>
      <c r="Q124" s="4"/>
      <c r="R124"/>
      <c r="S124"/>
      <c r="T124"/>
      <c r="U124"/>
      <c r="V124"/>
    </row>
  </sheetData>
  <mergeCells count="4">
    <mergeCell ref="C5:E5"/>
    <mergeCell ref="F5:H5"/>
    <mergeCell ref="C12:E12"/>
    <mergeCell ref="F12:H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B141"/>
  <sheetViews>
    <sheetView showGridLines="0" showRowColHeaders="0" zoomScaleNormal="100" workbookViewId="0">
      <selection activeCell="C10" sqref="C10:H14"/>
    </sheetView>
  </sheetViews>
  <sheetFormatPr defaultColWidth="0" defaultRowHeight="0" customHeight="1" zeroHeight="1"/>
  <cols>
    <col min="1" max="1" width="5.7109375" style="1" customWidth="1"/>
    <col min="2" max="2" width="25.140625" style="211" customWidth="1"/>
    <col min="3" max="3" width="16.140625" style="206" customWidth="1"/>
    <col min="4" max="4" width="12.85546875" style="203" customWidth="1"/>
    <col min="5" max="5" width="13.7109375" style="203" customWidth="1"/>
    <col min="6" max="7" width="20.7109375" style="203" customWidth="1"/>
    <col min="8" max="8" width="30.28515625" style="203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238</v>
      </c>
      <c r="C1" s="202"/>
    </row>
    <row r="2" spans="1:18" ht="8.25" customHeight="1">
      <c r="B2" s="209"/>
      <c r="C2" s="204"/>
    </row>
    <row r="3" spans="1:18" ht="30">
      <c r="B3" s="351" t="s">
        <v>728</v>
      </c>
      <c r="C3" s="205"/>
      <c r="D3" s="206"/>
      <c r="E3" s="206"/>
      <c r="F3" s="206"/>
      <c r="G3" s="206"/>
      <c r="H3" s="206"/>
    </row>
    <row r="4" spans="1:18" ht="14.1" customHeight="1">
      <c r="B4" s="210"/>
      <c r="C4" s="207"/>
      <c r="H4" s="206"/>
    </row>
    <row r="5" spans="1:18" ht="14.1" customHeight="1" thickBot="1">
      <c r="B5" s="285" t="s">
        <v>729</v>
      </c>
      <c r="C5" s="1307" t="s">
        <v>77</v>
      </c>
      <c r="D5" s="1150"/>
      <c r="E5" s="1151"/>
      <c r="F5" s="1149" t="s">
        <v>237</v>
      </c>
      <c r="G5" s="1150"/>
      <c r="H5" s="1308"/>
    </row>
    <row r="6" spans="1:18" s="1" customFormat="1" ht="14.1" customHeight="1" thickTop="1">
      <c r="B6" s="285" t="s">
        <v>249</v>
      </c>
      <c r="C6" s="727" t="s">
        <v>835</v>
      </c>
      <c r="D6" s="286" t="s">
        <v>836</v>
      </c>
      <c r="E6" s="286" t="s">
        <v>236</v>
      </c>
      <c r="F6" s="286">
        <v>2022</v>
      </c>
      <c r="G6" s="286">
        <v>2021</v>
      </c>
      <c r="H6" s="886" t="s">
        <v>236</v>
      </c>
      <c r="I6" s="28"/>
      <c r="J6" s="29"/>
      <c r="K6" s="29"/>
      <c r="L6" s="46"/>
      <c r="M6" s="3"/>
      <c r="N6" s="4"/>
      <c r="O6" s="5"/>
      <c r="P6" s="6"/>
      <c r="Q6" s="7"/>
    </row>
    <row r="7" spans="1:18" s="1" customFormat="1" ht="2.1" customHeight="1">
      <c r="B7" s="288"/>
      <c r="C7" s="261"/>
      <c r="D7" s="261"/>
      <c r="E7" s="261"/>
      <c r="F7" s="261"/>
      <c r="G7" s="261"/>
      <c r="H7" s="289"/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>
      <c r="B8" s="478"/>
      <c r="C8" s="217"/>
      <c r="D8" s="217"/>
      <c r="E8" s="217"/>
      <c r="F8" s="217"/>
      <c r="G8" s="217"/>
      <c r="H8" s="287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>
      <c r="B9" s="288"/>
      <c r="C9" s="261"/>
      <c r="D9" s="261"/>
      <c r="E9" s="261"/>
      <c r="F9" s="261"/>
      <c r="G9" s="261"/>
      <c r="H9" s="289"/>
      <c r="I9" s="28"/>
      <c r="J9" s="29"/>
      <c r="K9" s="29"/>
      <c r="L9" s="46"/>
      <c r="M9" s="3"/>
      <c r="N9" s="4"/>
      <c r="O9" s="5"/>
      <c r="P9" s="6"/>
      <c r="Q9" s="7"/>
    </row>
    <row r="10" spans="1:18" s="1" customFormat="1" ht="14.1" customHeight="1">
      <c r="A10" s="15"/>
      <c r="B10" s="895" t="s">
        <v>724</v>
      </c>
      <c r="C10" s="713">
        <v>121</v>
      </c>
      <c r="D10" s="174">
        <v>71.8</v>
      </c>
      <c r="E10" s="174">
        <v>68.5</v>
      </c>
      <c r="F10" s="174">
        <v>411.6</v>
      </c>
      <c r="G10" s="174">
        <v>230</v>
      </c>
      <c r="H10" s="280">
        <v>78.900000000000006</v>
      </c>
      <c r="I10" s="28"/>
      <c r="J10" s="29"/>
      <c r="K10" s="29"/>
      <c r="L10" s="67"/>
      <c r="M10" s="68"/>
      <c r="N10" s="4"/>
      <c r="O10" s="69"/>
      <c r="P10" s="70"/>
      <c r="Q10" s="71"/>
      <c r="R10" s="66"/>
    </row>
    <row r="11" spans="1:18" s="1" customFormat="1" ht="14.1" customHeight="1">
      <c r="A11" s="15"/>
      <c r="B11" s="291" t="s">
        <v>69</v>
      </c>
      <c r="C11" s="218">
        <v>-113.5</v>
      </c>
      <c r="D11" s="254">
        <v>-90.1</v>
      </c>
      <c r="E11" s="254">
        <v>25.9</v>
      </c>
      <c r="F11" s="222">
        <v>-376.2</v>
      </c>
      <c r="G11" s="254">
        <v>-229.7</v>
      </c>
      <c r="H11" s="283">
        <v>63.7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8" s="1" customFormat="1" ht="14.1" customHeight="1">
      <c r="A12" s="15"/>
      <c r="B12" s="291" t="s">
        <v>1117</v>
      </c>
      <c r="C12" s="218">
        <v>-1.5</v>
      </c>
      <c r="D12" s="254">
        <v>-6.6</v>
      </c>
      <c r="E12" s="254">
        <v>-78</v>
      </c>
      <c r="F12" s="222">
        <v>1.1000000000000001</v>
      </c>
      <c r="G12" s="254">
        <v>-4.9000000000000004</v>
      </c>
      <c r="H12" s="283" t="s">
        <v>36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>
      <c r="A13" s="15"/>
      <c r="B13" s="291" t="s">
        <v>29</v>
      </c>
      <c r="C13" s="218">
        <v>6</v>
      </c>
      <c r="D13" s="254">
        <v>-25</v>
      </c>
      <c r="E13" s="254" t="s">
        <v>36</v>
      </c>
      <c r="F13" s="222">
        <v>36.5</v>
      </c>
      <c r="G13" s="254">
        <v>-4.5999999999999996</v>
      </c>
      <c r="H13" s="283" t="s">
        <v>36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4.1" customHeight="1">
      <c r="A14" s="15"/>
      <c r="B14" s="895" t="s">
        <v>1113</v>
      </c>
      <c r="C14" s="713">
        <v>0.6</v>
      </c>
      <c r="D14" s="174">
        <v>-19.3</v>
      </c>
      <c r="E14" s="174" t="s">
        <v>36</v>
      </c>
      <c r="F14" s="174">
        <v>11.8</v>
      </c>
      <c r="G14" s="174">
        <v>-13</v>
      </c>
      <c r="H14" s="280" t="s">
        <v>36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5" customHeight="1">
      <c r="A15" s="15"/>
      <c r="B15" s="211"/>
      <c r="C15" s="206"/>
      <c r="D15" s="203"/>
      <c r="E15" s="203"/>
      <c r="F15" s="203"/>
      <c r="G15" s="203"/>
      <c r="H15" s="203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5" hidden="1" customHeight="1">
      <c r="A16" s="15"/>
      <c r="B16" s="211"/>
      <c r="C16" s="206"/>
      <c r="D16" s="203"/>
      <c r="E16" s="203"/>
      <c r="F16" s="203"/>
      <c r="G16" s="203"/>
      <c r="H16" s="203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8" s="1" customFormat="1" ht="15" hidden="1" customHeight="1">
      <c r="A17" s="15"/>
      <c r="B17" s="211"/>
      <c r="C17" s="206"/>
      <c r="D17" s="203"/>
      <c r="E17" s="203"/>
      <c r="F17" s="203"/>
      <c r="G17" s="203"/>
      <c r="H17" s="203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8" s="1" customFormat="1" ht="15" hidden="1" customHeight="1">
      <c r="A18" s="15"/>
      <c r="B18" s="211"/>
      <c r="C18" s="206"/>
      <c r="D18" s="203"/>
      <c r="E18" s="203"/>
      <c r="F18" s="203"/>
      <c r="G18" s="203"/>
      <c r="H18" s="203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8" s="1" customFormat="1" ht="15" hidden="1" customHeight="1">
      <c r="A19" s="15"/>
      <c r="B19" s="211"/>
      <c r="C19" s="206"/>
      <c r="D19" s="203"/>
      <c r="E19" s="203"/>
      <c r="F19" s="203"/>
      <c r="G19" s="203"/>
      <c r="H19" s="203"/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8" s="1" customFormat="1" ht="15" hidden="1" customHeight="1">
      <c r="A20" s="15"/>
      <c r="B20" s="211"/>
      <c r="C20" s="206"/>
      <c r="D20" s="203"/>
      <c r="E20" s="203"/>
      <c r="F20" s="203"/>
      <c r="G20" s="203"/>
      <c r="H20" s="203"/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8" s="1" customFormat="1" ht="15" hidden="1" customHeight="1">
      <c r="A21" s="15"/>
      <c r="B21" s="211"/>
      <c r="C21" s="206"/>
      <c r="D21" s="203"/>
      <c r="E21" s="203"/>
      <c r="F21" s="203"/>
      <c r="G21" s="203"/>
      <c r="H21" s="203"/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8" s="1" customFormat="1" ht="15" hidden="1" customHeight="1">
      <c r="A22" s="15"/>
      <c r="B22" s="211"/>
      <c r="C22" s="206"/>
      <c r="D22" s="203"/>
      <c r="E22" s="203"/>
      <c r="F22" s="203"/>
      <c r="G22" s="203"/>
      <c r="H22" s="203"/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8" s="1" customFormat="1" ht="15" hidden="1" customHeight="1">
      <c r="A23" s="15"/>
      <c r="B23" s="211"/>
      <c r="C23" s="206"/>
      <c r="D23" s="203"/>
      <c r="E23" s="203"/>
      <c r="F23" s="203"/>
      <c r="G23" s="203"/>
      <c r="H23" s="203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18" s="1" customFormat="1" ht="15" hidden="1" customHeight="1">
      <c r="A24" s="15"/>
      <c r="B24" s="211"/>
      <c r="C24" s="206"/>
      <c r="D24" s="203"/>
      <c r="E24" s="203"/>
      <c r="F24" s="203"/>
      <c r="G24" s="203"/>
      <c r="H24" s="203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1:18" s="1" customFormat="1" ht="15" hidden="1" customHeight="1">
      <c r="A25" s="15"/>
      <c r="B25" s="211"/>
      <c r="C25" s="206"/>
      <c r="D25" s="203"/>
      <c r="E25" s="203"/>
      <c r="F25" s="203"/>
      <c r="G25" s="203"/>
      <c r="H25" s="203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1:18" s="1" customFormat="1" ht="15" hidden="1" customHeight="1">
      <c r="A26" s="15"/>
      <c r="B26" s="211"/>
      <c r="C26" s="206"/>
      <c r="D26" s="203"/>
      <c r="E26" s="203"/>
      <c r="F26" s="203"/>
      <c r="G26" s="203"/>
      <c r="H26" s="203"/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1:18" s="1" customFormat="1" ht="15" hidden="1" customHeight="1">
      <c r="A27" s="15"/>
      <c r="B27" s="211"/>
      <c r="C27" s="206"/>
      <c r="D27" s="203"/>
      <c r="E27" s="203"/>
      <c r="F27" s="203"/>
      <c r="G27" s="203"/>
      <c r="H27" s="203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1:18" s="1" customFormat="1" ht="15" hidden="1" customHeight="1">
      <c r="A28" s="15"/>
      <c r="B28" s="211"/>
      <c r="C28" s="206"/>
      <c r="D28" s="203"/>
      <c r="E28" s="203"/>
      <c r="F28" s="203"/>
      <c r="G28" s="203"/>
      <c r="H28" s="203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1:18" s="1" customFormat="1" ht="15" hidden="1" customHeight="1">
      <c r="A29" s="15"/>
      <c r="B29" s="211"/>
      <c r="C29" s="206"/>
      <c r="D29" s="203"/>
      <c r="E29" s="203"/>
      <c r="F29" s="203"/>
      <c r="G29" s="203"/>
      <c r="H29" s="203"/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1:18" s="1" customFormat="1" ht="15" hidden="1" customHeight="1">
      <c r="A30" s="15"/>
      <c r="B30" s="211"/>
      <c r="C30" s="206"/>
      <c r="D30" s="203"/>
      <c r="E30" s="203"/>
      <c r="F30" s="203"/>
      <c r="G30" s="203"/>
      <c r="H30" s="203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18" s="1" customFormat="1" ht="15" hidden="1" customHeight="1">
      <c r="A31" s="15"/>
      <c r="B31" s="211"/>
      <c r="C31" s="206"/>
      <c r="D31" s="203"/>
      <c r="E31" s="203"/>
      <c r="F31" s="203"/>
      <c r="G31" s="203"/>
      <c r="H31" s="203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18" s="1" customFormat="1" ht="15" hidden="1" customHeight="1">
      <c r="A32" s="15"/>
      <c r="B32" s="211"/>
      <c r="C32" s="206"/>
      <c r="D32" s="203"/>
      <c r="E32" s="203"/>
      <c r="F32" s="203"/>
      <c r="G32" s="203"/>
      <c r="H32" s="203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18" s="1" customFormat="1" ht="15" hidden="1" customHeight="1">
      <c r="A33" s="15"/>
      <c r="B33" s="211"/>
      <c r="C33" s="206"/>
      <c r="D33" s="203"/>
      <c r="E33" s="203"/>
      <c r="F33" s="203"/>
      <c r="G33" s="203"/>
      <c r="H33" s="203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18" s="1" customFormat="1" ht="15" hidden="1" customHeight="1">
      <c r="A34" s="15"/>
      <c r="B34" s="211"/>
      <c r="C34" s="206"/>
      <c r="D34" s="203"/>
      <c r="E34" s="203"/>
      <c r="F34" s="203"/>
      <c r="G34" s="203"/>
      <c r="H34" s="203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18" s="1" customFormat="1" ht="15" hidden="1" customHeight="1">
      <c r="A35" s="15"/>
      <c r="B35" s="211"/>
      <c r="C35" s="206"/>
      <c r="D35" s="203"/>
      <c r="E35" s="203"/>
      <c r="F35" s="203"/>
      <c r="G35" s="203"/>
      <c r="H35" s="203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18" s="1" customFormat="1" ht="15" hidden="1" customHeight="1">
      <c r="A36" s="15"/>
      <c r="B36" s="211"/>
      <c r="C36" s="206"/>
      <c r="D36" s="203"/>
      <c r="E36" s="203"/>
      <c r="F36" s="203"/>
      <c r="G36" s="203"/>
      <c r="H36" s="203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18" s="1" customFormat="1" ht="15" hidden="1" customHeight="1">
      <c r="A37" s="15"/>
      <c r="B37" s="211"/>
      <c r="C37" s="206"/>
      <c r="D37" s="203"/>
      <c r="E37" s="203"/>
      <c r="F37" s="203"/>
      <c r="G37" s="203"/>
      <c r="H37" s="203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18" s="1" customFormat="1" ht="15" hidden="1" customHeight="1">
      <c r="A38" s="15"/>
      <c r="B38" s="211"/>
      <c r="C38" s="206"/>
      <c r="D38" s="203"/>
      <c r="E38" s="203"/>
      <c r="F38" s="203"/>
      <c r="G38" s="203"/>
      <c r="H38" s="203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1:18" s="1" customFormat="1" ht="15" hidden="1" customHeight="1">
      <c r="A39" s="15"/>
      <c r="B39" s="211"/>
      <c r="C39" s="206"/>
      <c r="D39" s="203"/>
      <c r="E39" s="203"/>
      <c r="F39" s="203"/>
      <c r="G39" s="203"/>
      <c r="H39" s="203"/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1:18" s="1" customFormat="1" ht="15" hidden="1" customHeight="1">
      <c r="A40" s="15"/>
      <c r="B40" s="211"/>
      <c r="C40" s="206"/>
      <c r="D40" s="203"/>
      <c r="E40" s="203"/>
      <c r="F40" s="203"/>
      <c r="G40" s="203"/>
      <c r="H40" s="203"/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1:18" s="1" customFormat="1" ht="15" hidden="1" customHeight="1">
      <c r="A41" s="15"/>
      <c r="B41" s="211"/>
      <c r="C41" s="206"/>
      <c r="D41" s="203"/>
      <c r="E41" s="203"/>
      <c r="F41" s="203"/>
      <c r="G41" s="203"/>
      <c r="H41" s="203"/>
      <c r="I41" s="28"/>
      <c r="J41" s="29"/>
      <c r="K41" s="29"/>
      <c r="L41" s="67"/>
      <c r="M41" s="68"/>
      <c r="N41" s="4"/>
      <c r="O41" s="69"/>
      <c r="P41" s="70"/>
      <c r="Q41" s="71"/>
      <c r="R41" s="66"/>
    </row>
    <row r="42" spans="1:18" s="1" customFormat="1" ht="15" hidden="1" customHeight="1">
      <c r="A42" s="15"/>
      <c r="B42" s="211"/>
      <c r="C42" s="206"/>
      <c r="D42" s="203"/>
      <c r="E42" s="203"/>
      <c r="F42" s="203"/>
      <c r="G42" s="203"/>
      <c r="H42" s="203"/>
      <c r="I42" s="28"/>
      <c r="J42" s="29"/>
      <c r="K42" s="29"/>
      <c r="L42" s="67"/>
      <c r="M42" s="68"/>
      <c r="N42" s="4"/>
      <c r="O42" s="69"/>
      <c r="P42" s="70"/>
      <c r="Q42" s="71"/>
      <c r="R42" s="66"/>
    </row>
    <row r="43" spans="1:18" s="1" customFormat="1" ht="15" hidden="1" customHeight="1">
      <c r="A43" s="15"/>
      <c r="B43" s="211"/>
      <c r="C43" s="206"/>
      <c r="D43" s="203"/>
      <c r="E43" s="203"/>
      <c r="F43" s="203"/>
      <c r="G43" s="203"/>
      <c r="H43" s="203"/>
      <c r="I43" s="28"/>
      <c r="J43" s="29"/>
      <c r="K43" s="29"/>
      <c r="L43" s="67"/>
      <c r="M43" s="68"/>
      <c r="N43" s="4"/>
      <c r="O43" s="69"/>
      <c r="P43" s="70"/>
      <c r="Q43" s="71"/>
      <c r="R43" s="66"/>
    </row>
    <row r="44" spans="1:18" s="1" customFormat="1" ht="15" hidden="1" customHeight="1">
      <c r="A44" s="15"/>
      <c r="B44" s="211"/>
      <c r="C44" s="206"/>
      <c r="D44" s="203"/>
      <c r="E44" s="203"/>
      <c r="F44" s="203"/>
      <c r="G44" s="203"/>
      <c r="H44" s="203"/>
      <c r="I44" s="28"/>
      <c r="J44" s="29"/>
      <c r="K44" s="29"/>
      <c r="L44" s="67"/>
      <c r="M44" s="68"/>
      <c r="N44" s="4"/>
      <c r="O44" s="69"/>
      <c r="P44" s="70"/>
      <c r="Q44" s="71"/>
      <c r="R44" s="66"/>
    </row>
    <row r="45" spans="1:18" s="1" customFormat="1" ht="15" hidden="1" customHeight="1">
      <c r="A45" s="15"/>
      <c r="B45" s="211"/>
      <c r="C45" s="206"/>
      <c r="D45" s="203"/>
      <c r="E45" s="203"/>
      <c r="F45" s="203"/>
      <c r="G45" s="203"/>
      <c r="H45" s="203"/>
      <c r="I45" s="28"/>
      <c r="J45" s="29"/>
      <c r="K45" s="29"/>
      <c r="L45" s="67"/>
      <c r="M45" s="68"/>
      <c r="N45" s="4"/>
      <c r="O45" s="69"/>
      <c r="P45" s="70"/>
      <c r="Q45" s="71"/>
      <c r="R45" s="66"/>
    </row>
    <row r="46" spans="1:18" s="1" customFormat="1" ht="15" hidden="1" customHeight="1">
      <c r="A46" s="15"/>
      <c r="B46" s="211"/>
      <c r="C46" s="206"/>
      <c r="D46" s="203"/>
      <c r="E46" s="203"/>
      <c r="F46" s="203"/>
      <c r="G46" s="203"/>
      <c r="H46" s="203"/>
      <c r="I46" s="28"/>
      <c r="J46" s="29"/>
      <c r="K46" s="29"/>
      <c r="L46" s="67"/>
      <c r="M46" s="68"/>
      <c r="N46" s="4"/>
      <c r="O46" s="69"/>
      <c r="P46" s="70"/>
      <c r="Q46" s="71"/>
      <c r="R46" s="66"/>
    </row>
    <row r="47" spans="1:18" s="1" customFormat="1" ht="15" hidden="1" customHeight="1">
      <c r="A47" s="15"/>
      <c r="B47" s="211"/>
      <c r="C47" s="206"/>
      <c r="D47" s="203"/>
      <c r="E47" s="203"/>
      <c r="F47" s="203"/>
      <c r="G47" s="203"/>
      <c r="H47" s="203"/>
      <c r="I47" s="28"/>
      <c r="J47" s="29"/>
      <c r="K47" s="29"/>
      <c r="L47" s="67"/>
      <c r="M47" s="68"/>
      <c r="N47" s="4"/>
      <c r="O47" s="69"/>
      <c r="P47" s="70"/>
      <c r="Q47" s="71"/>
      <c r="R47" s="66"/>
    </row>
    <row r="48" spans="1:18" s="1" customFormat="1" ht="15" hidden="1" customHeight="1">
      <c r="A48" s="15"/>
      <c r="B48" s="211"/>
      <c r="C48" s="206"/>
      <c r="D48" s="203"/>
      <c r="E48" s="203"/>
      <c r="F48" s="203"/>
      <c r="G48" s="203"/>
      <c r="H48" s="203"/>
      <c r="I48" s="28"/>
      <c r="J48" s="29"/>
      <c r="K48" s="29"/>
      <c r="L48" s="67"/>
      <c r="M48" s="68"/>
      <c r="N48" s="4"/>
      <c r="O48" s="69"/>
      <c r="P48" s="70"/>
      <c r="Q48" s="71"/>
      <c r="R48" s="66"/>
    </row>
    <row r="49" spans="1:19" s="1" customFormat="1" ht="15" hidden="1" customHeight="1">
      <c r="A49" s="15"/>
      <c r="B49" s="211"/>
      <c r="C49" s="206"/>
      <c r="D49" s="203"/>
      <c r="E49" s="203"/>
      <c r="F49" s="203"/>
      <c r="G49" s="203"/>
      <c r="H49" s="203"/>
      <c r="I49" s="28"/>
      <c r="J49" s="29"/>
      <c r="K49" s="29"/>
      <c r="L49" s="67"/>
      <c r="M49" s="68"/>
      <c r="N49" s="4"/>
      <c r="O49" s="69"/>
      <c r="P49" s="70"/>
      <c r="Q49" s="71"/>
      <c r="R49" s="66"/>
    </row>
    <row r="50" spans="1:19" s="1" customFormat="1" ht="15" hidden="1" customHeight="1">
      <c r="A50" s="15"/>
      <c r="B50" s="211"/>
      <c r="C50" s="206"/>
      <c r="D50" s="203"/>
      <c r="E50" s="203"/>
      <c r="F50" s="203"/>
      <c r="G50" s="203"/>
      <c r="H50" s="203"/>
      <c r="I50" s="28"/>
      <c r="J50" s="29"/>
      <c r="K50" s="29"/>
      <c r="L50" s="67"/>
      <c r="M50" s="68"/>
      <c r="N50" s="4"/>
      <c r="O50" s="69"/>
      <c r="P50" s="70"/>
      <c r="Q50" s="71"/>
      <c r="R50" s="66"/>
    </row>
    <row r="51" spans="1:19" s="1" customFormat="1" ht="15" hidden="1" customHeight="1">
      <c r="A51" s="15"/>
      <c r="B51" s="211"/>
      <c r="C51" s="206"/>
      <c r="D51" s="203"/>
      <c r="E51" s="203"/>
      <c r="F51" s="203"/>
      <c r="G51" s="203"/>
      <c r="H51" s="203"/>
      <c r="I51" s="28"/>
      <c r="J51" s="29"/>
      <c r="K51" s="29"/>
      <c r="L51" s="67"/>
      <c r="M51" s="68"/>
      <c r="N51" s="4"/>
      <c r="O51" s="69"/>
      <c r="P51" s="70"/>
      <c r="Q51" s="71"/>
      <c r="R51" s="66"/>
    </row>
    <row r="52" spans="1:19" s="1" customFormat="1" ht="15" hidden="1" customHeight="1">
      <c r="A52" s="15"/>
      <c r="B52" s="211"/>
      <c r="C52" s="206"/>
      <c r="D52" s="203"/>
      <c r="E52" s="203"/>
      <c r="F52" s="203"/>
      <c r="G52" s="203"/>
      <c r="H52" s="203"/>
      <c r="I52" s="28"/>
      <c r="J52" s="29"/>
      <c r="K52" s="29"/>
      <c r="L52" s="67"/>
      <c r="M52" s="68"/>
      <c r="N52" s="4"/>
      <c r="O52" s="69"/>
      <c r="P52" s="70"/>
      <c r="Q52" s="71"/>
      <c r="R52" s="66"/>
    </row>
    <row r="53" spans="1:19" s="1" customFormat="1" ht="15" hidden="1" customHeight="1">
      <c r="A53" s="15"/>
      <c r="B53" s="211"/>
      <c r="C53" s="206"/>
      <c r="D53" s="203"/>
      <c r="E53" s="203"/>
      <c r="F53" s="203"/>
      <c r="G53" s="203"/>
      <c r="H53" s="203"/>
      <c r="I53" s="28"/>
      <c r="J53" s="29"/>
      <c r="K53" s="29"/>
      <c r="L53" s="67"/>
      <c r="M53" s="68"/>
      <c r="N53" s="4"/>
      <c r="O53" s="69"/>
      <c r="P53" s="70"/>
      <c r="Q53" s="71"/>
      <c r="R53" s="66"/>
    </row>
    <row r="54" spans="1:19" s="1" customFormat="1" ht="15" hidden="1" customHeight="1">
      <c r="A54" s="15"/>
      <c r="B54" s="211"/>
      <c r="C54" s="206"/>
      <c r="D54" s="203"/>
      <c r="E54" s="203"/>
      <c r="F54" s="203"/>
      <c r="G54" s="203"/>
      <c r="H54" s="203"/>
      <c r="I54" s="28"/>
      <c r="J54" s="29"/>
      <c r="K54" s="29"/>
      <c r="L54" s="67"/>
      <c r="M54" s="68"/>
      <c r="N54" s="4"/>
      <c r="O54" s="69"/>
      <c r="P54" s="70"/>
      <c r="Q54" s="71"/>
      <c r="R54" s="66"/>
    </row>
    <row r="55" spans="1:19" s="1" customFormat="1" ht="15" hidden="1" customHeight="1">
      <c r="A55" s="15"/>
      <c r="B55" s="211"/>
      <c r="C55" s="206"/>
      <c r="D55" s="203"/>
      <c r="E55" s="203"/>
      <c r="F55" s="203"/>
      <c r="G55" s="203"/>
      <c r="H55" s="203"/>
      <c r="I55" s="28"/>
      <c r="J55" s="29"/>
      <c r="K55" s="29"/>
      <c r="L55" s="67"/>
      <c r="M55" s="68"/>
      <c r="N55" s="4"/>
      <c r="O55" s="69"/>
      <c r="P55" s="70"/>
      <c r="Q55" s="71"/>
      <c r="R55" s="66"/>
    </row>
    <row r="56" spans="1:19" s="1" customFormat="1" ht="15" hidden="1" customHeight="1">
      <c r="A56" s="15"/>
      <c r="B56" s="211"/>
      <c r="C56" s="206"/>
      <c r="D56" s="203"/>
      <c r="E56" s="203"/>
      <c r="F56" s="203"/>
      <c r="G56" s="203"/>
      <c r="H56" s="203"/>
      <c r="I56" s="28"/>
      <c r="J56" s="29"/>
      <c r="K56" s="29"/>
      <c r="L56" s="67"/>
      <c r="M56" s="68"/>
      <c r="N56" s="4"/>
      <c r="O56" s="69"/>
      <c r="P56" s="70"/>
      <c r="Q56" s="71"/>
      <c r="R56" s="66"/>
    </row>
    <row r="57" spans="1:19" s="1" customFormat="1" ht="15" hidden="1" customHeight="1">
      <c r="A57" s="15"/>
      <c r="B57" s="211"/>
      <c r="C57" s="206"/>
      <c r="D57" s="203"/>
      <c r="E57" s="203"/>
      <c r="F57" s="203"/>
      <c r="G57" s="203"/>
      <c r="H57" s="203"/>
      <c r="I57" s="28"/>
      <c r="J57" s="29"/>
      <c r="K57" s="29"/>
      <c r="L57" s="67"/>
      <c r="M57" s="68"/>
      <c r="N57" s="4"/>
      <c r="O57" s="69"/>
      <c r="P57" s="70"/>
      <c r="Q57" s="71"/>
      <c r="R57" s="66"/>
    </row>
    <row r="58" spans="1:19" s="1" customFormat="1" ht="15" hidden="1" customHeight="1">
      <c r="A58" s="15"/>
      <c r="B58" s="211"/>
      <c r="C58" s="206"/>
      <c r="D58" s="203"/>
      <c r="E58" s="203"/>
      <c r="F58" s="203"/>
      <c r="G58" s="203"/>
      <c r="H58" s="203"/>
      <c r="I58" s="28"/>
      <c r="J58" s="29"/>
      <c r="K58" s="29"/>
      <c r="L58" s="67"/>
      <c r="M58" s="68"/>
      <c r="N58" s="4"/>
      <c r="O58" s="69"/>
      <c r="P58" s="70"/>
      <c r="Q58" s="71"/>
      <c r="R58" s="66"/>
    </row>
    <row r="59" spans="1:19" s="1" customFormat="1" ht="15" hidden="1" customHeight="1">
      <c r="A59" s="15"/>
      <c r="B59" s="211"/>
      <c r="C59" s="206"/>
      <c r="D59" s="203"/>
      <c r="E59" s="203"/>
      <c r="F59" s="203"/>
      <c r="G59" s="203"/>
      <c r="H59" s="203"/>
      <c r="I59" s="28"/>
      <c r="J59" s="29"/>
      <c r="K59" s="29"/>
      <c r="L59" s="67"/>
      <c r="M59" s="68"/>
      <c r="N59" s="4"/>
      <c r="O59" s="69"/>
      <c r="P59" s="70"/>
      <c r="Q59" s="71"/>
      <c r="R59" s="66"/>
    </row>
    <row r="60" spans="1:19" s="1" customFormat="1" ht="15" hidden="1" customHeight="1">
      <c r="A60" s="15"/>
      <c r="B60" s="211"/>
      <c r="C60" s="206"/>
      <c r="D60" s="203"/>
      <c r="E60" s="203"/>
      <c r="F60" s="203"/>
      <c r="G60" s="203"/>
      <c r="H60" s="203"/>
      <c r="I60" s="28"/>
      <c r="J60" s="29"/>
      <c r="K60" s="29"/>
      <c r="L60" s="67"/>
      <c r="M60" s="68"/>
      <c r="N60" s="4"/>
      <c r="O60" s="69"/>
      <c r="P60" s="70"/>
      <c r="Q60" s="71"/>
      <c r="R60" s="66"/>
    </row>
    <row r="61" spans="1:19" s="1" customFormat="1" ht="15" hidden="1" customHeight="1">
      <c r="A61" s="15"/>
      <c r="B61" s="211"/>
      <c r="C61" s="206"/>
      <c r="D61" s="203"/>
      <c r="E61" s="203"/>
      <c r="F61" s="203"/>
      <c r="G61" s="203"/>
      <c r="H61" s="203"/>
      <c r="I61" s="28"/>
      <c r="J61" s="29"/>
      <c r="K61" s="29"/>
      <c r="L61" s="67"/>
      <c r="M61" s="68"/>
      <c r="N61" s="4"/>
      <c r="O61" s="69"/>
      <c r="P61" s="70"/>
      <c r="Q61" s="71"/>
      <c r="R61" s="66"/>
    </row>
    <row r="62" spans="1:19" s="16" customFormat="1" ht="15" hidden="1" customHeight="1">
      <c r="A62" s="15"/>
      <c r="B62" s="211"/>
      <c r="C62" s="206"/>
      <c r="D62" s="203"/>
      <c r="E62" s="203"/>
      <c r="F62" s="203"/>
      <c r="G62" s="203"/>
      <c r="H62" s="203"/>
      <c r="I62" s="26"/>
      <c r="J62" s="29"/>
      <c r="K62" s="29"/>
      <c r="L62" s="46"/>
      <c r="M62" s="8"/>
      <c r="N62" s="4"/>
      <c r="O62" s="9"/>
      <c r="P62" s="10"/>
      <c r="Q62" s="11"/>
      <c r="R62" s="1"/>
      <c r="S62" s="1"/>
    </row>
    <row r="63" spans="1:19" s="16" customFormat="1" ht="15" hidden="1" customHeight="1">
      <c r="A63" s="15"/>
      <c r="B63" s="211"/>
      <c r="C63" s="206"/>
      <c r="D63" s="203"/>
      <c r="E63" s="203"/>
      <c r="F63" s="203"/>
      <c r="G63" s="203"/>
      <c r="H63" s="203"/>
      <c r="I63" s="26"/>
      <c r="J63" s="29"/>
      <c r="K63" s="29"/>
      <c r="L63" s="46"/>
      <c r="M63" s="8"/>
      <c r="N63" s="4"/>
      <c r="O63" s="9"/>
      <c r="P63" s="10"/>
      <c r="Q63" s="11"/>
      <c r="R63" s="1"/>
      <c r="S63" s="1"/>
    </row>
    <row r="64" spans="1:19" s="16" customFormat="1" ht="15" hidden="1" customHeight="1">
      <c r="A64" s="15"/>
      <c r="B64" s="211"/>
      <c r="C64" s="206"/>
      <c r="D64" s="203"/>
      <c r="E64" s="203"/>
      <c r="F64" s="203"/>
      <c r="G64" s="203"/>
      <c r="H64" s="203"/>
      <c r="I64" s="26"/>
      <c r="J64" s="29"/>
      <c r="K64" s="29"/>
      <c r="L64" s="46"/>
      <c r="M64" s="8"/>
      <c r="N64" s="4"/>
      <c r="O64" s="9"/>
      <c r="P64" s="10"/>
      <c r="Q64" s="11"/>
      <c r="R64" s="1"/>
      <c r="S64" s="1"/>
    </row>
    <row r="65" spans="1:19" s="16" customFormat="1" ht="15" hidden="1" customHeight="1">
      <c r="A65" s="15"/>
      <c r="B65" s="211"/>
      <c r="C65" s="206"/>
      <c r="D65" s="203"/>
      <c r="E65" s="203"/>
      <c r="F65" s="203"/>
      <c r="G65" s="203"/>
      <c r="H65" s="203"/>
      <c r="I65" s="26"/>
      <c r="J65" s="29"/>
      <c r="K65" s="29"/>
      <c r="L65" s="46"/>
      <c r="M65" s="8"/>
      <c r="N65" s="4"/>
      <c r="O65" s="9"/>
      <c r="P65" s="10"/>
      <c r="Q65" s="11"/>
      <c r="R65" s="1"/>
      <c r="S65" s="1"/>
    </row>
    <row r="66" spans="1:19" s="16" customFormat="1" ht="15" hidden="1" customHeight="1">
      <c r="A66" s="15"/>
      <c r="B66" s="211"/>
      <c r="C66" s="206"/>
      <c r="D66" s="203"/>
      <c r="E66" s="203"/>
      <c r="F66" s="203"/>
      <c r="G66" s="203"/>
      <c r="H66" s="203"/>
      <c r="I66" s="26"/>
      <c r="J66" s="29"/>
      <c r="K66" s="29"/>
      <c r="L66" s="46"/>
      <c r="M66" s="8"/>
      <c r="N66" s="4"/>
      <c r="O66" s="9"/>
      <c r="P66" s="10"/>
      <c r="Q66" s="11"/>
      <c r="R66" s="1"/>
      <c r="S66" s="1"/>
    </row>
    <row r="67" spans="1:19" s="16" customFormat="1" ht="15" hidden="1" customHeight="1">
      <c r="A67" s="15"/>
      <c r="B67" s="211"/>
      <c r="C67" s="206"/>
      <c r="D67" s="203"/>
      <c r="E67" s="203"/>
      <c r="F67" s="203"/>
      <c r="G67" s="203"/>
      <c r="H67" s="203"/>
      <c r="I67" s="26"/>
      <c r="J67" s="29"/>
      <c r="K67" s="29"/>
      <c r="L67" s="46"/>
      <c r="M67" s="8"/>
      <c r="N67" s="4"/>
      <c r="O67" s="9"/>
      <c r="P67" s="10"/>
      <c r="Q67" s="11"/>
      <c r="R67" s="1"/>
      <c r="S67" s="1"/>
    </row>
    <row r="68" spans="1:19" s="16" customFormat="1" ht="15" hidden="1" customHeight="1">
      <c r="A68" s="15"/>
      <c r="B68" s="211"/>
      <c r="C68" s="206"/>
      <c r="D68" s="203"/>
      <c r="E68" s="203"/>
      <c r="F68" s="203"/>
      <c r="G68" s="203"/>
      <c r="H68" s="203"/>
      <c r="I68" s="26"/>
      <c r="J68" s="29"/>
      <c r="K68" s="29"/>
      <c r="L68" s="46"/>
      <c r="M68" s="8"/>
      <c r="N68" s="4"/>
      <c r="O68" s="9"/>
      <c r="P68" s="10"/>
      <c r="Q68" s="11"/>
      <c r="R68" s="1"/>
      <c r="S68" s="1"/>
    </row>
    <row r="69" spans="1:19" s="16" customFormat="1" ht="15" hidden="1" customHeight="1">
      <c r="A69" s="15"/>
      <c r="B69" s="211"/>
      <c r="C69" s="206"/>
      <c r="D69" s="203"/>
      <c r="E69" s="203"/>
      <c r="F69" s="203"/>
      <c r="G69" s="203"/>
      <c r="H69" s="203"/>
      <c r="I69" s="26"/>
      <c r="J69" s="29"/>
      <c r="K69" s="29"/>
      <c r="L69" s="46"/>
      <c r="M69" s="8"/>
      <c r="N69" s="4"/>
      <c r="O69" s="9"/>
      <c r="P69" s="10"/>
      <c r="Q69" s="11"/>
      <c r="R69" s="1"/>
      <c r="S69" s="1"/>
    </row>
    <row r="70" spans="1:19" s="16" customFormat="1" ht="15" hidden="1" customHeight="1">
      <c r="A70" s="15"/>
      <c r="B70" s="211"/>
      <c r="C70" s="206"/>
      <c r="D70" s="203"/>
      <c r="E70" s="203"/>
      <c r="F70" s="203"/>
      <c r="G70" s="203"/>
      <c r="H70" s="203"/>
      <c r="I70" s="26"/>
      <c r="J70" s="29"/>
      <c r="K70" s="29"/>
      <c r="L70" s="46"/>
      <c r="M70" s="8"/>
      <c r="N70" s="4"/>
      <c r="O70" s="9"/>
      <c r="P70" s="10"/>
      <c r="Q70" s="11"/>
      <c r="R70" s="1"/>
      <c r="S70" s="1"/>
    </row>
    <row r="71" spans="1:19" s="16" customFormat="1" ht="15" hidden="1" customHeight="1">
      <c r="A71" s="15"/>
      <c r="B71" s="211"/>
      <c r="C71" s="206"/>
      <c r="D71" s="203"/>
      <c r="E71" s="203"/>
      <c r="F71" s="203"/>
      <c r="G71" s="203"/>
      <c r="H71" s="203"/>
      <c r="I71" s="26"/>
      <c r="J71" s="29"/>
      <c r="K71" s="29"/>
      <c r="L71" s="46"/>
      <c r="M71" s="8"/>
      <c r="N71" s="4"/>
      <c r="O71" s="9"/>
      <c r="P71" s="10"/>
      <c r="Q71" s="11"/>
      <c r="R71" s="1"/>
      <c r="S71" s="1"/>
    </row>
    <row r="72" spans="1:19" s="16" customFormat="1" ht="15" hidden="1" customHeight="1">
      <c r="A72" s="15"/>
      <c r="B72" s="211"/>
      <c r="C72" s="206"/>
      <c r="D72" s="203"/>
      <c r="E72" s="203"/>
      <c r="F72" s="203"/>
      <c r="G72" s="203"/>
      <c r="H72" s="203"/>
      <c r="I72" s="26"/>
      <c r="J72" s="29"/>
      <c r="K72" s="29"/>
      <c r="L72" s="46"/>
      <c r="M72" s="8"/>
      <c r="N72" s="4"/>
      <c r="O72" s="9"/>
      <c r="P72" s="10"/>
      <c r="Q72" s="11"/>
      <c r="R72" s="1"/>
      <c r="S72" s="1"/>
    </row>
    <row r="73" spans="1:19" s="16" customFormat="1" ht="15" hidden="1" customHeight="1">
      <c r="A73" s="15"/>
      <c r="B73" s="211"/>
      <c r="C73" s="206"/>
      <c r="D73" s="203"/>
      <c r="E73" s="203"/>
      <c r="F73" s="203"/>
      <c r="G73" s="203"/>
      <c r="H73" s="203"/>
      <c r="I73" s="26"/>
      <c r="J73" s="29"/>
      <c r="K73" s="29"/>
      <c r="L73" s="46"/>
      <c r="M73" s="8"/>
      <c r="N73" s="4"/>
      <c r="O73" s="9"/>
      <c r="P73" s="10"/>
      <c r="Q73" s="11"/>
      <c r="R73" s="1"/>
      <c r="S73" s="1"/>
    </row>
    <row r="74" spans="1:19" s="16" customFormat="1" ht="15" hidden="1" customHeight="1">
      <c r="A74" s="15"/>
      <c r="B74" s="211"/>
      <c r="C74" s="206"/>
      <c r="D74" s="203"/>
      <c r="E74" s="203"/>
      <c r="F74" s="203"/>
      <c r="G74" s="203"/>
      <c r="H74" s="203"/>
      <c r="I74" s="26"/>
      <c r="J74" s="29"/>
      <c r="K74" s="29"/>
      <c r="L74" s="46"/>
      <c r="M74" s="8"/>
      <c r="N74" s="4"/>
      <c r="O74" s="9"/>
      <c r="P74" s="10"/>
      <c r="Q74" s="11"/>
      <c r="R74" s="1"/>
      <c r="S74" s="1"/>
    </row>
    <row r="75" spans="1:19" s="16" customFormat="1" ht="15" hidden="1" customHeight="1">
      <c r="A75" s="15"/>
      <c r="B75" s="211"/>
      <c r="C75" s="206"/>
      <c r="D75" s="203"/>
      <c r="E75" s="203"/>
      <c r="F75" s="203"/>
      <c r="G75" s="203"/>
      <c r="H75" s="203"/>
      <c r="I75" s="26"/>
      <c r="J75" s="29"/>
      <c r="K75" s="29"/>
      <c r="L75" s="46"/>
      <c r="M75" s="8"/>
      <c r="N75" s="4"/>
      <c r="O75" s="9"/>
      <c r="P75" s="10"/>
      <c r="Q75" s="11"/>
      <c r="R75" s="1"/>
      <c r="S75" s="1"/>
    </row>
    <row r="76" spans="1:19" s="16" customFormat="1" ht="15" hidden="1" customHeight="1">
      <c r="A76" s="15"/>
      <c r="B76" s="211"/>
      <c r="C76" s="206"/>
      <c r="D76" s="203"/>
      <c r="E76" s="203"/>
      <c r="F76" s="203"/>
      <c r="G76" s="203"/>
      <c r="H76" s="203"/>
      <c r="I76" s="26"/>
      <c r="J76" s="29"/>
      <c r="K76" s="29"/>
      <c r="L76" s="46"/>
      <c r="M76" s="8"/>
      <c r="N76" s="4"/>
      <c r="O76" s="9"/>
      <c r="P76" s="10"/>
      <c r="Q76" s="11"/>
      <c r="R76" s="1"/>
      <c r="S76" s="1"/>
    </row>
    <row r="77" spans="1:19" s="16" customFormat="1" ht="15" hidden="1" customHeight="1">
      <c r="A77" s="15"/>
      <c r="B77" s="211"/>
      <c r="C77" s="206"/>
      <c r="D77" s="203"/>
      <c r="E77" s="203"/>
      <c r="F77" s="203"/>
      <c r="G77" s="203"/>
      <c r="H77" s="203"/>
      <c r="I77" s="26"/>
      <c r="J77" s="29"/>
      <c r="K77" s="29"/>
      <c r="L77" s="46"/>
      <c r="M77" s="8"/>
      <c r="N77" s="4"/>
      <c r="O77" s="9"/>
      <c r="P77" s="10"/>
      <c r="Q77" s="11"/>
      <c r="R77" s="1"/>
      <c r="S77" s="1"/>
    </row>
    <row r="78" spans="1:19" s="16" customFormat="1" ht="15" hidden="1" customHeight="1">
      <c r="A78" s="15"/>
      <c r="B78" s="211"/>
      <c r="C78" s="206"/>
      <c r="D78" s="203"/>
      <c r="E78" s="203"/>
      <c r="F78" s="203"/>
      <c r="G78" s="203"/>
      <c r="H78" s="203"/>
      <c r="I78" s="26"/>
      <c r="J78" s="29"/>
      <c r="K78" s="29"/>
      <c r="L78" s="46"/>
      <c r="M78" s="8"/>
      <c r="N78" s="4"/>
      <c r="O78" s="9"/>
      <c r="P78" s="10"/>
      <c r="Q78" s="11"/>
      <c r="R78" s="1"/>
      <c r="S78" s="1"/>
    </row>
    <row r="79" spans="1:19" s="16" customFormat="1" ht="15" hidden="1" customHeight="1">
      <c r="A79" s="15"/>
      <c r="B79" s="211"/>
      <c r="C79" s="206"/>
      <c r="D79" s="203"/>
      <c r="E79" s="203"/>
      <c r="F79" s="203"/>
      <c r="G79" s="203"/>
      <c r="H79" s="203"/>
      <c r="I79" s="26"/>
      <c r="J79" s="29"/>
      <c r="K79" s="29"/>
      <c r="L79" s="46"/>
      <c r="M79" s="8"/>
      <c r="N79" s="4"/>
      <c r="O79" s="9"/>
      <c r="P79" s="10"/>
      <c r="Q79" s="11"/>
      <c r="R79" s="1"/>
      <c r="S79" s="1"/>
    </row>
    <row r="80" spans="1:19" s="16" customFormat="1" ht="15" hidden="1" customHeight="1">
      <c r="A80" s="15"/>
      <c r="B80" s="211"/>
      <c r="C80" s="206"/>
      <c r="D80" s="203"/>
      <c r="E80" s="203"/>
      <c r="F80" s="203"/>
      <c r="G80" s="203"/>
      <c r="H80" s="203"/>
      <c r="I80" s="26"/>
      <c r="J80" s="29"/>
      <c r="K80" s="29"/>
      <c r="L80" s="46"/>
      <c r="M80" s="8"/>
      <c r="N80" s="4"/>
      <c r="O80" s="9"/>
      <c r="P80" s="10"/>
      <c r="Q80" s="11"/>
      <c r="R80" s="1"/>
      <c r="S80" s="1"/>
    </row>
    <row r="81" spans="1:19" s="16" customFormat="1" ht="15" hidden="1" customHeight="1">
      <c r="A81" s="15"/>
      <c r="B81" s="211"/>
      <c r="C81" s="206"/>
      <c r="D81" s="203"/>
      <c r="E81" s="203"/>
      <c r="F81" s="203"/>
      <c r="G81" s="203"/>
      <c r="H81" s="203"/>
      <c r="I81" s="26"/>
      <c r="J81" s="29"/>
      <c r="K81" s="29"/>
      <c r="L81" s="46"/>
      <c r="M81" s="8"/>
      <c r="N81" s="4"/>
      <c r="O81" s="9"/>
      <c r="P81" s="10"/>
      <c r="Q81" s="11"/>
      <c r="R81" s="1"/>
      <c r="S81" s="1"/>
    </row>
    <row r="82" spans="1:19" s="16" customFormat="1" ht="15" hidden="1" customHeight="1">
      <c r="A82" s="15"/>
      <c r="B82" s="211"/>
      <c r="C82" s="206"/>
      <c r="D82" s="203"/>
      <c r="E82" s="203"/>
      <c r="F82" s="203"/>
      <c r="G82" s="203"/>
      <c r="H82" s="203"/>
      <c r="I82" s="26"/>
      <c r="J82" s="29"/>
      <c r="K82" s="29"/>
      <c r="L82" s="46"/>
      <c r="M82" s="8"/>
      <c r="N82" s="4"/>
      <c r="O82" s="9"/>
      <c r="P82" s="10"/>
      <c r="Q82" s="11"/>
      <c r="R82" s="1"/>
      <c r="S82" s="1"/>
    </row>
    <row r="83" spans="1:19" s="16" customFormat="1" ht="15" hidden="1" customHeight="1">
      <c r="A83" s="15"/>
      <c r="B83" s="211"/>
      <c r="C83" s="206"/>
      <c r="D83" s="203"/>
      <c r="E83" s="203"/>
      <c r="F83" s="203"/>
      <c r="G83" s="203"/>
      <c r="H83" s="203"/>
      <c r="I83" s="26"/>
      <c r="J83" s="29"/>
      <c r="K83" s="29"/>
      <c r="L83" s="46"/>
      <c r="M83" s="8"/>
      <c r="N83" s="4"/>
      <c r="O83" s="9"/>
      <c r="P83" s="10"/>
      <c r="Q83" s="11"/>
      <c r="R83" s="1"/>
      <c r="S83" s="1"/>
    </row>
    <row r="84" spans="1:19" s="16" customFormat="1" ht="13.5" hidden="1">
      <c r="A84" s="15"/>
      <c r="B84" s="211"/>
      <c r="C84" s="206"/>
      <c r="D84" s="203"/>
      <c r="E84" s="203"/>
      <c r="F84" s="203"/>
      <c r="G84" s="203"/>
      <c r="H84" s="203"/>
      <c r="I84" s="26"/>
      <c r="J84" s="29"/>
      <c r="K84" s="29"/>
      <c r="L84" s="46"/>
      <c r="M84" s="8"/>
      <c r="N84" s="4"/>
      <c r="O84" s="9"/>
      <c r="P84" s="10"/>
      <c r="Q84" s="11"/>
      <c r="R84" s="1"/>
      <c r="S84" s="1"/>
    </row>
    <row r="85" spans="1:19" s="16" customFormat="1" ht="13.5" hidden="1">
      <c r="A85" s="15"/>
      <c r="B85" s="211"/>
      <c r="C85" s="206"/>
      <c r="D85" s="203"/>
      <c r="E85" s="203"/>
      <c r="F85" s="203"/>
      <c r="G85" s="203"/>
      <c r="H85" s="203"/>
      <c r="I85" s="26"/>
      <c r="J85" s="29"/>
      <c r="K85" s="29"/>
      <c r="L85" s="46"/>
      <c r="M85" s="8"/>
      <c r="N85" s="4"/>
      <c r="O85" s="9"/>
      <c r="P85" s="10"/>
      <c r="Q85" s="11"/>
      <c r="R85" s="1"/>
      <c r="S85" s="1"/>
    </row>
    <row r="86" spans="1:19" s="16" customFormat="1" ht="13.5" hidden="1">
      <c r="A86" s="15"/>
      <c r="B86" s="211"/>
      <c r="C86" s="206"/>
      <c r="D86" s="203"/>
      <c r="E86" s="203"/>
      <c r="F86" s="203"/>
      <c r="G86" s="203"/>
      <c r="H86" s="203"/>
      <c r="I86" s="26"/>
      <c r="J86" s="29"/>
      <c r="K86" s="29"/>
      <c r="L86" s="46"/>
      <c r="M86" s="8"/>
      <c r="N86" s="4"/>
      <c r="O86" s="9"/>
      <c r="P86" s="10"/>
      <c r="Q86" s="11"/>
      <c r="R86" s="1"/>
      <c r="S86" s="1"/>
    </row>
    <row r="87" spans="1:19" s="16" customFormat="1" ht="15" hidden="1" customHeight="1">
      <c r="A87" s="15"/>
      <c r="B87" s="211"/>
      <c r="C87" s="206"/>
      <c r="D87" s="203"/>
      <c r="E87" s="203"/>
      <c r="F87" s="203"/>
      <c r="G87" s="203"/>
      <c r="H87" s="203"/>
      <c r="I87" s="26"/>
      <c r="J87" s="29"/>
      <c r="K87" s="29"/>
      <c r="L87" s="46"/>
      <c r="M87" s="8"/>
      <c r="N87" s="4"/>
      <c r="O87" s="9"/>
      <c r="P87" s="10"/>
      <c r="Q87" s="11"/>
      <c r="R87" s="1"/>
      <c r="S87" s="1"/>
    </row>
    <row r="88" spans="1:19" s="16" customFormat="1" ht="15" hidden="1" customHeight="1">
      <c r="A88" s="15"/>
      <c r="B88" s="211"/>
      <c r="C88" s="206"/>
      <c r="D88" s="203"/>
      <c r="E88" s="203"/>
      <c r="F88" s="203"/>
      <c r="G88" s="203"/>
      <c r="H88" s="203"/>
      <c r="I88" s="26"/>
      <c r="J88" s="29"/>
      <c r="K88" s="29"/>
      <c r="L88" s="46"/>
      <c r="M88" s="8"/>
      <c r="N88" s="4"/>
      <c r="O88" s="9"/>
      <c r="P88" s="10"/>
      <c r="Q88" s="11"/>
      <c r="R88" s="1"/>
      <c r="S88" s="1"/>
    </row>
    <row r="89" spans="1:19" s="16" customFormat="1" ht="15" hidden="1" customHeight="1">
      <c r="A89" s="15"/>
      <c r="B89" s="211"/>
      <c r="C89" s="206"/>
      <c r="D89" s="203"/>
      <c r="E89" s="203"/>
      <c r="F89" s="203"/>
      <c r="G89" s="203"/>
      <c r="H89" s="203"/>
      <c r="I89" s="26"/>
      <c r="J89" s="29"/>
      <c r="K89" s="29"/>
      <c r="L89" s="46"/>
      <c r="M89" s="8"/>
      <c r="N89" s="4"/>
      <c r="O89" s="9"/>
      <c r="P89" s="10"/>
      <c r="Q89" s="11"/>
      <c r="R89" s="1"/>
      <c r="S89" s="1"/>
    </row>
    <row r="90" spans="1:19" s="16" customFormat="1" ht="15" hidden="1" customHeight="1">
      <c r="A90" s="15"/>
      <c r="B90" s="211"/>
      <c r="C90" s="206"/>
      <c r="D90" s="203"/>
      <c r="E90" s="203"/>
      <c r="F90" s="203"/>
      <c r="G90" s="203"/>
      <c r="H90" s="203"/>
      <c r="I90" s="26"/>
      <c r="J90" s="29"/>
      <c r="K90" s="29"/>
      <c r="L90" s="46"/>
      <c r="M90" s="8"/>
      <c r="N90" s="4"/>
      <c r="O90" s="9"/>
      <c r="P90" s="10"/>
      <c r="Q90" s="11"/>
      <c r="R90" s="1"/>
      <c r="S90" s="1"/>
    </row>
    <row r="91" spans="1:19" s="16" customFormat="1" ht="15" hidden="1" customHeight="1">
      <c r="A91" s="15"/>
      <c r="B91" s="211"/>
      <c r="C91" s="206"/>
      <c r="D91" s="203"/>
      <c r="E91" s="203"/>
      <c r="F91" s="203"/>
      <c r="G91" s="203"/>
      <c r="H91" s="203"/>
      <c r="I91" s="26"/>
      <c r="J91" s="29"/>
      <c r="K91" s="29"/>
      <c r="L91" s="46"/>
      <c r="M91" s="8"/>
      <c r="N91" s="4"/>
      <c r="O91" s="9"/>
      <c r="P91" s="10"/>
      <c r="Q91" s="11"/>
      <c r="R91" s="1"/>
      <c r="S91" s="1"/>
    </row>
    <row r="92" spans="1:19" s="16" customFormat="1" ht="15" hidden="1" customHeight="1">
      <c r="A92" s="15"/>
      <c r="B92" s="211"/>
      <c r="C92" s="206"/>
      <c r="D92" s="203"/>
      <c r="E92" s="203"/>
      <c r="F92" s="203"/>
      <c r="G92" s="203"/>
      <c r="H92" s="203"/>
      <c r="I92" s="26"/>
      <c r="J92" s="29"/>
      <c r="K92" s="29"/>
      <c r="L92" s="46"/>
      <c r="M92" s="8"/>
      <c r="N92" s="4"/>
      <c r="O92" s="9"/>
      <c r="P92" s="10"/>
      <c r="Q92" s="11"/>
      <c r="R92" s="1"/>
      <c r="S92" s="1"/>
    </row>
    <row r="93" spans="1:19" s="16" customFormat="1" ht="15" hidden="1" customHeight="1">
      <c r="A93" s="15"/>
      <c r="B93" s="211"/>
      <c r="C93" s="206"/>
      <c r="D93" s="203"/>
      <c r="E93" s="203"/>
      <c r="F93" s="203"/>
      <c r="G93" s="203"/>
      <c r="H93" s="203"/>
      <c r="I93" s="26"/>
      <c r="J93" s="29"/>
      <c r="K93" s="29"/>
      <c r="L93" s="46"/>
      <c r="M93" s="8"/>
      <c r="N93" s="4"/>
      <c r="O93" s="9"/>
      <c r="P93" s="10"/>
      <c r="Q93" s="11"/>
      <c r="R93" s="1"/>
      <c r="S93" s="1"/>
    </row>
    <row r="94" spans="1:19" s="16" customFormat="1" ht="15" hidden="1" customHeight="1">
      <c r="A94" s="15"/>
      <c r="B94" s="211"/>
      <c r="C94" s="206"/>
      <c r="D94" s="203"/>
      <c r="E94" s="203"/>
      <c r="F94" s="203"/>
      <c r="G94" s="203"/>
      <c r="H94" s="203"/>
      <c r="I94" s="26"/>
      <c r="J94" s="29"/>
      <c r="K94" s="29"/>
      <c r="L94" s="46"/>
      <c r="M94" s="8"/>
      <c r="N94" s="4"/>
      <c r="O94" s="9"/>
      <c r="P94" s="10"/>
      <c r="Q94" s="11"/>
      <c r="R94" s="1"/>
      <c r="S94" s="1"/>
    </row>
    <row r="95" spans="1:19" s="16" customFormat="1" ht="15" hidden="1" customHeight="1">
      <c r="A95" s="15"/>
      <c r="B95" s="211"/>
      <c r="C95" s="206"/>
      <c r="D95" s="203"/>
      <c r="E95" s="203"/>
      <c r="F95" s="203"/>
      <c r="G95" s="203"/>
      <c r="H95" s="203"/>
      <c r="I95" s="26"/>
      <c r="J95" s="29"/>
      <c r="K95" s="29"/>
      <c r="L95" s="46"/>
      <c r="M95" s="8"/>
      <c r="N95" s="4"/>
      <c r="O95" s="9"/>
      <c r="P95" s="10"/>
      <c r="Q95" s="11"/>
      <c r="R95" s="1"/>
      <c r="S95" s="1"/>
    </row>
    <row r="96" spans="1:19" s="16" customFormat="1" ht="15" hidden="1" customHeight="1">
      <c r="A96" s="15"/>
      <c r="B96" s="211"/>
      <c r="C96" s="206"/>
      <c r="D96" s="203"/>
      <c r="E96" s="203"/>
      <c r="F96" s="203"/>
      <c r="G96" s="203"/>
      <c r="H96" s="203"/>
      <c r="I96" s="26"/>
      <c r="J96" s="29"/>
      <c r="K96" s="29"/>
      <c r="L96" s="46"/>
      <c r="M96" s="8"/>
      <c r="N96" s="4"/>
      <c r="O96" s="9"/>
      <c r="P96" s="10"/>
      <c r="Q96" s="11"/>
      <c r="R96" s="1"/>
      <c r="S96" s="1"/>
    </row>
    <row r="97" spans="1:19" s="16" customFormat="1" ht="15" hidden="1" customHeight="1">
      <c r="A97" s="15"/>
      <c r="B97" s="211"/>
      <c r="C97" s="206"/>
      <c r="D97" s="203"/>
      <c r="E97" s="203"/>
      <c r="F97" s="203"/>
      <c r="G97" s="203"/>
      <c r="H97" s="203"/>
      <c r="I97" s="26"/>
      <c r="J97" s="29"/>
      <c r="K97" s="29"/>
      <c r="L97" s="46"/>
      <c r="M97" s="8"/>
      <c r="N97" s="4"/>
      <c r="O97" s="9"/>
      <c r="P97" s="10"/>
      <c r="Q97" s="11"/>
      <c r="R97" s="1"/>
      <c r="S97" s="1"/>
    </row>
    <row r="98" spans="1:19" s="16" customFormat="1" ht="15" hidden="1" customHeight="1">
      <c r="A98" s="15"/>
      <c r="B98" s="211"/>
      <c r="C98" s="206"/>
      <c r="D98" s="203"/>
      <c r="E98" s="203"/>
      <c r="F98" s="203"/>
      <c r="G98" s="203"/>
      <c r="H98" s="203"/>
      <c r="I98" s="26"/>
      <c r="J98" s="29"/>
      <c r="K98" s="29"/>
      <c r="L98" s="46"/>
      <c r="M98" s="8"/>
      <c r="N98" s="4"/>
      <c r="O98" s="9"/>
      <c r="P98" s="10"/>
      <c r="Q98" s="11"/>
      <c r="R98" s="1"/>
      <c r="S98" s="1"/>
    </row>
    <row r="99" spans="1:19" s="16" customFormat="1" ht="15" hidden="1" customHeight="1">
      <c r="A99" s="15"/>
      <c r="B99" s="211"/>
      <c r="C99" s="206"/>
      <c r="D99" s="203"/>
      <c r="E99" s="203"/>
      <c r="F99" s="203"/>
      <c r="G99" s="203"/>
      <c r="H99" s="203"/>
      <c r="I99" s="26"/>
      <c r="J99" s="29"/>
      <c r="K99" s="29"/>
      <c r="L99" s="46"/>
      <c r="M99" s="8"/>
      <c r="N99" s="4"/>
      <c r="O99" s="9"/>
      <c r="P99" s="10"/>
      <c r="Q99" s="11"/>
      <c r="R99" s="1"/>
      <c r="S99" s="1"/>
    </row>
    <row r="100" spans="1:19" s="16" customFormat="1" ht="15" hidden="1" customHeight="1">
      <c r="A100" s="15"/>
      <c r="B100" s="211"/>
      <c r="C100" s="206"/>
      <c r="D100" s="203"/>
      <c r="E100" s="203"/>
      <c r="F100" s="203"/>
      <c r="G100" s="203"/>
      <c r="H100" s="203"/>
      <c r="I100" s="26"/>
      <c r="J100" s="29"/>
      <c r="K100" s="29"/>
      <c r="L100" s="46"/>
      <c r="M100" s="8"/>
      <c r="N100" s="4"/>
      <c r="O100" s="9"/>
      <c r="P100" s="10"/>
      <c r="Q100" s="11"/>
      <c r="R100" s="1"/>
      <c r="S100" s="1"/>
    </row>
    <row r="101" spans="1:19" s="16" customFormat="1" ht="15" hidden="1" customHeight="1">
      <c r="A101" s="15"/>
      <c r="B101" s="211"/>
      <c r="C101" s="206"/>
      <c r="D101" s="203"/>
      <c r="E101" s="203"/>
      <c r="F101" s="203"/>
      <c r="G101" s="203"/>
      <c r="H101" s="203"/>
      <c r="I101" s="26"/>
      <c r="J101" s="29"/>
      <c r="K101" s="29"/>
      <c r="L101" s="46"/>
      <c r="M101" s="8"/>
      <c r="N101" s="4"/>
      <c r="O101" s="9"/>
      <c r="P101" s="10"/>
      <c r="Q101" s="11"/>
      <c r="R101" s="1"/>
      <c r="S101" s="1"/>
    </row>
    <row r="102" spans="1:19" s="16" customFormat="1" ht="15" hidden="1" customHeight="1">
      <c r="A102" s="15"/>
      <c r="B102" s="211"/>
      <c r="C102" s="206"/>
      <c r="D102" s="203"/>
      <c r="E102" s="203"/>
      <c r="F102" s="203"/>
      <c r="G102" s="203"/>
      <c r="H102" s="203"/>
      <c r="I102" s="26"/>
      <c r="J102" s="29"/>
      <c r="K102" s="29"/>
      <c r="L102" s="46"/>
      <c r="M102" s="8"/>
      <c r="N102" s="4"/>
      <c r="O102" s="9"/>
      <c r="P102" s="10"/>
      <c r="Q102" s="11"/>
      <c r="R102" s="1"/>
      <c r="S102" s="1"/>
    </row>
    <row r="103" spans="1:19" s="16" customFormat="1" ht="15" hidden="1" customHeight="1">
      <c r="A103" s="15"/>
      <c r="B103" s="211"/>
      <c r="C103" s="206"/>
      <c r="D103" s="203"/>
      <c r="E103" s="203"/>
      <c r="F103" s="203"/>
      <c r="G103" s="203"/>
      <c r="H103" s="203"/>
      <c r="I103" s="26"/>
      <c r="J103" s="29"/>
      <c r="K103" s="29"/>
      <c r="L103" s="46"/>
      <c r="M103" s="8"/>
      <c r="N103" s="4"/>
      <c r="O103" s="9"/>
      <c r="P103" s="10"/>
      <c r="Q103" s="11"/>
      <c r="R103" s="1"/>
      <c r="S103" s="1"/>
    </row>
    <row r="104" spans="1:19" s="16" customFormat="1" ht="15" hidden="1" customHeight="1">
      <c r="A104" s="15"/>
      <c r="B104" s="211"/>
      <c r="C104" s="206"/>
      <c r="D104" s="203"/>
      <c r="E104" s="203"/>
      <c r="F104" s="203"/>
      <c r="G104" s="203"/>
      <c r="H104" s="203"/>
      <c r="I104" s="26"/>
      <c r="J104" s="29"/>
      <c r="K104" s="29"/>
      <c r="L104" s="46"/>
      <c r="M104" s="8"/>
      <c r="N104" s="4"/>
      <c r="O104" s="9"/>
      <c r="P104" s="10"/>
      <c r="Q104" s="11"/>
      <c r="R104" s="1"/>
      <c r="S104" s="1"/>
    </row>
    <row r="105" spans="1:19" s="16" customFormat="1" ht="15" hidden="1" customHeight="1">
      <c r="A105" s="15"/>
      <c r="B105" s="211"/>
      <c r="C105" s="206"/>
      <c r="D105" s="203"/>
      <c r="E105" s="203"/>
      <c r="F105" s="203"/>
      <c r="G105" s="203"/>
      <c r="H105" s="203"/>
      <c r="I105" s="26"/>
      <c r="J105" s="29"/>
      <c r="K105" s="29"/>
      <c r="L105" s="46"/>
      <c r="M105" s="8"/>
      <c r="N105" s="4"/>
      <c r="O105" s="9"/>
      <c r="P105" s="10"/>
      <c r="Q105" s="11"/>
      <c r="R105" s="1"/>
      <c r="S105" s="1"/>
    </row>
    <row r="106" spans="1:19" s="16" customFormat="1" ht="15" hidden="1" customHeight="1">
      <c r="A106" s="15"/>
      <c r="B106" s="211"/>
      <c r="C106" s="206"/>
      <c r="D106" s="203"/>
      <c r="E106" s="203"/>
      <c r="F106" s="203"/>
      <c r="G106" s="203"/>
      <c r="H106" s="203"/>
      <c r="I106" s="26"/>
      <c r="J106" s="29"/>
      <c r="K106" s="29"/>
      <c r="L106" s="46"/>
      <c r="M106" s="8"/>
      <c r="N106" s="4"/>
      <c r="O106" s="9"/>
      <c r="P106" s="10"/>
      <c r="Q106" s="11"/>
      <c r="R106" s="1"/>
      <c r="S106" s="1"/>
    </row>
    <row r="107" spans="1:19" s="16" customFormat="1" ht="15" hidden="1" customHeight="1">
      <c r="A107" s="15"/>
      <c r="B107" s="211"/>
      <c r="C107" s="206"/>
      <c r="D107" s="203"/>
      <c r="E107" s="203"/>
      <c r="F107" s="203"/>
      <c r="G107" s="203"/>
      <c r="H107" s="203"/>
      <c r="I107" s="26"/>
      <c r="J107" s="29"/>
      <c r="K107" s="29"/>
      <c r="L107" s="46"/>
      <c r="M107" s="8"/>
      <c r="N107" s="4"/>
      <c r="O107" s="9"/>
      <c r="P107" s="10"/>
      <c r="Q107" s="11"/>
      <c r="R107" s="1"/>
      <c r="S107" s="1"/>
    </row>
    <row r="108" spans="1:19" s="16" customFormat="1" ht="15" hidden="1" customHeight="1">
      <c r="A108" s="15"/>
      <c r="B108" s="211"/>
      <c r="C108" s="206"/>
      <c r="D108" s="203"/>
      <c r="E108" s="203"/>
      <c r="F108" s="203"/>
      <c r="G108" s="203"/>
      <c r="H108" s="203"/>
      <c r="I108" s="26"/>
      <c r="J108" s="29"/>
      <c r="K108" s="29"/>
      <c r="L108" s="46"/>
      <c r="M108" s="8"/>
      <c r="N108" s="4"/>
      <c r="O108" s="9"/>
      <c r="P108" s="10"/>
      <c r="Q108" s="11"/>
      <c r="R108" s="1"/>
      <c r="S108" s="1"/>
    </row>
    <row r="109" spans="1:19" s="16" customFormat="1" ht="15" hidden="1" customHeight="1">
      <c r="A109" s="15"/>
      <c r="B109" s="211"/>
      <c r="C109" s="206"/>
      <c r="D109" s="203"/>
      <c r="E109" s="203"/>
      <c r="F109" s="203"/>
      <c r="G109" s="203"/>
      <c r="H109" s="203"/>
      <c r="I109" s="26"/>
      <c r="J109" s="29"/>
      <c r="K109" s="29"/>
      <c r="L109" s="46"/>
      <c r="M109" s="8"/>
      <c r="N109" s="4"/>
      <c r="O109" s="9"/>
      <c r="P109" s="10"/>
      <c r="Q109" s="11"/>
      <c r="R109" s="1"/>
      <c r="S109" s="1"/>
    </row>
    <row r="110" spans="1:19" s="16" customFormat="1" ht="15" hidden="1" customHeight="1">
      <c r="A110" s="15"/>
      <c r="B110" s="211"/>
      <c r="C110" s="206"/>
      <c r="D110" s="203"/>
      <c r="E110" s="203"/>
      <c r="F110" s="203"/>
      <c r="G110" s="203"/>
      <c r="H110" s="203"/>
      <c r="I110" s="26"/>
      <c r="J110" s="29"/>
      <c r="K110" s="29"/>
      <c r="L110" s="46"/>
      <c r="M110" s="8"/>
      <c r="N110" s="4"/>
      <c r="O110" s="9"/>
      <c r="P110" s="10"/>
      <c r="Q110" s="11"/>
      <c r="R110" s="1"/>
      <c r="S110" s="1"/>
    </row>
    <row r="111" spans="1:19" s="16" customFormat="1" ht="15" hidden="1" customHeight="1">
      <c r="A111" s="15"/>
      <c r="B111" s="211"/>
      <c r="C111" s="206"/>
      <c r="D111" s="203"/>
      <c r="E111" s="203"/>
      <c r="F111" s="203"/>
      <c r="G111" s="203"/>
      <c r="H111" s="203"/>
      <c r="I111" s="26"/>
      <c r="J111" s="29"/>
      <c r="K111" s="29"/>
      <c r="L111" s="46"/>
      <c r="M111" s="8"/>
      <c r="N111" s="4"/>
      <c r="O111" s="9"/>
      <c r="P111" s="10"/>
      <c r="Q111" s="11"/>
      <c r="R111" s="1"/>
      <c r="S111" s="1"/>
    </row>
    <row r="112" spans="1:19" s="16" customFormat="1" ht="15" hidden="1" customHeight="1">
      <c r="A112" s="15"/>
      <c r="B112" s="211"/>
      <c r="C112" s="206"/>
      <c r="D112" s="203"/>
      <c r="E112" s="203"/>
      <c r="F112" s="203"/>
      <c r="G112" s="203"/>
      <c r="H112" s="203"/>
      <c r="I112" s="26"/>
      <c r="J112" s="29"/>
      <c r="K112" s="29"/>
      <c r="L112" s="46"/>
      <c r="M112" s="8"/>
      <c r="N112" s="4"/>
      <c r="O112" s="9"/>
      <c r="P112" s="10"/>
      <c r="Q112" s="11"/>
      <c r="R112" s="1"/>
      <c r="S112" s="1"/>
    </row>
    <row r="113" spans="2:23" ht="15" hidden="1" customHeight="1"/>
    <row r="114" spans="2:23" ht="15.75" hidden="1" customHeight="1"/>
    <row r="115" spans="2:23" s="1" customFormat="1" ht="15.75" hidden="1" customHeight="1">
      <c r="B115" s="211"/>
      <c r="C115" s="206"/>
      <c r="D115" s="203"/>
      <c r="E115" s="203"/>
      <c r="F115" s="203"/>
      <c r="G115" s="203"/>
      <c r="H115" s="203"/>
      <c r="I115" s="28"/>
      <c r="J115" s="29"/>
      <c r="K115" s="29"/>
      <c r="L115" s="46"/>
      <c r="M115" s="3"/>
      <c r="N115" s="4"/>
      <c r="O115" s="5"/>
      <c r="P115" s="6"/>
      <c r="Q115" s="7"/>
      <c r="R115" s="4"/>
      <c r="S115"/>
      <c r="T115"/>
      <c r="U115"/>
      <c r="V115"/>
      <c r="W115"/>
    </row>
    <row r="116" spans="2:23" s="1" customFormat="1" ht="15.75" hidden="1" customHeight="1">
      <c r="B116" s="211"/>
      <c r="C116" s="206"/>
      <c r="D116" s="203"/>
      <c r="E116" s="203"/>
      <c r="F116" s="203"/>
      <c r="G116" s="203"/>
      <c r="H116" s="203"/>
      <c r="I116" s="28"/>
      <c r="J116" s="29"/>
      <c r="K116" s="29"/>
      <c r="L116" s="46"/>
      <c r="M116" s="3"/>
      <c r="N116" s="4"/>
      <c r="O116" s="5"/>
      <c r="P116" s="6"/>
      <c r="Q116" s="7"/>
      <c r="R116" s="4"/>
      <c r="S116"/>
      <c r="T116"/>
      <c r="U116"/>
      <c r="V116"/>
      <c r="W116"/>
    </row>
    <row r="117" spans="2:23" s="1" customFormat="1" ht="15.75" hidden="1" customHeight="1">
      <c r="B117" s="211"/>
      <c r="C117" s="206"/>
      <c r="D117" s="203"/>
      <c r="E117" s="203"/>
      <c r="F117" s="203"/>
      <c r="G117" s="203"/>
      <c r="H117" s="203"/>
      <c r="I117" s="28"/>
      <c r="J117" s="29"/>
      <c r="K117" s="29"/>
      <c r="L117" s="46"/>
      <c r="M117" s="3"/>
      <c r="N117" s="4"/>
      <c r="O117" s="5"/>
      <c r="P117" s="6"/>
      <c r="Q117" s="7"/>
      <c r="R117" s="4"/>
      <c r="S117"/>
      <c r="T117"/>
      <c r="U117"/>
      <c r="V117"/>
      <c r="W117"/>
    </row>
    <row r="118" spans="2:23" s="1" customFormat="1" ht="15.75" hidden="1" customHeight="1">
      <c r="B118" s="211"/>
      <c r="C118" s="206"/>
      <c r="D118" s="203"/>
      <c r="E118" s="203"/>
      <c r="F118" s="203"/>
      <c r="G118" s="203"/>
      <c r="H118" s="203"/>
      <c r="I118" s="28"/>
      <c r="J118" s="29"/>
      <c r="K118" s="29"/>
      <c r="L118" s="46"/>
      <c r="M118" s="3"/>
      <c r="N118" s="4"/>
      <c r="O118" s="5"/>
      <c r="P118" s="6"/>
      <c r="Q118" s="7"/>
      <c r="R118" s="4"/>
      <c r="S118"/>
      <c r="T118"/>
      <c r="U118"/>
      <c r="V118"/>
      <c r="W118"/>
    </row>
    <row r="119" spans="2:23" s="1" customFormat="1" ht="15.75" hidden="1" customHeight="1">
      <c r="B119" s="211"/>
      <c r="C119" s="206"/>
      <c r="D119" s="203"/>
      <c r="E119" s="203"/>
      <c r="F119" s="203"/>
      <c r="G119" s="203"/>
      <c r="H119" s="203"/>
      <c r="I119" s="28"/>
      <c r="J119" s="29"/>
      <c r="K119" s="29"/>
      <c r="L119" s="46"/>
      <c r="M119" s="3"/>
      <c r="N119" s="4"/>
      <c r="O119" s="5"/>
      <c r="P119" s="6"/>
      <c r="Q119" s="7"/>
      <c r="R119" s="4"/>
      <c r="S119"/>
      <c r="T119"/>
      <c r="U119"/>
      <c r="V119"/>
      <c r="W119"/>
    </row>
    <row r="120" spans="2:23" s="1" customFormat="1" ht="15.75" hidden="1" customHeight="1">
      <c r="B120" s="211"/>
      <c r="C120" s="206"/>
      <c r="D120" s="203"/>
      <c r="E120" s="203"/>
      <c r="F120" s="203"/>
      <c r="G120" s="203"/>
      <c r="H120" s="203"/>
      <c r="I120" s="28"/>
      <c r="J120" s="29"/>
      <c r="K120" s="29"/>
      <c r="L120" s="46"/>
      <c r="M120" s="3"/>
      <c r="N120" s="4"/>
      <c r="O120" s="5"/>
      <c r="P120" s="6"/>
      <c r="Q120" s="7"/>
      <c r="R120" s="4"/>
      <c r="S120"/>
      <c r="T120"/>
      <c r="U120"/>
      <c r="V120"/>
      <c r="W120"/>
    </row>
    <row r="121" spans="2:23" s="1" customFormat="1" ht="15.75" hidden="1" customHeight="1">
      <c r="B121" s="211"/>
      <c r="C121" s="206"/>
      <c r="D121" s="203"/>
      <c r="E121" s="203"/>
      <c r="F121" s="203"/>
      <c r="G121" s="203"/>
      <c r="H121" s="203"/>
      <c r="I121" s="28"/>
      <c r="J121" s="29"/>
      <c r="K121" s="29"/>
      <c r="L121" s="46"/>
      <c r="M121" s="3"/>
      <c r="N121" s="4"/>
      <c r="O121" s="5"/>
      <c r="P121" s="6"/>
      <c r="Q121" s="7"/>
      <c r="R121" s="4"/>
      <c r="S121"/>
      <c r="T121"/>
      <c r="U121"/>
      <c r="V121"/>
      <c r="W121"/>
    </row>
    <row r="122" spans="2:23" s="1" customFormat="1" ht="15.75" hidden="1" customHeight="1">
      <c r="B122" s="211"/>
      <c r="C122" s="206"/>
      <c r="D122" s="203"/>
      <c r="E122" s="203"/>
      <c r="F122" s="203"/>
      <c r="G122" s="203"/>
      <c r="H122" s="203"/>
      <c r="I122" s="28"/>
      <c r="J122" s="29"/>
      <c r="K122" s="29"/>
      <c r="L122" s="46"/>
      <c r="M122" s="3"/>
      <c r="N122" s="4"/>
      <c r="O122" s="5"/>
      <c r="P122" s="6"/>
      <c r="Q122" s="7"/>
      <c r="R122" s="4"/>
      <c r="S122"/>
      <c r="T122"/>
      <c r="U122"/>
      <c r="V122"/>
      <c r="W122"/>
    </row>
    <row r="123" spans="2:23" s="1" customFormat="1" ht="15.75" hidden="1" customHeight="1">
      <c r="B123" s="211"/>
      <c r="C123" s="206"/>
      <c r="D123" s="203"/>
      <c r="E123" s="203"/>
      <c r="F123" s="203"/>
      <c r="G123" s="203"/>
      <c r="H123" s="203"/>
      <c r="I123" s="28"/>
      <c r="J123" s="29"/>
      <c r="K123" s="29"/>
      <c r="L123" s="46"/>
      <c r="M123" s="3"/>
      <c r="N123" s="4"/>
      <c r="O123" s="5"/>
      <c r="P123" s="6"/>
      <c r="Q123" s="7"/>
      <c r="R123" s="4"/>
      <c r="S123"/>
      <c r="T123"/>
      <c r="U123"/>
      <c r="V123"/>
      <c r="W123"/>
    </row>
    <row r="124" spans="2:23" s="1" customFormat="1" ht="15.75" hidden="1" customHeight="1">
      <c r="B124" s="211"/>
      <c r="C124" s="206"/>
      <c r="D124" s="203"/>
      <c r="E124" s="203"/>
      <c r="F124" s="203"/>
      <c r="G124" s="203"/>
      <c r="H124" s="203"/>
      <c r="I124" s="28"/>
      <c r="J124" s="29"/>
      <c r="K124" s="29"/>
      <c r="L124" s="46"/>
      <c r="M124" s="3"/>
      <c r="N124" s="4"/>
      <c r="O124" s="5"/>
      <c r="P124" s="6"/>
      <c r="Q124" s="7"/>
      <c r="R124" s="4"/>
      <c r="S124"/>
      <c r="T124"/>
      <c r="U124"/>
      <c r="V124"/>
      <c r="W124"/>
    </row>
    <row r="125" spans="2:23" s="1" customFormat="1" ht="15.75" hidden="1" customHeight="1">
      <c r="B125" s="211"/>
      <c r="C125" s="206"/>
      <c r="D125" s="203"/>
      <c r="E125" s="203"/>
      <c r="F125" s="203"/>
      <c r="G125" s="203"/>
      <c r="H125" s="203"/>
      <c r="I125" s="28"/>
      <c r="J125" s="29"/>
      <c r="K125" s="29"/>
      <c r="L125" s="46"/>
      <c r="M125" s="3"/>
      <c r="N125" s="4"/>
      <c r="O125" s="5"/>
      <c r="P125" s="6"/>
      <c r="Q125" s="7"/>
      <c r="R125" s="4"/>
      <c r="S125"/>
      <c r="T125"/>
      <c r="U125"/>
      <c r="V125"/>
      <c r="W125"/>
    </row>
    <row r="126" spans="2:23" s="1" customFormat="1" ht="15.75" hidden="1" customHeight="1">
      <c r="B126" s="211"/>
      <c r="C126" s="206"/>
      <c r="D126" s="203"/>
      <c r="E126" s="203"/>
      <c r="F126" s="203"/>
      <c r="G126" s="203"/>
      <c r="H126" s="203"/>
      <c r="I126" s="28"/>
      <c r="J126" s="29"/>
      <c r="K126" s="29"/>
      <c r="L126" s="46"/>
      <c r="M126" s="3"/>
      <c r="N126" s="4"/>
      <c r="O126" s="5"/>
      <c r="P126" s="6"/>
      <c r="Q126" s="7"/>
      <c r="R126" s="4"/>
      <c r="S126"/>
      <c r="T126"/>
      <c r="U126"/>
      <c r="V126"/>
      <c r="W126"/>
    </row>
    <row r="127" spans="2:23" s="1" customFormat="1" ht="15.75" hidden="1" customHeight="1">
      <c r="B127" s="211"/>
      <c r="C127" s="206"/>
      <c r="D127" s="203"/>
      <c r="E127" s="203"/>
      <c r="F127" s="203"/>
      <c r="G127" s="203"/>
      <c r="H127" s="203"/>
      <c r="I127" s="28"/>
      <c r="J127" s="29"/>
      <c r="K127" s="29"/>
      <c r="L127" s="46"/>
      <c r="M127" s="3"/>
      <c r="N127" s="4"/>
      <c r="O127" s="5"/>
      <c r="P127" s="6"/>
      <c r="Q127" s="7"/>
      <c r="R127" s="4"/>
      <c r="S127"/>
      <c r="T127"/>
      <c r="U127"/>
      <c r="V127"/>
      <c r="W127"/>
    </row>
    <row r="128" spans="2:23" s="1" customFormat="1" ht="15.75" hidden="1" customHeight="1">
      <c r="B128" s="211"/>
      <c r="C128" s="206"/>
      <c r="D128" s="203"/>
      <c r="E128" s="203"/>
      <c r="F128" s="203"/>
      <c r="G128" s="203"/>
      <c r="H128" s="203"/>
      <c r="I128" s="28"/>
      <c r="J128" s="29"/>
      <c r="K128" s="29"/>
      <c r="L128" s="46"/>
      <c r="M128" s="3"/>
      <c r="N128" s="4"/>
      <c r="O128" s="5"/>
      <c r="P128" s="6"/>
      <c r="Q128" s="7"/>
      <c r="R128" s="4"/>
      <c r="S128"/>
      <c r="T128"/>
      <c r="U128"/>
      <c r="V128"/>
      <c r="W128"/>
    </row>
    <row r="129" spans="2:23" s="1" customFormat="1" ht="15.75" hidden="1" customHeight="1">
      <c r="B129" s="211"/>
      <c r="C129" s="206"/>
      <c r="D129" s="203"/>
      <c r="E129" s="203"/>
      <c r="F129" s="203"/>
      <c r="G129" s="203"/>
      <c r="H129" s="203"/>
      <c r="I129" s="28"/>
      <c r="J129" s="29"/>
      <c r="K129" s="29"/>
      <c r="L129" s="46"/>
      <c r="M129" s="3"/>
      <c r="N129" s="4"/>
      <c r="O129" s="5"/>
      <c r="P129" s="6"/>
      <c r="Q129" s="7"/>
      <c r="R129" s="4"/>
      <c r="S129"/>
      <c r="T129"/>
      <c r="U129"/>
      <c r="V129"/>
      <c r="W129"/>
    </row>
    <row r="130" spans="2:23" s="1" customFormat="1" ht="15.75" hidden="1" customHeight="1">
      <c r="B130" s="211"/>
      <c r="C130" s="206"/>
      <c r="D130" s="203"/>
      <c r="E130" s="203"/>
      <c r="F130" s="203"/>
      <c r="G130" s="203"/>
      <c r="H130" s="203"/>
      <c r="I130" s="28"/>
      <c r="J130" s="29"/>
      <c r="K130" s="29"/>
      <c r="L130" s="46"/>
      <c r="M130" s="3"/>
      <c r="N130" s="4"/>
      <c r="O130" s="5"/>
      <c r="P130" s="6"/>
      <c r="Q130" s="7"/>
      <c r="R130" s="4"/>
      <c r="S130"/>
      <c r="T130"/>
      <c r="U130"/>
      <c r="V130"/>
      <c r="W130"/>
    </row>
    <row r="131" spans="2:23" s="1" customFormat="1" ht="15.75" hidden="1" customHeight="1">
      <c r="B131" s="211"/>
      <c r="C131" s="206"/>
      <c r="D131" s="203"/>
      <c r="E131" s="203"/>
      <c r="F131" s="203"/>
      <c r="G131" s="203"/>
      <c r="H131" s="203"/>
      <c r="I131" s="28"/>
      <c r="J131" s="29"/>
      <c r="K131" s="29"/>
      <c r="L131" s="46"/>
      <c r="M131" s="3"/>
      <c r="N131" s="4"/>
      <c r="O131" s="5"/>
      <c r="P131" s="6"/>
      <c r="Q131" s="7"/>
      <c r="R131" s="4"/>
      <c r="S131"/>
      <c r="T131"/>
      <c r="U131"/>
      <c r="V131"/>
      <c r="W131"/>
    </row>
    <row r="132" spans="2:23" s="1" customFormat="1" ht="15.75" hidden="1" customHeight="1">
      <c r="B132" s="211"/>
      <c r="C132" s="206"/>
      <c r="D132" s="203"/>
      <c r="E132" s="203"/>
      <c r="F132" s="203"/>
      <c r="G132" s="203"/>
      <c r="H132" s="203"/>
      <c r="I132" s="28"/>
      <c r="J132" s="29"/>
      <c r="K132" s="29"/>
      <c r="L132" s="46"/>
      <c r="M132" s="3"/>
      <c r="N132" s="4"/>
      <c r="O132" s="5"/>
      <c r="P132" s="6"/>
      <c r="Q132" s="7"/>
      <c r="R132" s="4"/>
      <c r="S132"/>
      <c r="T132"/>
      <c r="U132"/>
      <c r="V132"/>
      <c r="W132"/>
    </row>
    <row r="133" spans="2:23" s="1" customFormat="1" ht="15.75" hidden="1" customHeight="1">
      <c r="B133" s="211"/>
      <c r="C133" s="206"/>
      <c r="D133" s="203"/>
      <c r="E133" s="203"/>
      <c r="F133" s="203"/>
      <c r="G133" s="203"/>
      <c r="H133" s="203"/>
      <c r="I133" s="28"/>
      <c r="J133" s="29"/>
      <c r="K133" s="29"/>
      <c r="L133" s="46"/>
      <c r="M133" s="3"/>
      <c r="N133" s="4"/>
      <c r="O133" s="5"/>
      <c r="P133" s="6"/>
      <c r="Q133" s="7"/>
      <c r="R133" s="4"/>
      <c r="S133"/>
      <c r="T133"/>
      <c r="U133"/>
      <c r="V133"/>
      <c r="W133"/>
    </row>
    <row r="134" spans="2:23" s="1" customFormat="1" ht="15.75" hidden="1" customHeight="1">
      <c r="B134" s="211"/>
      <c r="C134" s="206"/>
      <c r="D134" s="203"/>
      <c r="E134" s="203"/>
      <c r="F134" s="203"/>
      <c r="G134" s="203"/>
      <c r="H134" s="203"/>
      <c r="I134" s="28"/>
      <c r="J134" s="29"/>
      <c r="K134" s="29"/>
      <c r="L134" s="46"/>
      <c r="M134" s="3"/>
      <c r="N134" s="4"/>
      <c r="O134" s="5"/>
      <c r="P134" s="6"/>
      <c r="Q134" s="7"/>
      <c r="R134" s="4"/>
      <c r="S134"/>
      <c r="T134"/>
      <c r="U134"/>
      <c r="V134"/>
      <c r="W134"/>
    </row>
    <row r="135" spans="2:23" s="1" customFormat="1" ht="15.75" hidden="1" customHeight="1">
      <c r="B135" s="211"/>
      <c r="C135" s="206"/>
      <c r="D135" s="203"/>
      <c r="E135" s="203"/>
      <c r="F135" s="203"/>
      <c r="G135" s="203"/>
      <c r="H135" s="203"/>
      <c r="I135" s="28"/>
      <c r="J135" s="29"/>
      <c r="K135" s="29"/>
      <c r="L135" s="46"/>
      <c r="M135" s="3"/>
      <c r="N135" s="4"/>
      <c r="O135" s="5"/>
      <c r="P135" s="6"/>
      <c r="Q135" s="7"/>
      <c r="R135" s="4"/>
      <c r="S135"/>
      <c r="T135"/>
      <c r="U135"/>
      <c r="V135"/>
      <c r="W135"/>
    </row>
    <row r="136" spans="2:23" s="1" customFormat="1" ht="15.75" hidden="1" customHeight="1">
      <c r="B136" s="211"/>
      <c r="C136" s="206"/>
      <c r="D136" s="203"/>
      <c r="E136" s="203"/>
      <c r="F136" s="203"/>
      <c r="G136" s="203"/>
      <c r="H136" s="203"/>
      <c r="I136" s="28"/>
      <c r="J136" s="29"/>
      <c r="K136" s="29"/>
      <c r="L136" s="46"/>
      <c r="M136" s="3"/>
      <c r="N136" s="4"/>
      <c r="O136" s="5"/>
      <c r="P136" s="6"/>
      <c r="Q136" s="7"/>
      <c r="R136" s="4"/>
      <c r="S136"/>
      <c r="T136"/>
      <c r="U136"/>
      <c r="V136"/>
      <c r="W136"/>
    </row>
    <row r="137" spans="2:23" s="1" customFormat="1" ht="15.75" hidden="1" customHeight="1">
      <c r="B137" s="211"/>
      <c r="C137" s="206"/>
      <c r="D137" s="203"/>
      <c r="E137" s="203"/>
      <c r="F137" s="203"/>
      <c r="G137" s="203"/>
      <c r="H137" s="203"/>
      <c r="I137" s="28"/>
      <c r="J137" s="29"/>
      <c r="K137" s="29"/>
      <c r="L137" s="46"/>
      <c r="M137" s="3"/>
      <c r="N137" s="4"/>
      <c r="O137" s="5"/>
      <c r="P137" s="6"/>
      <c r="Q137" s="7"/>
      <c r="R137" s="4"/>
      <c r="S137"/>
      <c r="T137"/>
      <c r="U137"/>
      <c r="V137"/>
      <c r="W137"/>
    </row>
    <row r="138" spans="2:23" s="1" customFormat="1" ht="15.75" hidden="1" customHeight="1">
      <c r="B138" s="211"/>
      <c r="C138" s="206"/>
      <c r="D138" s="203"/>
      <c r="E138" s="203"/>
      <c r="F138" s="203"/>
      <c r="G138" s="203"/>
      <c r="H138" s="203"/>
      <c r="I138" s="28"/>
      <c r="J138" s="29"/>
      <c r="K138" s="29"/>
      <c r="L138" s="46"/>
      <c r="M138" s="3"/>
      <c r="N138" s="4"/>
      <c r="O138" s="5"/>
      <c r="P138" s="6"/>
      <c r="Q138" s="7"/>
      <c r="R138" s="4"/>
      <c r="S138"/>
      <c r="T138"/>
      <c r="U138"/>
      <c r="V138"/>
      <c r="W138"/>
    </row>
    <row r="139" spans="2:23" s="1" customFormat="1" ht="15.75" hidden="1" customHeight="1">
      <c r="B139" s="211"/>
      <c r="C139" s="206"/>
      <c r="D139" s="203"/>
      <c r="E139" s="203"/>
      <c r="F139" s="203"/>
      <c r="G139" s="203"/>
      <c r="H139" s="203"/>
      <c r="I139" s="28"/>
      <c r="J139" s="29"/>
      <c r="K139" s="29"/>
      <c r="L139" s="46"/>
      <c r="M139" s="3"/>
      <c r="N139" s="4"/>
      <c r="O139" s="5"/>
      <c r="P139" s="6"/>
      <c r="Q139" s="7"/>
      <c r="R139" s="4"/>
      <c r="S139"/>
      <c r="T139"/>
      <c r="U139"/>
      <c r="V139"/>
      <c r="W139"/>
    </row>
    <row r="140" spans="2:23" s="1" customFormat="1" ht="15.75" hidden="1" customHeight="1">
      <c r="B140" s="211"/>
      <c r="C140" s="206"/>
      <c r="D140" s="203"/>
      <c r="E140" s="203"/>
      <c r="F140" s="203"/>
      <c r="G140" s="203"/>
      <c r="H140" s="203"/>
      <c r="I140" s="28"/>
      <c r="J140" s="29"/>
      <c r="K140" s="29"/>
      <c r="L140" s="46"/>
      <c r="M140" s="3"/>
      <c r="N140" s="4"/>
      <c r="O140" s="5"/>
      <c r="P140" s="6"/>
      <c r="Q140" s="7"/>
      <c r="R140" s="4"/>
      <c r="S140"/>
      <c r="T140"/>
      <c r="U140"/>
      <c r="V140"/>
      <c r="W140"/>
    </row>
    <row r="141" spans="2:23" s="1" customFormat="1" ht="15.75" hidden="1" customHeight="1">
      <c r="B141" s="211"/>
      <c r="C141" s="206"/>
      <c r="D141" s="203"/>
      <c r="E141" s="203"/>
      <c r="F141" s="203"/>
      <c r="G141" s="203"/>
      <c r="H141" s="203"/>
      <c r="I141" s="28"/>
      <c r="J141" s="29"/>
      <c r="K141" s="29"/>
      <c r="L141" s="46"/>
      <c r="M141" s="3"/>
      <c r="N141" s="4"/>
      <c r="O141" s="5"/>
      <c r="P141" s="6"/>
      <c r="Q141" s="7"/>
      <c r="R141" s="4"/>
      <c r="S141"/>
      <c r="T141"/>
      <c r="U141"/>
      <c r="V141"/>
      <c r="W141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Plan32"/>
  <dimension ref="A1:AE48"/>
  <sheetViews>
    <sheetView showGridLines="0" showRowColHeaders="0" zoomScale="120" zoomScaleNormal="120" workbookViewId="0"/>
  </sheetViews>
  <sheetFormatPr defaultColWidth="0" defaultRowHeight="0" customHeight="1" zeroHeight="1"/>
  <cols>
    <col min="1" max="7" width="15.7109375" style="1" customWidth="1"/>
    <col min="8" max="10" width="15.7109375" style="94" customWidth="1"/>
    <col min="11" max="11" width="5.7109375" style="28" hidden="1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31" width="0" hidden="1" customWidth="1"/>
    <col min="32" max="16384" width="9.140625" hidden="1"/>
  </cols>
  <sheetData>
    <row r="1" spans="1:20" ht="29.25" customHeight="1">
      <c r="B1" s="24" t="s">
        <v>238</v>
      </c>
      <c r="C1" s="24"/>
      <c r="D1" s="24"/>
      <c r="E1" s="24"/>
      <c r="F1" s="24"/>
      <c r="G1" s="24"/>
    </row>
    <row r="2" spans="1:20" ht="8.25" customHeight="1">
      <c r="B2" s="2"/>
      <c r="C2" s="2"/>
      <c r="D2" s="2"/>
      <c r="E2" s="2"/>
      <c r="F2" s="2"/>
      <c r="G2" s="2"/>
    </row>
    <row r="3" spans="1:20" ht="15.75">
      <c r="B3" s="81" t="s">
        <v>1118</v>
      </c>
      <c r="C3" s="81"/>
      <c r="D3" s="81"/>
      <c r="E3" s="81"/>
      <c r="F3" s="81"/>
      <c r="G3" s="81"/>
      <c r="H3" s="89"/>
      <c r="I3" s="89"/>
      <c r="J3" s="89"/>
    </row>
    <row r="4" spans="1:20" ht="14.1" customHeight="1">
      <c r="B4" s="82"/>
      <c r="C4" s="82"/>
      <c r="D4" s="82"/>
      <c r="E4" s="82"/>
      <c r="F4" s="82"/>
      <c r="G4" s="82"/>
      <c r="J4" s="89"/>
    </row>
    <row r="5" spans="1:20" ht="15" customHeight="1">
      <c r="B5" s="94"/>
      <c r="C5" s="896"/>
      <c r="D5" s="896"/>
      <c r="E5" s="896"/>
      <c r="F5" s="896"/>
      <c r="G5" s="896"/>
      <c r="H5" s="89"/>
      <c r="I5" s="28"/>
      <c r="J5" s="29"/>
      <c r="K5" s="29"/>
      <c r="L5" s="46"/>
      <c r="M5" s="3"/>
      <c r="N5" s="4"/>
      <c r="O5" s="5"/>
      <c r="P5" s="6"/>
      <c r="Q5" s="7"/>
      <c r="R5" s="4"/>
      <c r="S5"/>
      <c r="T5"/>
    </row>
    <row r="6" spans="1:20" s="1" customFormat="1" ht="15" customHeight="1" thickBot="1">
      <c r="B6" s="285" t="s">
        <v>1119</v>
      </c>
      <c r="C6" s="1307" t="s">
        <v>77</v>
      </c>
      <c r="D6" s="1150"/>
      <c r="E6" s="1151"/>
      <c r="F6" s="1149" t="s">
        <v>78</v>
      </c>
      <c r="G6" s="1150"/>
      <c r="H6" s="1308"/>
      <c r="I6" s="28"/>
      <c r="J6" s="29"/>
      <c r="K6" s="29"/>
      <c r="L6" s="46"/>
      <c r="M6" s="3"/>
      <c r="N6" s="4"/>
      <c r="O6" s="5"/>
      <c r="P6" s="6"/>
      <c r="Q6" s="7"/>
    </row>
    <row r="7" spans="1:20" s="1" customFormat="1" ht="15" customHeight="1" thickTop="1">
      <c r="B7" s="285" t="s">
        <v>249</v>
      </c>
      <c r="C7" s="722" t="s">
        <v>835</v>
      </c>
      <c r="D7" s="286" t="s">
        <v>836</v>
      </c>
      <c r="E7" s="286" t="s">
        <v>236</v>
      </c>
      <c r="F7" s="722">
        <v>2022</v>
      </c>
      <c r="G7" s="722">
        <v>2021</v>
      </c>
      <c r="H7" s="287" t="s">
        <v>236</v>
      </c>
      <c r="I7" s="28"/>
      <c r="J7" s="29"/>
      <c r="K7" s="29"/>
      <c r="L7" s="46"/>
      <c r="M7" s="3"/>
      <c r="N7" s="4"/>
      <c r="O7" s="5"/>
      <c r="P7" s="6"/>
      <c r="Q7" s="7"/>
    </row>
    <row r="8" spans="1:20" s="1" customFormat="1" ht="2.1" customHeight="1">
      <c r="B8" s="288"/>
      <c r="C8" s="261"/>
      <c r="D8" s="261"/>
      <c r="E8" s="261"/>
      <c r="F8" s="261"/>
      <c r="G8" s="261"/>
      <c r="H8" s="289"/>
      <c r="I8" s="28"/>
      <c r="J8" s="29"/>
      <c r="K8" s="29"/>
      <c r="L8" s="46"/>
      <c r="M8" s="3"/>
      <c r="N8" s="4"/>
      <c r="O8" s="5"/>
      <c r="P8" s="6"/>
      <c r="Q8" s="7"/>
    </row>
    <row r="9" spans="1:20" s="1" customFormat="1" ht="2.1" customHeight="1">
      <c r="B9" s="897"/>
      <c r="C9" s="898"/>
      <c r="D9" s="898"/>
      <c r="E9" s="898"/>
      <c r="F9" s="898"/>
      <c r="G9" s="898"/>
      <c r="H9" s="899"/>
      <c r="I9" s="28"/>
      <c r="J9" s="29"/>
      <c r="K9" s="29"/>
      <c r="L9" s="46"/>
      <c r="M9" s="3"/>
      <c r="N9" s="4"/>
      <c r="O9" s="5"/>
      <c r="P9" s="6"/>
      <c r="Q9" s="7"/>
    </row>
    <row r="10" spans="1:20" s="1" customFormat="1" ht="2.1" customHeight="1">
      <c r="B10" s="288"/>
      <c r="C10" s="261"/>
      <c r="D10" s="261"/>
      <c r="E10" s="261"/>
      <c r="F10" s="261"/>
      <c r="G10" s="261"/>
      <c r="H10" s="289"/>
      <c r="I10" s="28"/>
      <c r="J10" s="29"/>
      <c r="K10" s="29"/>
      <c r="L10" s="46"/>
      <c r="M10" s="3"/>
      <c r="N10" s="4"/>
      <c r="O10" s="5"/>
      <c r="P10" s="6"/>
      <c r="Q10" s="7"/>
    </row>
    <row r="11" spans="1:20" s="1" customFormat="1" ht="15" customHeight="1">
      <c r="B11" s="895" t="s">
        <v>724</v>
      </c>
      <c r="C11" s="222" t="s">
        <v>1120</v>
      </c>
      <c r="D11" s="174" t="s">
        <v>36</v>
      </c>
      <c r="E11" s="174" t="s">
        <v>36</v>
      </c>
      <c r="F11" s="222" t="s">
        <v>1120</v>
      </c>
      <c r="G11" s="174" t="s">
        <v>36</v>
      </c>
      <c r="H11" s="280" t="s">
        <v>36</v>
      </c>
      <c r="I11" s="28"/>
      <c r="J11" s="29"/>
      <c r="K11" s="29"/>
      <c r="L11" s="46"/>
      <c r="M11" s="3"/>
      <c r="N11" s="4"/>
      <c r="O11" s="5"/>
      <c r="P11" s="6"/>
      <c r="Q11" s="7"/>
    </row>
    <row r="12" spans="1:20" s="1" customFormat="1" ht="15" customHeight="1">
      <c r="B12" s="291" t="s">
        <v>29</v>
      </c>
      <c r="C12" s="222" t="s">
        <v>1121</v>
      </c>
      <c r="D12" s="254" t="s">
        <v>36</v>
      </c>
      <c r="E12" s="254" t="s">
        <v>36</v>
      </c>
      <c r="F12" s="222" t="s">
        <v>1121</v>
      </c>
      <c r="G12" s="254" t="s">
        <v>36</v>
      </c>
      <c r="H12" s="283" t="s">
        <v>36</v>
      </c>
      <c r="I12" s="28"/>
      <c r="J12" s="29"/>
      <c r="K12" s="29"/>
      <c r="L12" s="46"/>
      <c r="M12" s="3"/>
      <c r="N12" s="4"/>
      <c r="O12" s="5"/>
      <c r="P12" s="6"/>
      <c r="Q12" s="7"/>
    </row>
    <row r="13" spans="1:20" s="1" customFormat="1" ht="27">
      <c r="B13" s="895" t="s">
        <v>1113</v>
      </c>
      <c r="C13" s="222" t="s">
        <v>1122</v>
      </c>
      <c r="D13" s="222" t="s">
        <v>36</v>
      </c>
      <c r="E13" s="222" t="s">
        <v>36</v>
      </c>
      <c r="F13" s="222" t="s">
        <v>1122</v>
      </c>
      <c r="G13" s="222" t="s">
        <v>36</v>
      </c>
      <c r="H13" s="773" t="s">
        <v>36</v>
      </c>
      <c r="I13" s="28"/>
      <c r="J13" s="29"/>
      <c r="K13" s="29"/>
      <c r="L13" s="46"/>
      <c r="M13" s="3"/>
      <c r="N13" s="4"/>
      <c r="O13" s="5"/>
      <c r="P13" s="6"/>
      <c r="Q13" s="7"/>
    </row>
    <row r="14" spans="1:20" s="1" customFormat="1" ht="15" customHeight="1">
      <c r="B14" s="94"/>
      <c r="C14" s="94"/>
      <c r="D14" s="94"/>
      <c r="E14" s="94"/>
      <c r="F14" s="94"/>
      <c r="G14" s="94"/>
      <c r="H14" s="94"/>
      <c r="I14" s="28"/>
      <c r="J14" s="29"/>
      <c r="K14" s="29"/>
      <c r="L14" s="46"/>
      <c r="M14" s="3"/>
      <c r="N14" s="4"/>
      <c r="O14" s="5"/>
      <c r="P14" s="6"/>
      <c r="Q14" s="7"/>
    </row>
    <row r="15" spans="1:20" s="1" customFormat="1" ht="15" hidden="1" customHeight="1">
      <c r="B15" s="94"/>
      <c r="C15" s="94"/>
      <c r="D15" s="94"/>
      <c r="E15" s="94"/>
      <c r="F15" s="94"/>
      <c r="G15" s="94"/>
      <c r="H15" s="94"/>
      <c r="I15" s="28"/>
      <c r="J15" s="29"/>
      <c r="K15" s="29"/>
      <c r="L15" s="46"/>
      <c r="M15" s="3"/>
      <c r="N15" s="4"/>
      <c r="O15" s="5"/>
      <c r="P15" s="6"/>
      <c r="Q15" s="7"/>
    </row>
    <row r="16" spans="1:20" s="1" customFormat="1" ht="15" hidden="1" customHeight="1">
      <c r="A16" s="15"/>
      <c r="B16" s="94"/>
      <c r="C16" s="94"/>
      <c r="D16" s="94"/>
      <c r="E16" s="94"/>
      <c r="F16" s="94"/>
      <c r="G16" s="94"/>
      <c r="H16" s="94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5" s="1" customFormat="1" ht="14.1" hidden="1" customHeight="1">
      <c r="A17" s="15"/>
      <c r="B17" s="94"/>
      <c r="C17" s="94"/>
      <c r="D17" s="94"/>
      <c r="E17" s="94"/>
      <c r="F17" s="94"/>
      <c r="G17" s="94"/>
      <c r="H17" s="94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5" s="1" customFormat="1" ht="15" hidden="1" customHeight="1">
      <c r="A18" s="15"/>
      <c r="B18" s="94"/>
      <c r="C18" s="94"/>
      <c r="D18" s="94"/>
      <c r="E18" s="94"/>
      <c r="F18" s="94"/>
      <c r="G18" s="94"/>
      <c r="H18" s="94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25" s="16" customFormat="1" ht="15" hidden="1" customHeight="1">
      <c r="A19" s="15"/>
      <c r="B19" s="94"/>
      <c r="C19" s="94"/>
      <c r="D19" s="94"/>
      <c r="E19" s="94"/>
      <c r="F19" s="94"/>
      <c r="G19" s="94"/>
      <c r="H19" s="94"/>
      <c r="I19" s="26"/>
      <c r="J19" s="29"/>
      <c r="K19" s="29"/>
      <c r="L19" s="46"/>
      <c r="M19" s="8"/>
      <c r="N19" s="4"/>
      <c r="O19" s="9"/>
      <c r="P19" s="10"/>
      <c r="Q19" s="11"/>
      <c r="R19" s="1"/>
      <c r="S19" s="1"/>
    </row>
    <row r="20" spans="1:25" ht="15" hidden="1" customHeight="1"/>
    <row r="21" spans="1:25" ht="15.75" hidden="1" customHeight="1"/>
    <row r="22" spans="1:25" s="1" customFormat="1" ht="15.75" hidden="1" customHeight="1">
      <c r="H22" s="94"/>
      <c r="I22" s="94"/>
      <c r="J22" s="94"/>
      <c r="K22" s="28"/>
      <c r="L22" s="29"/>
      <c r="M22" s="29"/>
      <c r="N22" s="46"/>
      <c r="O22" s="3"/>
      <c r="P22" s="4"/>
      <c r="Q22" s="5"/>
      <c r="R22" s="6"/>
      <c r="S22" s="7"/>
      <c r="T22" s="4"/>
      <c r="U22"/>
      <c r="V22"/>
      <c r="W22"/>
      <c r="X22"/>
      <c r="Y22"/>
    </row>
    <row r="23" spans="1:25" s="1" customFormat="1" ht="15.75" hidden="1" customHeight="1">
      <c r="H23" s="94"/>
      <c r="I23" s="94"/>
      <c r="J23" s="94"/>
      <c r="K23" s="28"/>
      <c r="L23" s="29"/>
      <c r="M23" s="29"/>
      <c r="N23" s="46"/>
      <c r="O23" s="3"/>
      <c r="P23" s="4"/>
      <c r="Q23" s="5"/>
      <c r="R23" s="6"/>
      <c r="S23" s="7"/>
      <c r="T23" s="4"/>
      <c r="U23"/>
      <c r="V23"/>
      <c r="W23"/>
      <c r="X23"/>
      <c r="Y23"/>
    </row>
    <row r="24" spans="1:25" s="1" customFormat="1" ht="15.75" hidden="1" customHeight="1">
      <c r="H24" s="94"/>
      <c r="I24" s="94"/>
      <c r="J24" s="94"/>
      <c r="K24" s="28"/>
      <c r="L24" s="29"/>
      <c r="M24" s="29"/>
      <c r="N24" s="46"/>
      <c r="O24" s="3"/>
      <c r="P24" s="4"/>
      <c r="Q24" s="5"/>
      <c r="R24" s="6"/>
      <c r="S24" s="7"/>
      <c r="T24" s="4"/>
      <c r="U24"/>
      <c r="V24"/>
      <c r="W24"/>
      <c r="X24"/>
      <c r="Y24"/>
    </row>
    <row r="25" spans="1:25" s="1" customFormat="1" ht="15.75" hidden="1" customHeight="1">
      <c r="H25" s="94"/>
      <c r="I25" s="94"/>
      <c r="J25" s="94"/>
      <c r="K25" s="28"/>
      <c r="L25" s="29"/>
      <c r="M25" s="29"/>
      <c r="N25" s="46"/>
      <c r="O25" s="3"/>
      <c r="P25" s="4"/>
      <c r="Q25" s="5"/>
      <c r="R25" s="6"/>
      <c r="S25" s="7"/>
      <c r="T25" s="4"/>
      <c r="U25"/>
      <c r="V25"/>
      <c r="W25"/>
      <c r="X25"/>
      <c r="Y25"/>
    </row>
    <row r="26" spans="1:25" s="1" customFormat="1" ht="15.75" hidden="1" customHeight="1">
      <c r="H26" s="94"/>
      <c r="I26" s="94"/>
      <c r="J26" s="94"/>
      <c r="K26" s="28"/>
      <c r="L26" s="29"/>
      <c r="M26" s="29"/>
      <c r="N26" s="46"/>
      <c r="O26" s="3"/>
      <c r="P26" s="4"/>
      <c r="Q26" s="5"/>
      <c r="R26" s="6"/>
      <c r="S26" s="7"/>
      <c r="T26" s="4"/>
      <c r="U26"/>
      <c r="V26"/>
      <c r="W26"/>
      <c r="X26"/>
      <c r="Y26"/>
    </row>
    <row r="27" spans="1:25" s="1" customFormat="1" ht="15.75" hidden="1" customHeight="1">
      <c r="H27" s="94"/>
      <c r="I27" s="94"/>
      <c r="J27" s="94"/>
      <c r="K27" s="28"/>
      <c r="L27" s="29"/>
      <c r="M27" s="29"/>
      <c r="N27" s="46"/>
      <c r="O27" s="3"/>
      <c r="P27" s="4"/>
      <c r="Q27" s="5"/>
      <c r="R27" s="6"/>
      <c r="S27" s="7"/>
      <c r="T27" s="4"/>
      <c r="U27"/>
      <c r="V27"/>
      <c r="W27"/>
      <c r="X27"/>
      <c r="Y27"/>
    </row>
    <row r="28" spans="1:25" s="1" customFormat="1" ht="15.75" hidden="1" customHeight="1">
      <c r="H28" s="94"/>
      <c r="I28" s="94"/>
      <c r="J28" s="94"/>
      <c r="K28" s="28"/>
      <c r="L28" s="29"/>
      <c r="M28" s="29"/>
      <c r="N28" s="46"/>
      <c r="O28" s="3"/>
      <c r="P28" s="4"/>
      <c r="Q28" s="5"/>
      <c r="R28" s="6"/>
      <c r="S28" s="7"/>
      <c r="T28" s="4"/>
      <c r="U28"/>
      <c r="V28"/>
      <c r="W28"/>
      <c r="X28"/>
      <c r="Y28"/>
    </row>
    <row r="29" spans="1:25" s="1" customFormat="1" ht="15.75" hidden="1" customHeight="1">
      <c r="H29" s="94"/>
      <c r="I29" s="94"/>
      <c r="J29" s="94"/>
      <c r="K29" s="28"/>
      <c r="L29" s="29"/>
      <c r="M29" s="29"/>
      <c r="N29" s="46"/>
      <c r="O29" s="3"/>
      <c r="P29" s="4"/>
      <c r="Q29" s="5"/>
      <c r="R29" s="6"/>
      <c r="S29" s="7"/>
      <c r="T29" s="4"/>
      <c r="U29"/>
      <c r="V29"/>
      <c r="W29"/>
      <c r="X29"/>
      <c r="Y29"/>
    </row>
    <row r="30" spans="1:25" s="1" customFormat="1" ht="15.75" hidden="1" customHeight="1">
      <c r="H30" s="94"/>
      <c r="I30" s="94"/>
      <c r="J30" s="94"/>
      <c r="K30" s="28"/>
      <c r="L30" s="29"/>
      <c r="M30" s="29"/>
      <c r="N30" s="46"/>
      <c r="O30" s="3"/>
      <c r="P30" s="4"/>
      <c r="Q30" s="5"/>
      <c r="R30" s="6"/>
      <c r="S30" s="7"/>
      <c r="T30" s="4"/>
      <c r="U30"/>
      <c r="V30"/>
      <c r="W30"/>
      <c r="X30"/>
      <c r="Y30"/>
    </row>
    <row r="31" spans="1:25" s="1" customFormat="1" ht="15.75" hidden="1" customHeight="1">
      <c r="H31" s="94"/>
      <c r="I31" s="94"/>
      <c r="J31" s="94"/>
      <c r="K31" s="28"/>
      <c r="L31" s="29"/>
      <c r="M31" s="29"/>
      <c r="N31" s="46"/>
      <c r="O31" s="3"/>
      <c r="P31" s="4"/>
      <c r="Q31" s="5"/>
      <c r="R31" s="6"/>
      <c r="S31" s="7"/>
      <c r="T31" s="4"/>
      <c r="U31"/>
      <c r="V31"/>
      <c r="W31"/>
      <c r="X31"/>
      <c r="Y31"/>
    </row>
    <row r="32" spans="1:25" s="1" customFormat="1" ht="15.75" hidden="1" customHeight="1">
      <c r="H32" s="94"/>
      <c r="I32" s="94"/>
      <c r="J32" s="94"/>
      <c r="K32" s="28"/>
      <c r="L32" s="29"/>
      <c r="M32" s="29"/>
      <c r="N32" s="46"/>
      <c r="O32" s="3"/>
      <c r="P32" s="4"/>
      <c r="Q32" s="5"/>
      <c r="R32" s="6"/>
      <c r="S32" s="7"/>
      <c r="T32" s="4"/>
      <c r="U32"/>
      <c r="V32"/>
      <c r="W32"/>
      <c r="X32"/>
      <c r="Y32"/>
    </row>
    <row r="33" spans="8:25" s="1" customFormat="1" ht="15.75" hidden="1" customHeight="1">
      <c r="H33" s="94"/>
      <c r="I33" s="94"/>
      <c r="J33" s="94"/>
      <c r="K33" s="28"/>
      <c r="L33" s="29"/>
      <c r="M33" s="29"/>
      <c r="N33" s="46"/>
      <c r="O33" s="3"/>
      <c r="P33" s="4"/>
      <c r="Q33" s="5"/>
      <c r="R33" s="6"/>
      <c r="S33" s="7"/>
      <c r="T33" s="4"/>
      <c r="U33"/>
      <c r="V33"/>
      <c r="W33"/>
      <c r="X33"/>
      <c r="Y33"/>
    </row>
    <row r="34" spans="8:25" s="1" customFormat="1" ht="15.75" hidden="1" customHeight="1">
      <c r="H34" s="94"/>
      <c r="I34" s="94"/>
      <c r="J34" s="94"/>
      <c r="K34" s="28"/>
      <c r="L34" s="29"/>
      <c r="M34" s="29"/>
      <c r="N34" s="46"/>
      <c r="O34" s="3"/>
      <c r="P34" s="4"/>
      <c r="Q34" s="5"/>
      <c r="R34" s="6"/>
      <c r="S34" s="7"/>
      <c r="T34" s="4"/>
      <c r="U34"/>
      <c r="V34"/>
      <c r="W34"/>
      <c r="X34"/>
      <c r="Y34"/>
    </row>
    <row r="35" spans="8:25" s="1" customFormat="1" ht="15.75" hidden="1" customHeight="1">
      <c r="H35" s="94"/>
      <c r="I35" s="94"/>
      <c r="J35" s="94"/>
      <c r="K35" s="28"/>
      <c r="L35" s="29"/>
      <c r="M35" s="29"/>
      <c r="N35" s="46"/>
      <c r="O35" s="3"/>
      <c r="P35" s="4"/>
      <c r="Q35" s="5"/>
      <c r="R35" s="6"/>
      <c r="S35" s="7"/>
      <c r="T35" s="4"/>
      <c r="U35"/>
      <c r="V35"/>
      <c r="W35"/>
      <c r="X35"/>
      <c r="Y35"/>
    </row>
    <row r="36" spans="8:25" s="1" customFormat="1" ht="15.75" hidden="1" customHeight="1">
      <c r="H36" s="94"/>
      <c r="I36" s="94"/>
      <c r="J36" s="94"/>
      <c r="K36" s="28"/>
      <c r="L36" s="29"/>
      <c r="M36" s="29"/>
      <c r="N36" s="46"/>
      <c r="O36" s="3"/>
      <c r="P36" s="4"/>
      <c r="Q36" s="5"/>
      <c r="R36" s="6"/>
      <c r="S36" s="7"/>
      <c r="T36" s="4"/>
      <c r="U36"/>
      <c r="V36"/>
      <c r="W36"/>
      <c r="X36"/>
      <c r="Y36"/>
    </row>
    <row r="37" spans="8:25" s="1" customFormat="1" ht="15.75" hidden="1" customHeight="1">
      <c r="H37" s="94"/>
      <c r="I37" s="94"/>
      <c r="J37" s="94"/>
      <c r="K37" s="28"/>
      <c r="L37" s="29"/>
      <c r="M37" s="29"/>
      <c r="N37" s="46"/>
      <c r="O37" s="3"/>
      <c r="P37" s="4"/>
      <c r="Q37" s="5"/>
      <c r="R37" s="6"/>
      <c r="S37" s="7"/>
      <c r="T37" s="4"/>
      <c r="U37"/>
      <c r="V37"/>
      <c r="W37"/>
      <c r="X37"/>
      <c r="Y37"/>
    </row>
    <row r="38" spans="8:25" s="1" customFormat="1" ht="15.75" hidden="1" customHeight="1">
      <c r="H38" s="94"/>
      <c r="I38" s="94"/>
      <c r="J38" s="94"/>
      <c r="K38" s="28"/>
      <c r="L38" s="29"/>
      <c r="M38" s="29"/>
      <c r="N38" s="46"/>
      <c r="O38" s="3"/>
      <c r="P38" s="4"/>
      <c r="Q38" s="5"/>
      <c r="R38" s="6"/>
      <c r="S38" s="7"/>
      <c r="T38" s="4"/>
      <c r="U38"/>
      <c r="V38"/>
      <c r="W38"/>
      <c r="X38"/>
      <c r="Y38"/>
    </row>
    <row r="39" spans="8:25" s="1" customFormat="1" ht="15.75" hidden="1" customHeight="1">
      <c r="H39" s="94"/>
      <c r="I39" s="94"/>
      <c r="J39" s="94"/>
      <c r="K39" s="28"/>
      <c r="L39" s="29"/>
      <c r="M39" s="29"/>
      <c r="N39" s="46"/>
      <c r="O39" s="3"/>
      <c r="P39" s="4"/>
      <c r="Q39" s="5"/>
      <c r="R39" s="6"/>
      <c r="S39" s="7"/>
      <c r="T39" s="4"/>
      <c r="U39"/>
      <c r="V39"/>
      <c r="W39"/>
      <c r="X39"/>
      <c r="Y39"/>
    </row>
    <row r="40" spans="8:25" s="1" customFormat="1" ht="15.75" hidden="1" customHeight="1">
      <c r="H40" s="94"/>
      <c r="I40" s="94"/>
      <c r="J40" s="94"/>
      <c r="K40" s="28"/>
      <c r="L40" s="29"/>
      <c r="M40" s="29"/>
      <c r="N40" s="46"/>
      <c r="O40" s="3"/>
      <c r="P40" s="4"/>
      <c r="Q40" s="5"/>
      <c r="R40" s="6"/>
      <c r="S40" s="7"/>
      <c r="T40" s="4"/>
      <c r="U40"/>
      <c r="V40"/>
      <c r="W40"/>
      <c r="X40"/>
      <c r="Y40"/>
    </row>
    <row r="41" spans="8:25" s="1" customFormat="1" ht="15.75" hidden="1" customHeight="1">
      <c r="H41" s="94"/>
      <c r="I41" s="94"/>
      <c r="J41" s="94"/>
      <c r="K41" s="28"/>
      <c r="L41" s="29"/>
      <c r="M41" s="29"/>
      <c r="N41" s="46"/>
      <c r="O41" s="3"/>
      <c r="P41" s="4"/>
      <c r="Q41" s="5"/>
      <c r="R41" s="6"/>
      <c r="S41" s="7"/>
      <c r="T41" s="4"/>
      <c r="U41"/>
      <c r="V41"/>
      <c r="W41"/>
      <c r="X41"/>
      <c r="Y41"/>
    </row>
    <row r="42" spans="8:25" s="1" customFormat="1" ht="15.75" hidden="1" customHeight="1">
      <c r="H42" s="94"/>
      <c r="I42" s="94"/>
      <c r="J42" s="94"/>
      <c r="K42" s="28"/>
      <c r="L42" s="29"/>
      <c r="M42" s="29"/>
      <c r="N42" s="46"/>
      <c r="O42" s="3"/>
      <c r="P42" s="4"/>
      <c r="Q42" s="5"/>
      <c r="R42" s="6"/>
      <c r="S42" s="7"/>
      <c r="T42" s="4"/>
      <c r="U42"/>
      <c r="V42"/>
      <c r="W42"/>
      <c r="X42"/>
      <c r="Y42"/>
    </row>
    <row r="43" spans="8:25" s="1" customFormat="1" ht="15.75" hidden="1" customHeight="1">
      <c r="H43" s="94"/>
      <c r="I43" s="94"/>
      <c r="J43" s="94"/>
      <c r="K43" s="28"/>
      <c r="L43" s="29"/>
      <c r="M43" s="29"/>
      <c r="N43" s="46"/>
      <c r="O43" s="3"/>
      <c r="P43" s="4"/>
      <c r="Q43" s="5"/>
      <c r="R43" s="6"/>
      <c r="S43" s="7"/>
      <c r="T43" s="4"/>
      <c r="U43"/>
      <c r="V43"/>
      <c r="W43"/>
      <c r="X43"/>
      <c r="Y43"/>
    </row>
    <row r="44" spans="8:25" s="1" customFormat="1" ht="15.75" hidden="1" customHeight="1">
      <c r="H44" s="94"/>
      <c r="I44" s="94"/>
      <c r="J44" s="94"/>
      <c r="K44" s="28"/>
      <c r="L44" s="29"/>
      <c r="M44" s="29"/>
      <c r="N44" s="46"/>
      <c r="O44" s="3"/>
      <c r="P44" s="4"/>
      <c r="Q44" s="5"/>
      <c r="R44" s="6"/>
      <c r="S44" s="7"/>
      <c r="T44" s="4"/>
      <c r="U44"/>
      <c r="V44"/>
      <c r="W44"/>
      <c r="X44"/>
      <c r="Y44"/>
    </row>
    <row r="45" spans="8:25" s="1" customFormat="1" ht="15.75" hidden="1" customHeight="1">
      <c r="H45" s="94"/>
      <c r="I45" s="94"/>
      <c r="J45" s="94"/>
      <c r="K45" s="28"/>
      <c r="L45" s="29"/>
      <c r="M45" s="29"/>
      <c r="N45" s="46"/>
      <c r="O45" s="3"/>
      <c r="P45" s="4"/>
      <c r="Q45" s="5"/>
      <c r="R45" s="6"/>
      <c r="S45" s="7"/>
      <c r="T45" s="4"/>
      <c r="U45"/>
      <c r="V45"/>
      <c r="W45"/>
      <c r="X45"/>
      <c r="Y45"/>
    </row>
    <row r="46" spans="8:25" s="1" customFormat="1" ht="15.75" hidden="1" customHeight="1">
      <c r="H46" s="94"/>
      <c r="I46" s="94"/>
      <c r="J46" s="94"/>
      <c r="K46" s="28"/>
      <c r="L46" s="29"/>
      <c r="M46" s="29"/>
      <c r="N46" s="46"/>
      <c r="O46" s="3"/>
      <c r="P46" s="4"/>
      <c r="Q46" s="5"/>
      <c r="R46" s="6"/>
      <c r="S46" s="7"/>
      <c r="T46" s="4"/>
      <c r="U46"/>
      <c r="V46"/>
      <c r="W46"/>
      <c r="X46"/>
      <c r="Y46"/>
    </row>
    <row r="47" spans="8:25" s="1" customFormat="1" ht="15.75" hidden="1" customHeight="1">
      <c r="H47" s="94"/>
      <c r="I47" s="94"/>
      <c r="J47" s="94"/>
      <c r="K47" s="28"/>
      <c r="L47" s="29"/>
      <c r="M47" s="29"/>
      <c r="N47" s="46"/>
      <c r="O47" s="3"/>
      <c r="P47" s="4"/>
      <c r="Q47" s="5"/>
      <c r="R47" s="6"/>
      <c r="S47" s="7"/>
      <c r="T47" s="4"/>
      <c r="U47"/>
      <c r="V47"/>
      <c r="W47"/>
      <c r="X47"/>
      <c r="Y47"/>
    </row>
    <row r="48" spans="8:25" s="1" customFormat="1" ht="15.75" hidden="1" customHeight="1">
      <c r="H48" s="94"/>
      <c r="I48" s="94"/>
      <c r="J48" s="94"/>
      <c r="K48" s="28"/>
      <c r="L48" s="29"/>
      <c r="M48" s="29"/>
      <c r="N48" s="46"/>
      <c r="O48" s="3"/>
      <c r="P48" s="4"/>
      <c r="Q48" s="5"/>
      <c r="R48" s="6"/>
      <c r="S48" s="7"/>
      <c r="T48" s="4"/>
      <c r="U48"/>
      <c r="V48"/>
      <c r="W48"/>
      <c r="X48"/>
      <c r="Y48"/>
    </row>
  </sheetData>
  <mergeCells count="2">
    <mergeCell ref="C6:E6"/>
    <mergeCell ref="F6:H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2AF3F-97C4-4737-B421-2E218AC8154D}">
  <dimension ref="A1:AE67"/>
  <sheetViews>
    <sheetView showGridLines="0" showRowColHeaders="0" zoomScale="120" zoomScaleNormal="120" workbookViewId="0">
      <selection activeCell="B3" sqref="B3"/>
    </sheetView>
  </sheetViews>
  <sheetFormatPr defaultColWidth="0" defaultRowHeight="0" customHeight="1" zeroHeight="1"/>
  <cols>
    <col min="1" max="6" width="15.7109375" style="1" customWidth="1"/>
    <col min="7" max="7" width="15.7109375" style="1" hidden="1" customWidth="1"/>
    <col min="8" max="8" width="15.7109375" style="94" hidden="1" customWidth="1"/>
    <col min="9" max="10" width="15.7109375" style="94" customWidth="1"/>
    <col min="11" max="11" width="5.7109375" style="28" hidden="1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31" width="0" hidden="1" customWidth="1"/>
    <col min="32" max="16384" width="9.140625" hidden="1"/>
  </cols>
  <sheetData>
    <row r="1" spans="2:20" ht="29.25" customHeight="1">
      <c r="B1" s="24" t="s">
        <v>238</v>
      </c>
      <c r="C1" s="24"/>
      <c r="D1" s="24"/>
      <c r="E1" s="24"/>
      <c r="F1" s="24"/>
      <c r="G1" s="24"/>
    </row>
    <row r="2" spans="2:20" ht="8.25" customHeight="1">
      <c r="B2" s="2"/>
      <c r="C2" s="2"/>
      <c r="D2" s="2"/>
      <c r="E2" s="2"/>
      <c r="F2" s="2"/>
      <c r="G2" s="2"/>
    </row>
    <row r="3" spans="2:20" ht="15.75">
      <c r="B3" s="81" t="s">
        <v>1124</v>
      </c>
      <c r="C3" s="81"/>
      <c r="D3" s="81"/>
      <c r="E3" s="81"/>
      <c r="F3" s="81"/>
      <c r="G3" s="81"/>
      <c r="H3" s="89"/>
      <c r="I3" s="89"/>
      <c r="J3" s="89"/>
    </row>
    <row r="4" spans="2:20" ht="14.1" customHeight="1">
      <c r="B4" s="82"/>
      <c r="C4" s="82"/>
      <c r="D4" s="82"/>
      <c r="E4" s="82"/>
      <c r="F4" s="82"/>
      <c r="G4" s="82"/>
      <c r="J4" s="89"/>
    </row>
    <row r="5" spans="2:20" ht="25.5" customHeight="1">
      <c r="B5" s="1213" t="s">
        <v>1125</v>
      </c>
      <c r="C5" s="1146" t="s">
        <v>1126</v>
      </c>
      <c r="D5" s="1146" t="s">
        <v>1127</v>
      </c>
      <c r="E5" s="1240" t="s">
        <v>1128</v>
      </c>
      <c r="F5" s="1211"/>
      <c r="G5" s="896"/>
      <c r="H5" s="89"/>
      <c r="I5" s="28"/>
      <c r="J5" s="29"/>
      <c r="K5" s="29"/>
      <c r="L5" s="46"/>
      <c r="M5" s="3"/>
      <c r="N5" s="4"/>
      <c r="O5" s="5"/>
      <c r="P5" s="6"/>
      <c r="Q5" s="7"/>
      <c r="R5" s="4"/>
      <c r="S5"/>
      <c r="T5"/>
    </row>
    <row r="6" spans="2:20" s="1" customFormat="1" ht="15" customHeight="1">
      <c r="B6" s="1213"/>
      <c r="C6" s="1146"/>
      <c r="D6" s="1146"/>
      <c r="E6" s="1240" t="s">
        <v>1129</v>
      </c>
      <c r="F6" s="1212"/>
      <c r="G6" s="94"/>
      <c r="H6" s="94"/>
      <c r="I6" s="28"/>
      <c r="J6" s="29"/>
      <c r="K6" s="29"/>
      <c r="L6" s="46"/>
      <c r="M6" s="3"/>
      <c r="N6" s="4"/>
      <c r="O6" s="5"/>
      <c r="P6" s="6"/>
      <c r="Q6" s="7"/>
    </row>
    <row r="7" spans="2:20" s="1" customFormat="1" ht="2.1" customHeight="1">
      <c r="B7" s="900"/>
      <c r="C7" s="900"/>
      <c r="D7" s="900"/>
      <c r="E7" s="901"/>
      <c r="F7" s="902"/>
      <c r="G7" s="94"/>
      <c r="H7" s="94"/>
      <c r="I7" s="28"/>
      <c r="J7" s="29"/>
      <c r="K7" s="29"/>
      <c r="L7" s="46"/>
      <c r="M7" s="3"/>
      <c r="N7" s="4"/>
      <c r="O7" s="5"/>
      <c r="P7" s="6"/>
      <c r="Q7" s="7"/>
    </row>
    <row r="8" spans="2:20" s="1" customFormat="1" ht="2.1" customHeight="1">
      <c r="B8" s="903"/>
      <c r="C8" s="903"/>
      <c r="D8" s="903"/>
      <c r="E8" s="904"/>
      <c r="F8" s="902"/>
      <c r="G8" s="94"/>
      <c r="H8" s="94"/>
      <c r="I8" s="28"/>
      <c r="J8" s="29"/>
      <c r="K8" s="29"/>
      <c r="L8" s="46"/>
      <c r="M8" s="3"/>
      <c r="N8" s="4"/>
      <c r="O8" s="5"/>
      <c r="P8" s="6"/>
      <c r="Q8" s="7"/>
    </row>
    <row r="9" spans="2:20" s="1" customFormat="1" ht="2.1" customHeight="1">
      <c r="B9" s="900"/>
      <c r="C9" s="900"/>
      <c r="D9" s="900"/>
      <c r="E9" s="901"/>
      <c r="F9" s="902"/>
      <c r="G9" s="94"/>
      <c r="H9" s="94"/>
      <c r="I9" s="28"/>
      <c r="J9" s="29"/>
      <c r="K9" s="29"/>
      <c r="L9" s="46"/>
      <c r="M9" s="3"/>
      <c r="N9" s="4"/>
      <c r="O9" s="5"/>
      <c r="P9" s="6"/>
      <c r="Q9" s="7"/>
    </row>
    <row r="10" spans="2:20" s="1" customFormat="1" ht="11.25" customHeight="1">
      <c r="B10" s="905" t="s">
        <v>1130</v>
      </c>
      <c r="C10" s="905" t="s">
        <v>1131</v>
      </c>
      <c r="D10" s="905">
        <v>55</v>
      </c>
      <c r="E10" s="1309">
        <v>26.776</v>
      </c>
      <c r="F10" s="1310"/>
      <c r="G10" s="94"/>
      <c r="H10" s="94"/>
      <c r="I10" s="28"/>
      <c r="J10" s="29"/>
      <c r="K10" s="29"/>
      <c r="L10" s="46"/>
      <c r="M10" s="3"/>
      <c r="N10" s="4"/>
      <c r="O10" s="5"/>
      <c r="P10" s="6"/>
      <c r="Q10" s="7"/>
    </row>
    <row r="11" spans="2:20" s="1" customFormat="1" ht="54">
      <c r="B11" s="905" t="s">
        <v>1132</v>
      </c>
      <c r="C11" s="905" t="s">
        <v>1133</v>
      </c>
      <c r="D11" s="905" t="s">
        <v>1134</v>
      </c>
      <c r="E11" s="1309" t="s">
        <v>1135</v>
      </c>
      <c r="F11" s="1311"/>
      <c r="H11" s="94"/>
      <c r="I11" s="28"/>
      <c r="J11" s="29"/>
      <c r="K11" s="29"/>
      <c r="L11" s="46"/>
      <c r="M11" s="3"/>
      <c r="N11" s="4"/>
      <c r="O11" s="5"/>
      <c r="P11" s="6"/>
      <c r="Q11" s="7"/>
    </row>
    <row r="12" spans="2:20" s="1" customFormat="1" ht="27">
      <c r="B12" s="905" t="s">
        <v>1136</v>
      </c>
      <c r="C12" s="905" t="s">
        <v>1137</v>
      </c>
      <c r="D12" s="905" t="s">
        <v>979</v>
      </c>
      <c r="E12" s="1309" t="s">
        <v>1138</v>
      </c>
      <c r="F12" s="1311"/>
      <c r="H12" s="94"/>
      <c r="I12" s="28"/>
      <c r="J12" s="29"/>
      <c r="K12" s="29"/>
      <c r="L12" s="46"/>
      <c r="M12" s="3"/>
      <c r="N12" s="4"/>
      <c r="O12" s="5"/>
      <c r="P12" s="6"/>
      <c r="Q12" s="7"/>
    </row>
    <row r="13" spans="2:20" s="1" customFormat="1" ht="2.1" customHeight="1" thickBot="1">
      <c r="B13" s="907"/>
      <c r="C13" s="907"/>
      <c r="D13" s="907"/>
      <c r="E13" s="908"/>
      <c r="F13" s="902"/>
      <c r="H13" s="94"/>
      <c r="I13" s="28"/>
      <c r="J13" s="29"/>
      <c r="K13" s="29"/>
      <c r="L13" s="46"/>
      <c r="M13" s="3"/>
      <c r="N13" s="4"/>
      <c r="O13" s="5"/>
      <c r="P13" s="6"/>
      <c r="Q13" s="7"/>
    </row>
    <row r="14" spans="2:20" s="1" customFormat="1" ht="15" customHeight="1" thickTop="1">
      <c r="B14" s="909"/>
      <c r="C14" s="909"/>
      <c r="D14" s="909"/>
      <c r="E14" s="909"/>
      <c r="F14" s="902"/>
      <c r="H14" s="94"/>
      <c r="I14" s="28"/>
      <c r="J14" s="29"/>
      <c r="K14" s="29"/>
      <c r="L14" s="46"/>
      <c r="M14" s="3"/>
      <c r="N14" s="4"/>
      <c r="O14" s="5"/>
      <c r="P14" s="6"/>
      <c r="Q14" s="7"/>
    </row>
    <row r="15" spans="2:20" s="1" customFormat="1" ht="15" customHeight="1">
      <c r="B15" s="909"/>
      <c r="C15" s="909"/>
      <c r="D15" s="909"/>
      <c r="E15" s="909"/>
      <c r="F15" s="902"/>
      <c r="H15" s="94"/>
      <c r="I15" s="28"/>
      <c r="J15" s="29"/>
      <c r="K15" s="29"/>
      <c r="L15" s="46"/>
      <c r="M15" s="3"/>
      <c r="N15" s="4"/>
      <c r="O15" s="5"/>
      <c r="P15" s="6"/>
      <c r="Q15" s="7"/>
    </row>
    <row r="16" spans="2:20" s="1" customFormat="1" ht="25.5" customHeight="1">
      <c r="B16" s="1213" t="s">
        <v>1139</v>
      </c>
      <c r="C16" s="1146" t="s">
        <v>1126</v>
      </c>
      <c r="D16" s="1146" t="s">
        <v>1127</v>
      </c>
      <c r="E16" s="714" t="s">
        <v>1140</v>
      </c>
      <c r="F16" s="902"/>
      <c r="H16" s="94"/>
      <c r="I16" s="28"/>
      <c r="J16" s="29"/>
      <c r="K16" s="29"/>
      <c r="L16" s="46"/>
      <c r="M16" s="3"/>
      <c r="N16" s="4"/>
      <c r="O16" s="5"/>
      <c r="P16" s="6"/>
      <c r="Q16" s="7"/>
    </row>
    <row r="17" spans="2:17" s="1" customFormat="1" ht="15" customHeight="1">
      <c r="B17" s="1213"/>
      <c r="C17" s="1146"/>
      <c r="D17" s="1146"/>
      <c r="E17" s="714" t="s">
        <v>1129</v>
      </c>
      <c r="F17" s="902"/>
      <c r="H17" s="94"/>
      <c r="I17" s="28"/>
      <c r="J17" s="29"/>
      <c r="K17" s="29"/>
      <c r="L17" s="46"/>
      <c r="M17" s="3"/>
      <c r="N17" s="4"/>
      <c r="O17" s="5"/>
      <c r="P17" s="6"/>
      <c r="Q17" s="7"/>
    </row>
    <row r="18" spans="2:17" s="1" customFormat="1" ht="2.1" customHeight="1">
      <c r="B18" s="434"/>
      <c r="C18" s="434"/>
      <c r="D18" s="434"/>
      <c r="E18" s="910"/>
      <c r="F18" s="902"/>
      <c r="H18" s="94"/>
      <c r="I18" s="28"/>
      <c r="J18" s="29"/>
      <c r="K18" s="29"/>
      <c r="L18" s="46"/>
      <c r="M18" s="3"/>
      <c r="N18" s="4"/>
      <c r="O18" s="5"/>
      <c r="P18" s="6"/>
      <c r="Q18" s="7"/>
    </row>
    <row r="19" spans="2:17" s="1" customFormat="1" ht="2.1" customHeight="1">
      <c r="B19" s="911"/>
      <c r="C19" s="911"/>
      <c r="D19" s="911"/>
      <c r="E19" s="912"/>
      <c r="F19" s="902"/>
      <c r="H19" s="94"/>
      <c r="I19" s="28"/>
      <c r="J19" s="29"/>
      <c r="K19" s="29"/>
      <c r="L19" s="46"/>
      <c r="M19" s="3"/>
      <c r="N19" s="4"/>
      <c r="O19" s="5"/>
      <c r="P19" s="6"/>
      <c r="Q19" s="7"/>
    </row>
    <row r="20" spans="2:17" s="1" customFormat="1" ht="2.1" customHeight="1">
      <c r="B20" s="434"/>
      <c r="C20" s="434"/>
      <c r="D20" s="434"/>
      <c r="E20" s="910"/>
      <c r="F20" s="902"/>
      <c r="H20" s="94"/>
      <c r="I20" s="28"/>
      <c r="J20" s="29"/>
      <c r="K20" s="29"/>
      <c r="L20" s="46"/>
      <c r="M20" s="3"/>
      <c r="N20" s="4"/>
      <c r="O20" s="5"/>
      <c r="P20" s="6"/>
      <c r="Q20" s="7"/>
    </row>
    <row r="21" spans="2:17" s="1" customFormat="1" ht="94.5">
      <c r="B21" s="249" t="s">
        <v>1141</v>
      </c>
      <c r="C21" s="249" t="s">
        <v>1142</v>
      </c>
      <c r="D21" s="249" t="s">
        <v>1143</v>
      </c>
      <c r="E21" s="489" t="s">
        <v>1144</v>
      </c>
      <c r="F21" s="902"/>
      <c r="H21" s="94"/>
      <c r="I21" s="28"/>
      <c r="J21" s="29"/>
      <c r="K21" s="29"/>
      <c r="L21" s="46"/>
      <c r="M21" s="3"/>
      <c r="N21" s="4"/>
      <c r="O21" s="5"/>
      <c r="P21" s="6"/>
      <c r="Q21" s="7"/>
    </row>
    <row r="22" spans="2:17" s="1" customFormat="1" ht="2.1" customHeight="1" thickBot="1">
      <c r="B22" s="913"/>
      <c r="C22" s="913"/>
      <c r="D22" s="913"/>
      <c r="E22" s="914"/>
      <c r="F22" s="902"/>
      <c r="H22" s="94"/>
      <c r="I22" s="28"/>
      <c r="J22" s="29"/>
      <c r="K22" s="29"/>
      <c r="L22" s="46"/>
      <c r="M22" s="3"/>
      <c r="N22" s="4"/>
      <c r="O22" s="5"/>
      <c r="P22" s="6"/>
      <c r="Q22" s="7"/>
    </row>
    <row r="23" spans="2:17" s="1" customFormat="1" ht="15" customHeight="1" thickTop="1">
      <c r="B23" s="909"/>
      <c r="C23" s="909"/>
      <c r="D23" s="909"/>
      <c r="E23" s="909"/>
      <c r="F23" s="902"/>
      <c r="H23" s="94"/>
      <c r="I23" s="28"/>
      <c r="J23" s="29"/>
      <c r="K23" s="29"/>
      <c r="L23" s="46"/>
      <c r="M23" s="3"/>
      <c r="N23" s="4"/>
      <c r="O23" s="5"/>
      <c r="P23" s="6"/>
      <c r="Q23" s="7"/>
    </row>
    <row r="24" spans="2:17" s="1" customFormat="1" ht="40.5">
      <c r="B24" s="1213" t="s">
        <v>1139</v>
      </c>
      <c r="C24" s="1146" t="s">
        <v>1126</v>
      </c>
      <c r="D24" s="715" t="s">
        <v>1145</v>
      </c>
      <c r="E24" s="714" t="s">
        <v>1147</v>
      </c>
      <c r="F24" s="902"/>
      <c r="H24" s="94"/>
      <c r="I24" s="28"/>
      <c r="J24" s="29"/>
      <c r="K24" s="29"/>
      <c r="L24" s="46"/>
      <c r="M24" s="3"/>
      <c r="N24" s="4"/>
      <c r="O24" s="5"/>
      <c r="P24" s="6"/>
      <c r="Q24" s="7"/>
    </row>
    <row r="25" spans="2:17" s="1" customFormat="1" ht="27">
      <c r="B25" s="1213"/>
      <c r="C25" s="1146"/>
      <c r="D25" s="715" t="s">
        <v>1146</v>
      </c>
      <c r="E25" s="714" t="s">
        <v>1129</v>
      </c>
      <c r="F25" s="902"/>
      <c r="H25" s="94"/>
      <c r="I25" s="28"/>
      <c r="J25" s="29"/>
      <c r="K25" s="29"/>
      <c r="L25" s="46"/>
      <c r="M25" s="3"/>
      <c r="N25" s="4"/>
      <c r="O25" s="5"/>
      <c r="P25" s="6"/>
      <c r="Q25" s="7"/>
    </row>
    <row r="26" spans="2:17" s="1" customFormat="1" ht="2.1" customHeight="1">
      <c r="B26" s="702"/>
      <c r="C26" s="702"/>
      <c r="D26" s="702"/>
      <c r="E26" s="701"/>
      <c r="F26" s="902"/>
      <c r="H26" s="94"/>
      <c r="I26" s="28"/>
      <c r="J26" s="29"/>
      <c r="K26" s="29"/>
      <c r="L26" s="46"/>
      <c r="M26" s="3"/>
      <c r="N26" s="4"/>
      <c r="O26" s="5"/>
      <c r="P26" s="6"/>
      <c r="Q26" s="7"/>
    </row>
    <row r="27" spans="2:17" s="1" customFormat="1" ht="2.1" customHeight="1">
      <c r="B27" s="911"/>
      <c r="C27" s="911"/>
      <c r="D27" s="911"/>
      <c r="E27" s="912"/>
      <c r="F27" s="902"/>
      <c r="H27" s="94"/>
      <c r="I27" s="28"/>
      <c r="J27" s="29"/>
      <c r="K27" s="29"/>
      <c r="L27" s="46"/>
      <c r="M27" s="3"/>
      <c r="N27" s="4"/>
      <c r="O27" s="5"/>
      <c r="P27" s="6"/>
      <c r="Q27" s="7"/>
    </row>
    <row r="28" spans="2:17" s="1" customFormat="1" ht="2.1" customHeight="1">
      <c r="B28" s="702"/>
      <c r="C28" s="702"/>
      <c r="D28" s="702"/>
      <c r="E28" s="701"/>
      <c r="F28" s="902"/>
      <c r="H28" s="94"/>
      <c r="I28" s="28"/>
      <c r="J28" s="29"/>
      <c r="K28" s="29"/>
      <c r="L28" s="46"/>
      <c r="M28" s="3"/>
      <c r="N28" s="4"/>
      <c r="O28" s="5"/>
      <c r="P28" s="6"/>
      <c r="Q28" s="7"/>
    </row>
    <row r="29" spans="2:17" s="1" customFormat="1" ht="15" customHeight="1">
      <c r="B29" s="905" t="s">
        <v>1148</v>
      </c>
      <c r="C29" s="905" t="s">
        <v>1149</v>
      </c>
      <c r="D29" s="905" t="s">
        <v>1150</v>
      </c>
      <c r="E29" s="906" t="s">
        <v>981</v>
      </c>
      <c r="F29" s="902"/>
      <c r="H29" s="94"/>
      <c r="I29" s="28"/>
      <c r="J29" s="29"/>
      <c r="K29" s="29"/>
      <c r="L29" s="46"/>
      <c r="M29" s="3"/>
      <c r="N29" s="4"/>
      <c r="O29" s="5"/>
      <c r="P29" s="6"/>
      <c r="Q29" s="7"/>
    </row>
    <row r="30" spans="2:17" s="1" customFormat="1" ht="2.1" customHeight="1" thickBot="1">
      <c r="B30" s="907"/>
      <c r="C30" s="907"/>
      <c r="D30" s="907"/>
      <c r="E30" s="908"/>
      <c r="F30" s="902"/>
      <c r="H30" s="94"/>
      <c r="I30" s="28"/>
      <c r="J30" s="29"/>
      <c r="K30" s="29"/>
      <c r="L30" s="46"/>
      <c r="M30" s="3"/>
      <c r="N30" s="4"/>
      <c r="O30" s="5"/>
      <c r="P30" s="6"/>
      <c r="Q30" s="7"/>
    </row>
    <row r="31" spans="2:17" s="1" customFormat="1" ht="15" customHeight="1" thickTop="1">
      <c r="B31" s="909"/>
      <c r="C31" s="909"/>
      <c r="D31" s="909"/>
      <c r="E31" s="909"/>
      <c r="F31" s="902"/>
      <c r="H31" s="94"/>
      <c r="I31" s="28"/>
      <c r="J31" s="29"/>
      <c r="K31" s="29"/>
      <c r="L31" s="46"/>
      <c r="M31" s="3"/>
      <c r="N31" s="4"/>
      <c r="O31" s="5"/>
      <c r="P31" s="6"/>
      <c r="Q31" s="7"/>
    </row>
    <row r="32" spans="2:17" s="1" customFormat="1" ht="15" customHeight="1">
      <c r="B32" s="909"/>
      <c r="C32" s="909"/>
      <c r="D32" s="909"/>
      <c r="E32" s="909"/>
      <c r="F32" s="902"/>
      <c r="H32" s="94"/>
      <c r="I32" s="28"/>
      <c r="J32" s="29"/>
      <c r="K32" s="29"/>
      <c r="L32" s="46"/>
      <c r="M32" s="3"/>
      <c r="N32" s="4"/>
      <c r="O32" s="5"/>
      <c r="P32" s="6"/>
      <c r="Q32" s="7"/>
    </row>
    <row r="33" spans="1:25" s="1" customFormat="1" ht="15" customHeight="1">
      <c r="H33" s="94"/>
      <c r="I33" s="28"/>
      <c r="J33" s="29"/>
      <c r="K33" s="29"/>
      <c r="L33" s="46"/>
      <c r="M33" s="3"/>
      <c r="N33" s="4"/>
      <c r="O33" s="5"/>
      <c r="P33" s="6"/>
      <c r="Q33" s="7"/>
    </row>
    <row r="34" spans="1:25" s="1" customFormat="1" ht="15" hidden="1" customHeight="1">
      <c r="H34" s="94"/>
      <c r="I34" s="28"/>
      <c r="J34" s="29"/>
      <c r="K34" s="29"/>
      <c r="L34" s="46"/>
      <c r="M34" s="3"/>
      <c r="N34" s="4"/>
      <c r="O34" s="5"/>
      <c r="P34" s="6"/>
      <c r="Q34" s="7"/>
    </row>
    <row r="35" spans="1:25" s="1" customFormat="1" ht="15" hidden="1" customHeight="1">
      <c r="A35" s="15"/>
      <c r="H35" s="94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25" s="1" customFormat="1" ht="14.1" hidden="1" customHeight="1">
      <c r="A36" s="15"/>
      <c r="H36" s="94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25" s="1" customFormat="1" ht="15" hidden="1" customHeight="1">
      <c r="A37" s="15"/>
      <c r="H37" s="94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25" s="16" customFormat="1" ht="15" hidden="1" customHeight="1">
      <c r="A38" s="15"/>
      <c r="B38" s="1"/>
      <c r="C38" s="1"/>
      <c r="D38" s="1"/>
      <c r="E38" s="1"/>
      <c r="F38" s="1"/>
      <c r="G38" s="1"/>
      <c r="H38" s="94"/>
      <c r="I38" s="26"/>
      <c r="J38" s="29"/>
      <c r="K38" s="29"/>
      <c r="L38" s="46"/>
      <c r="M38" s="8"/>
      <c r="N38" s="4"/>
      <c r="O38" s="9"/>
      <c r="P38" s="10"/>
      <c r="Q38" s="11"/>
      <c r="R38" s="1"/>
      <c r="S38" s="1"/>
    </row>
    <row r="39" spans="1:25" ht="15" hidden="1" customHeight="1"/>
    <row r="40" spans="1:25" ht="15.75" hidden="1" customHeight="1"/>
    <row r="41" spans="1:25" s="1" customFormat="1" ht="15.75" hidden="1" customHeight="1">
      <c r="H41" s="94"/>
      <c r="I41" s="94"/>
      <c r="J41" s="94"/>
      <c r="K41" s="28"/>
      <c r="L41" s="29"/>
      <c r="M41" s="29"/>
      <c r="N41" s="46"/>
      <c r="O41" s="3"/>
      <c r="P41" s="4"/>
      <c r="Q41" s="5"/>
      <c r="R41" s="6"/>
      <c r="S41" s="7"/>
      <c r="T41" s="4"/>
      <c r="U41"/>
      <c r="V41"/>
      <c r="W41"/>
      <c r="X41"/>
      <c r="Y41"/>
    </row>
    <row r="42" spans="1:25" s="1" customFormat="1" ht="15.75" hidden="1" customHeight="1">
      <c r="H42" s="94"/>
      <c r="I42" s="94"/>
      <c r="J42" s="94"/>
      <c r="K42" s="28"/>
      <c r="L42" s="29"/>
      <c r="M42" s="29"/>
      <c r="N42" s="46"/>
      <c r="O42" s="3"/>
      <c r="P42" s="4"/>
      <c r="Q42" s="5"/>
      <c r="R42" s="6"/>
      <c r="S42" s="7"/>
      <c r="T42" s="4"/>
      <c r="U42"/>
      <c r="V42"/>
      <c r="W42"/>
      <c r="X42"/>
      <c r="Y42"/>
    </row>
    <row r="43" spans="1:25" s="1" customFormat="1" ht="15.75" hidden="1" customHeight="1">
      <c r="H43" s="94"/>
      <c r="I43" s="94"/>
      <c r="J43" s="94"/>
      <c r="K43" s="28"/>
      <c r="L43" s="29"/>
      <c r="M43" s="29"/>
      <c r="N43" s="46"/>
      <c r="O43" s="3"/>
      <c r="P43" s="4"/>
      <c r="Q43" s="5"/>
      <c r="R43" s="6"/>
      <c r="S43" s="7"/>
      <c r="T43" s="4"/>
      <c r="U43"/>
      <c r="V43"/>
      <c r="W43"/>
      <c r="X43"/>
      <c r="Y43"/>
    </row>
    <row r="44" spans="1:25" s="1" customFormat="1" ht="15.75" hidden="1" customHeight="1">
      <c r="H44" s="94"/>
      <c r="I44" s="94"/>
      <c r="J44" s="94"/>
      <c r="K44" s="28"/>
      <c r="L44" s="29"/>
      <c r="M44" s="29"/>
      <c r="N44" s="46"/>
      <c r="O44" s="3"/>
      <c r="P44" s="4"/>
      <c r="Q44" s="5"/>
      <c r="R44" s="6"/>
      <c r="S44" s="7"/>
      <c r="T44" s="4"/>
      <c r="U44"/>
      <c r="V44"/>
      <c r="W44"/>
      <c r="X44"/>
      <c r="Y44"/>
    </row>
    <row r="45" spans="1:25" s="1" customFormat="1" ht="15.75" hidden="1" customHeight="1">
      <c r="H45" s="94"/>
      <c r="I45" s="94"/>
      <c r="J45" s="94"/>
      <c r="K45" s="28"/>
      <c r="L45" s="29"/>
      <c r="M45" s="29"/>
      <c r="N45" s="46"/>
      <c r="O45" s="3"/>
      <c r="P45" s="4"/>
      <c r="Q45" s="5"/>
      <c r="R45" s="6"/>
      <c r="S45" s="7"/>
      <c r="T45" s="4"/>
      <c r="U45"/>
      <c r="V45"/>
      <c r="W45"/>
      <c r="X45"/>
      <c r="Y45"/>
    </row>
    <row r="46" spans="1:25" s="1" customFormat="1" ht="15.75" hidden="1" customHeight="1">
      <c r="H46" s="94"/>
      <c r="I46" s="94"/>
      <c r="J46" s="94"/>
      <c r="K46" s="28"/>
      <c r="L46" s="29"/>
      <c r="M46" s="29"/>
      <c r="N46" s="46"/>
      <c r="O46" s="3"/>
      <c r="P46" s="4"/>
      <c r="Q46" s="5"/>
      <c r="R46" s="6"/>
      <c r="S46" s="7"/>
      <c r="T46" s="4"/>
      <c r="U46"/>
      <c r="V46"/>
      <c r="W46"/>
      <c r="X46"/>
      <c r="Y46"/>
    </row>
    <row r="47" spans="1:25" s="1" customFormat="1" ht="15.75" hidden="1" customHeight="1">
      <c r="H47" s="94"/>
      <c r="I47" s="94"/>
      <c r="J47" s="94"/>
      <c r="K47" s="28"/>
      <c r="L47" s="29"/>
      <c r="M47" s="29"/>
      <c r="N47" s="46"/>
      <c r="O47" s="3"/>
      <c r="P47" s="4"/>
      <c r="Q47" s="5"/>
      <c r="R47" s="6"/>
      <c r="S47" s="7"/>
      <c r="T47" s="4"/>
      <c r="U47"/>
      <c r="V47"/>
      <c r="W47"/>
      <c r="X47"/>
      <c r="Y47"/>
    </row>
    <row r="48" spans="1:25" s="1" customFormat="1" ht="15.75" hidden="1" customHeight="1">
      <c r="H48" s="94"/>
      <c r="I48" s="94"/>
      <c r="J48" s="94"/>
      <c r="K48" s="28"/>
      <c r="L48" s="29"/>
      <c r="M48" s="29"/>
      <c r="N48" s="46"/>
      <c r="O48" s="3"/>
      <c r="P48" s="4"/>
      <c r="Q48" s="5"/>
      <c r="R48" s="6"/>
      <c r="S48" s="7"/>
      <c r="T48" s="4"/>
      <c r="U48"/>
      <c r="V48"/>
      <c r="W48"/>
      <c r="X48"/>
      <c r="Y48"/>
    </row>
    <row r="49" spans="8:25" s="1" customFormat="1" ht="15.75" hidden="1" customHeight="1">
      <c r="H49" s="94"/>
      <c r="I49" s="94"/>
      <c r="J49" s="94"/>
      <c r="K49" s="28"/>
      <c r="L49" s="29"/>
      <c r="M49" s="29"/>
      <c r="N49" s="46"/>
      <c r="O49" s="3"/>
      <c r="P49" s="4"/>
      <c r="Q49" s="5"/>
      <c r="R49" s="6"/>
      <c r="S49" s="7"/>
      <c r="T49" s="4"/>
      <c r="U49"/>
      <c r="V49"/>
      <c r="W49"/>
      <c r="X49"/>
      <c r="Y49"/>
    </row>
    <row r="50" spans="8:25" s="1" customFormat="1" ht="15.75" hidden="1" customHeight="1">
      <c r="H50" s="94"/>
      <c r="I50" s="94"/>
      <c r="J50" s="94"/>
      <c r="K50" s="28"/>
      <c r="L50" s="29"/>
      <c r="M50" s="29"/>
      <c r="N50" s="46"/>
      <c r="O50" s="3"/>
      <c r="P50" s="4"/>
      <c r="Q50" s="5"/>
      <c r="R50" s="6"/>
      <c r="S50" s="7"/>
      <c r="T50" s="4"/>
      <c r="U50"/>
      <c r="V50"/>
      <c r="W50"/>
      <c r="X50"/>
      <c r="Y50"/>
    </row>
    <row r="51" spans="8:25" s="1" customFormat="1" ht="15.75" hidden="1" customHeight="1">
      <c r="H51" s="94"/>
      <c r="I51" s="94"/>
      <c r="J51" s="94"/>
      <c r="K51" s="28"/>
      <c r="L51" s="29"/>
      <c r="M51" s="29"/>
      <c r="N51" s="46"/>
      <c r="O51" s="3"/>
      <c r="P51" s="4"/>
      <c r="Q51" s="5"/>
      <c r="R51" s="6"/>
      <c r="S51" s="7"/>
      <c r="T51" s="4"/>
      <c r="U51"/>
      <c r="V51"/>
      <c r="W51"/>
      <c r="X51"/>
      <c r="Y51"/>
    </row>
    <row r="52" spans="8:25" s="1" customFormat="1" ht="15.75" hidden="1" customHeight="1">
      <c r="H52" s="94"/>
      <c r="I52" s="94"/>
      <c r="J52" s="94"/>
      <c r="K52" s="28"/>
      <c r="L52" s="29"/>
      <c r="M52" s="29"/>
      <c r="N52" s="46"/>
      <c r="O52" s="3"/>
      <c r="P52" s="4"/>
      <c r="Q52" s="5"/>
      <c r="R52" s="6"/>
      <c r="S52" s="7"/>
      <c r="T52" s="4"/>
      <c r="U52"/>
      <c r="V52"/>
      <c r="W52"/>
      <c r="X52"/>
      <c r="Y52"/>
    </row>
    <row r="53" spans="8:25" s="1" customFormat="1" ht="15.75" hidden="1" customHeight="1">
      <c r="H53" s="94"/>
      <c r="I53" s="94"/>
      <c r="J53" s="94"/>
      <c r="K53" s="28"/>
      <c r="L53" s="29"/>
      <c r="M53" s="29"/>
      <c r="N53" s="46"/>
      <c r="O53" s="3"/>
      <c r="P53" s="4"/>
      <c r="Q53" s="5"/>
      <c r="R53" s="6"/>
      <c r="S53" s="7"/>
      <c r="T53" s="4"/>
      <c r="U53"/>
      <c r="V53"/>
      <c r="W53"/>
      <c r="X53"/>
      <c r="Y53"/>
    </row>
    <row r="54" spans="8:25" s="1" customFormat="1" ht="15.75" hidden="1" customHeight="1">
      <c r="H54" s="94"/>
      <c r="I54" s="94"/>
      <c r="J54" s="94"/>
      <c r="K54" s="28"/>
      <c r="L54" s="29"/>
      <c r="M54" s="29"/>
      <c r="N54" s="46"/>
      <c r="O54" s="3"/>
      <c r="P54" s="4"/>
      <c r="Q54" s="5"/>
      <c r="R54" s="6"/>
      <c r="S54" s="7"/>
      <c r="T54" s="4"/>
      <c r="U54"/>
      <c r="V54"/>
      <c r="W54"/>
      <c r="X54"/>
      <c r="Y54"/>
    </row>
    <row r="55" spans="8:25" s="1" customFormat="1" ht="15.75" hidden="1" customHeight="1">
      <c r="H55" s="94"/>
      <c r="I55" s="94"/>
      <c r="J55" s="94"/>
      <c r="K55" s="28"/>
      <c r="L55" s="29"/>
      <c r="M55" s="29"/>
      <c r="N55" s="46"/>
      <c r="O55" s="3"/>
      <c r="P55" s="4"/>
      <c r="Q55" s="5"/>
      <c r="R55" s="6"/>
      <c r="S55" s="7"/>
      <c r="T55" s="4"/>
      <c r="U55"/>
      <c r="V55"/>
      <c r="W55"/>
      <c r="X55"/>
      <c r="Y55"/>
    </row>
    <row r="56" spans="8:25" s="1" customFormat="1" ht="15.75" hidden="1" customHeight="1">
      <c r="H56" s="94"/>
      <c r="I56" s="94"/>
      <c r="J56" s="94"/>
      <c r="K56" s="28"/>
      <c r="L56" s="29"/>
      <c r="M56" s="29"/>
      <c r="N56" s="46"/>
      <c r="O56" s="3"/>
      <c r="P56" s="4"/>
      <c r="Q56" s="5"/>
      <c r="R56" s="6"/>
      <c r="S56" s="7"/>
      <c r="T56" s="4"/>
      <c r="U56"/>
      <c r="V56"/>
      <c r="W56"/>
      <c r="X56"/>
      <c r="Y56"/>
    </row>
    <row r="57" spans="8:25" s="1" customFormat="1" ht="15.75" hidden="1" customHeight="1">
      <c r="H57" s="94"/>
      <c r="I57" s="94"/>
      <c r="J57" s="94"/>
      <c r="K57" s="28"/>
      <c r="L57" s="29"/>
      <c r="M57" s="29"/>
      <c r="N57" s="46"/>
      <c r="O57" s="3"/>
      <c r="P57" s="4"/>
      <c r="Q57" s="5"/>
      <c r="R57" s="6"/>
      <c r="S57" s="7"/>
      <c r="T57" s="4"/>
      <c r="U57"/>
      <c r="V57"/>
      <c r="W57"/>
      <c r="X57"/>
      <c r="Y57"/>
    </row>
    <row r="58" spans="8:25" s="1" customFormat="1" ht="15.75" hidden="1" customHeight="1">
      <c r="H58" s="94"/>
      <c r="I58" s="94"/>
      <c r="J58" s="94"/>
      <c r="K58" s="28"/>
      <c r="L58" s="29"/>
      <c r="M58" s="29"/>
      <c r="N58" s="46"/>
      <c r="O58" s="3"/>
      <c r="P58" s="4"/>
      <c r="Q58" s="5"/>
      <c r="R58" s="6"/>
      <c r="S58" s="7"/>
      <c r="T58" s="4"/>
      <c r="U58"/>
      <c r="V58"/>
      <c r="W58"/>
      <c r="X58"/>
      <c r="Y58"/>
    </row>
    <row r="59" spans="8:25" s="1" customFormat="1" ht="15.75" hidden="1" customHeight="1">
      <c r="H59" s="94"/>
      <c r="I59" s="94"/>
      <c r="J59" s="94"/>
      <c r="K59" s="28"/>
      <c r="L59" s="29"/>
      <c r="M59" s="29"/>
      <c r="N59" s="46"/>
      <c r="O59" s="3"/>
      <c r="P59" s="4"/>
      <c r="Q59" s="5"/>
      <c r="R59" s="6"/>
      <c r="S59" s="7"/>
      <c r="T59" s="4"/>
      <c r="U59"/>
      <c r="V59"/>
      <c r="W59"/>
      <c r="X59"/>
      <c r="Y59"/>
    </row>
    <row r="60" spans="8:25" s="1" customFormat="1" ht="15.75" hidden="1" customHeight="1">
      <c r="H60" s="94"/>
      <c r="I60" s="94"/>
      <c r="J60" s="94"/>
      <c r="K60" s="28"/>
      <c r="L60" s="29"/>
      <c r="M60" s="29"/>
      <c r="N60" s="46"/>
      <c r="O60" s="3"/>
      <c r="P60" s="4"/>
      <c r="Q60" s="5"/>
      <c r="R60" s="6"/>
      <c r="S60" s="7"/>
      <c r="T60" s="4"/>
      <c r="U60"/>
      <c r="V60"/>
      <c r="W60"/>
      <c r="X60"/>
      <c r="Y60"/>
    </row>
    <row r="61" spans="8:25" s="1" customFormat="1" ht="15.75" hidden="1" customHeight="1">
      <c r="H61" s="94"/>
      <c r="I61" s="94"/>
      <c r="J61" s="94"/>
      <c r="K61" s="28"/>
      <c r="L61" s="29"/>
      <c r="M61" s="29"/>
      <c r="N61" s="46"/>
      <c r="O61" s="3"/>
      <c r="P61" s="4"/>
      <c r="Q61" s="5"/>
      <c r="R61" s="6"/>
      <c r="S61" s="7"/>
      <c r="T61" s="4"/>
      <c r="U61"/>
      <c r="V61"/>
      <c r="W61"/>
      <c r="X61"/>
      <c r="Y61"/>
    </row>
    <row r="62" spans="8:25" s="1" customFormat="1" ht="15.75" hidden="1" customHeight="1">
      <c r="H62" s="94"/>
      <c r="I62" s="94"/>
      <c r="J62" s="94"/>
      <c r="K62" s="28"/>
      <c r="L62" s="29"/>
      <c r="M62" s="29"/>
      <c r="N62" s="46"/>
      <c r="O62" s="3"/>
      <c r="P62" s="4"/>
      <c r="Q62" s="5"/>
      <c r="R62" s="6"/>
      <c r="S62" s="7"/>
      <c r="T62" s="4"/>
      <c r="U62"/>
      <c r="V62"/>
      <c r="W62"/>
      <c r="X62"/>
      <c r="Y62"/>
    </row>
    <row r="63" spans="8:25" s="1" customFormat="1" ht="15.75" hidden="1" customHeight="1">
      <c r="H63" s="94"/>
      <c r="I63" s="94"/>
      <c r="J63" s="94"/>
      <c r="K63" s="28"/>
      <c r="L63" s="29"/>
      <c r="M63" s="29"/>
      <c r="N63" s="46"/>
      <c r="O63" s="3"/>
      <c r="P63" s="4"/>
      <c r="Q63" s="5"/>
      <c r="R63" s="6"/>
      <c r="S63" s="7"/>
      <c r="T63" s="4"/>
      <c r="U63"/>
      <c r="V63"/>
      <c r="W63"/>
      <c r="X63"/>
      <c r="Y63"/>
    </row>
    <row r="64" spans="8:25" s="1" customFormat="1" ht="15.75" hidden="1" customHeight="1">
      <c r="H64" s="94"/>
      <c r="I64" s="94"/>
      <c r="J64" s="94"/>
      <c r="K64" s="28"/>
      <c r="L64" s="29"/>
      <c r="M64" s="29"/>
      <c r="N64" s="46"/>
      <c r="O64" s="3"/>
      <c r="P64" s="4"/>
      <c r="Q64" s="5"/>
      <c r="R64" s="6"/>
      <c r="S64" s="7"/>
      <c r="T64" s="4"/>
      <c r="U64"/>
      <c r="V64"/>
      <c r="W64"/>
      <c r="X64"/>
      <c r="Y64"/>
    </row>
    <row r="65" spans="8:25" s="1" customFormat="1" ht="15.75" hidden="1" customHeight="1">
      <c r="H65" s="94"/>
      <c r="I65" s="94"/>
      <c r="J65" s="94"/>
      <c r="K65" s="28"/>
      <c r="L65" s="29"/>
      <c r="M65" s="29"/>
      <c r="N65" s="46"/>
      <c r="O65" s="3"/>
      <c r="P65" s="4"/>
      <c r="Q65" s="5"/>
      <c r="R65" s="6"/>
      <c r="S65" s="7"/>
      <c r="T65" s="4"/>
      <c r="U65"/>
      <c r="V65"/>
      <c r="W65"/>
      <c r="X65"/>
      <c r="Y65"/>
    </row>
    <row r="66" spans="8:25" s="1" customFormat="1" ht="15.75" hidden="1" customHeight="1">
      <c r="H66" s="94"/>
      <c r="I66" s="94"/>
      <c r="J66" s="94"/>
      <c r="K66" s="28"/>
      <c r="L66" s="29"/>
      <c r="M66" s="29"/>
      <c r="N66" s="46"/>
      <c r="O66" s="3"/>
      <c r="P66" s="4"/>
      <c r="Q66" s="5"/>
      <c r="R66" s="6"/>
      <c r="S66" s="7"/>
      <c r="T66" s="4"/>
      <c r="U66"/>
      <c r="V66"/>
      <c r="W66"/>
      <c r="X66"/>
      <c r="Y66"/>
    </row>
    <row r="67" spans="8:25" s="1" customFormat="1" ht="15.75" hidden="1" customHeight="1">
      <c r="H67" s="94"/>
      <c r="I67" s="94"/>
      <c r="J67" s="94"/>
      <c r="K67" s="28"/>
      <c r="L67" s="29"/>
      <c r="M67" s="29"/>
      <c r="N67" s="46"/>
      <c r="O67" s="3"/>
      <c r="P67" s="4"/>
      <c r="Q67" s="5"/>
      <c r="R67" s="6"/>
      <c r="S67" s="7"/>
      <c r="T67" s="4"/>
      <c r="U67"/>
      <c r="V67"/>
      <c r="W67"/>
      <c r="X67"/>
      <c r="Y67"/>
    </row>
  </sheetData>
  <mergeCells count="13">
    <mergeCell ref="B5:B6"/>
    <mergeCell ref="C5:C6"/>
    <mergeCell ref="D5:D6"/>
    <mergeCell ref="E5:F5"/>
    <mergeCell ref="E6:F6"/>
    <mergeCell ref="B24:B25"/>
    <mergeCell ref="C24:C25"/>
    <mergeCell ref="E10:F10"/>
    <mergeCell ref="E11:F11"/>
    <mergeCell ref="E12:F12"/>
    <mergeCell ref="B16:B17"/>
    <mergeCell ref="C16:C17"/>
    <mergeCell ref="D16:D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176FE-2B29-4BBD-AF3D-7379103D08A0}">
  <dimension ref="A1:AE134"/>
  <sheetViews>
    <sheetView showGridLines="0" showRowColHeaders="0" zoomScale="120" zoomScaleNormal="120" workbookViewId="0">
      <selection activeCell="B3" sqref="B3"/>
    </sheetView>
  </sheetViews>
  <sheetFormatPr defaultColWidth="0" defaultRowHeight="0" customHeight="1" zeroHeight="1"/>
  <cols>
    <col min="1" max="4" width="15.7109375" style="1" customWidth="1"/>
    <col min="5" max="7" width="15.7109375" style="94" customWidth="1"/>
    <col min="8" max="8" width="5.7109375" style="28" hidden="1" customWidth="1"/>
    <col min="9" max="9" width="9.5703125" style="29" hidden="1" customWidth="1"/>
    <col min="10" max="10" width="10.7109375" style="29" hidden="1" customWidth="1"/>
    <col min="11" max="11" width="10" style="46" hidden="1" customWidth="1"/>
    <col min="12" max="12" width="10.7109375" style="3" hidden="1" customWidth="1"/>
    <col min="13" max="13" width="10.140625" style="4" hidden="1" customWidth="1"/>
    <col min="14" max="14" width="7.7109375" style="5" hidden="1" customWidth="1"/>
    <col min="15" max="15" width="7.7109375" style="6" hidden="1" customWidth="1"/>
    <col min="16" max="16" width="7.7109375" style="7" hidden="1" customWidth="1"/>
    <col min="17" max="17" width="7.7109375" style="4" hidden="1" customWidth="1"/>
    <col min="18" max="31" width="0" hidden="1" customWidth="1"/>
    <col min="32" max="16384" width="9.140625" hidden="1"/>
  </cols>
  <sheetData>
    <row r="1" spans="2:17" ht="29.25" customHeight="1">
      <c r="B1" s="24" t="s">
        <v>238</v>
      </c>
      <c r="C1" s="24"/>
      <c r="D1" s="24"/>
    </row>
    <row r="2" spans="2:17" ht="8.25" customHeight="1">
      <c r="B2" s="2"/>
      <c r="C2" s="2"/>
      <c r="D2" s="2"/>
    </row>
    <row r="3" spans="2:17" ht="15.75">
      <c r="B3" s="81" t="s">
        <v>1152</v>
      </c>
      <c r="C3" s="81"/>
      <c r="D3" s="81"/>
      <c r="E3" s="89"/>
      <c r="F3" s="89"/>
      <c r="G3" s="89"/>
    </row>
    <row r="4" spans="2:17" ht="14.1" customHeight="1">
      <c r="B4" s="82"/>
      <c r="C4" s="82"/>
      <c r="D4" s="82"/>
      <c r="G4" s="89"/>
    </row>
    <row r="5" spans="2:17" ht="15" customHeight="1">
      <c r="B5" s="94"/>
      <c r="C5" s="896"/>
      <c r="D5" s="896"/>
      <c r="E5" s="89"/>
      <c r="F5" s="28"/>
      <c r="G5" s="29"/>
      <c r="H5" s="29"/>
      <c r="I5" s="46"/>
      <c r="J5" s="3"/>
      <c r="K5" s="4"/>
      <c r="L5" s="5"/>
      <c r="M5" s="6"/>
      <c r="N5" s="7"/>
      <c r="O5" s="4"/>
      <c r="P5"/>
      <c r="Q5"/>
    </row>
    <row r="6" spans="2:17" s="1" customFormat="1" ht="15" customHeight="1">
      <c r="B6" s="81" t="s">
        <v>1153</v>
      </c>
      <c r="C6" s="29"/>
      <c r="D6" s="29"/>
      <c r="E6" s="5"/>
      <c r="F6" s="6"/>
      <c r="G6" s="7"/>
    </row>
    <row r="7" spans="2:17" s="1" customFormat="1" ht="15" customHeight="1">
      <c r="B7" s="28"/>
      <c r="C7" s="29"/>
      <c r="D7" s="29"/>
      <c r="E7" s="5"/>
      <c r="F7" s="6"/>
      <c r="G7" s="7"/>
    </row>
    <row r="8" spans="2:17" s="1" customFormat="1" ht="15" customHeight="1">
      <c r="B8" s="700" t="s">
        <v>1154</v>
      </c>
      <c r="C8" s="1146" t="s">
        <v>471</v>
      </c>
      <c r="D8" s="715" t="s">
        <v>1155</v>
      </c>
      <c r="E8" s="715" t="s">
        <v>38</v>
      </c>
      <c r="F8" s="1146" t="s">
        <v>1157</v>
      </c>
      <c r="G8" s="1240" t="s">
        <v>38</v>
      </c>
    </row>
    <row r="9" spans="2:17" s="1" customFormat="1" ht="15" customHeight="1">
      <c r="B9" s="700" t="s">
        <v>385</v>
      </c>
      <c r="C9" s="1146"/>
      <c r="D9" s="715" t="s">
        <v>731</v>
      </c>
      <c r="E9" s="715" t="s">
        <v>1156</v>
      </c>
      <c r="F9" s="1146"/>
      <c r="G9" s="1240"/>
    </row>
    <row r="10" spans="2:17" s="1" customFormat="1" ht="2.1" customHeight="1">
      <c r="B10" s="915"/>
      <c r="C10" s="532"/>
      <c r="D10" s="532"/>
      <c r="E10" s="532"/>
      <c r="F10" s="532"/>
      <c r="G10" s="720"/>
    </row>
    <row r="11" spans="2:17" s="1" customFormat="1" ht="2.1" customHeight="1">
      <c r="B11" s="916"/>
      <c r="C11" s="917"/>
      <c r="D11" s="917"/>
      <c r="E11" s="917"/>
      <c r="F11" s="917"/>
      <c r="G11" s="918"/>
    </row>
    <row r="12" spans="2:17" s="1" customFormat="1" ht="2.1" customHeight="1">
      <c r="B12" s="145"/>
      <c r="C12" s="919"/>
      <c r="D12" s="919"/>
      <c r="E12" s="919"/>
      <c r="F12" s="919"/>
      <c r="G12" s="920"/>
    </row>
    <row r="13" spans="2:17" s="1" customFormat="1" ht="15" customHeight="1">
      <c r="B13" s="145" t="s">
        <v>844</v>
      </c>
      <c r="C13" s="919" t="s">
        <v>1158</v>
      </c>
      <c r="D13" s="919" t="s">
        <v>1112</v>
      </c>
      <c r="E13" s="919" t="s">
        <v>1159</v>
      </c>
      <c r="F13" s="919" t="s">
        <v>1160</v>
      </c>
      <c r="G13" s="920" t="s">
        <v>1161</v>
      </c>
    </row>
    <row r="14" spans="2:17" s="1" customFormat="1" ht="15" customHeight="1">
      <c r="B14" s="921" t="s">
        <v>6</v>
      </c>
      <c r="C14" s="919" t="s">
        <v>1162</v>
      </c>
      <c r="D14" s="919" t="s">
        <v>1163</v>
      </c>
      <c r="E14" s="919" t="s">
        <v>1164</v>
      </c>
      <c r="F14" s="919" t="s">
        <v>99</v>
      </c>
      <c r="G14" s="922" t="s">
        <v>1165</v>
      </c>
    </row>
    <row r="15" spans="2:17" s="1" customFormat="1" ht="15" customHeight="1">
      <c r="B15" s="921" t="s">
        <v>7</v>
      </c>
      <c r="C15" s="919" t="s">
        <v>1166</v>
      </c>
      <c r="D15" s="919" t="s">
        <v>1167</v>
      </c>
      <c r="E15" s="919" t="s">
        <v>1168</v>
      </c>
      <c r="F15" s="919" t="s">
        <v>975</v>
      </c>
      <c r="G15" s="922" t="s">
        <v>1169</v>
      </c>
    </row>
    <row r="16" spans="2:17" s="1" customFormat="1" ht="15" customHeight="1">
      <c r="B16" s="921" t="s">
        <v>8</v>
      </c>
      <c r="C16" s="919" t="s">
        <v>1170</v>
      </c>
      <c r="D16" s="919" t="s">
        <v>1171</v>
      </c>
      <c r="E16" s="919" t="s">
        <v>1172</v>
      </c>
      <c r="F16" s="919" t="s">
        <v>1173</v>
      </c>
      <c r="G16" s="922" t="s">
        <v>1174</v>
      </c>
    </row>
    <row r="17" spans="2:7" s="1" customFormat="1" ht="15" customHeight="1">
      <c r="B17" s="921" t="s">
        <v>9</v>
      </c>
      <c r="C17" s="919" t="s">
        <v>1175</v>
      </c>
      <c r="D17" s="919" t="s">
        <v>1176</v>
      </c>
      <c r="E17" s="919" t="s">
        <v>1177</v>
      </c>
      <c r="F17" s="919" t="s">
        <v>985</v>
      </c>
      <c r="G17" s="922" t="s">
        <v>1178</v>
      </c>
    </row>
    <row r="18" spans="2:7" s="1" customFormat="1" ht="15" customHeight="1">
      <c r="B18" s="921" t="s">
        <v>10</v>
      </c>
      <c r="C18" s="919" t="s">
        <v>1179</v>
      </c>
      <c r="D18" s="919" t="s">
        <v>1180</v>
      </c>
      <c r="E18" s="919" t="s">
        <v>1181</v>
      </c>
      <c r="F18" s="919" t="s">
        <v>1182</v>
      </c>
      <c r="G18" s="922" t="s">
        <v>1183</v>
      </c>
    </row>
    <row r="19" spans="2:7" s="1" customFormat="1" ht="15" customHeight="1">
      <c r="B19" s="921" t="s">
        <v>11</v>
      </c>
      <c r="C19" s="919" t="s">
        <v>1184</v>
      </c>
      <c r="D19" s="919" t="s">
        <v>1185</v>
      </c>
      <c r="E19" s="919" t="s">
        <v>1186</v>
      </c>
      <c r="F19" s="919" t="s">
        <v>1187</v>
      </c>
      <c r="G19" s="922" t="s">
        <v>1188</v>
      </c>
    </row>
    <row r="20" spans="2:7" s="1" customFormat="1" ht="15" customHeight="1">
      <c r="B20" s="921" t="s">
        <v>12</v>
      </c>
      <c r="C20" s="919" t="s">
        <v>1189</v>
      </c>
      <c r="D20" s="919" t="s">
        <v>1112</v>
      </c>
      <c r="E20" s="919" t="s">
        <v>1190</v>
      </c>
      <c r="F20" s="919" t="s">
        <v>1191</v>
      </c>
      <c r="G20" s="922" t="s">
        <v>1192</v>
      </c>
    </row>
    <row r="21" spans="2:7" s="1" customFormat="1" ht="15" customHeight="1">
      <c r="B21" s="921" t="s">
        <v>75</v>
      </c>
      <c r="C21" s="919" t="s">
        <v>1193</v>
      </c>
      <c r="D21" s="919" t="s">
        <v>1194</v>
      </c>
      <c r="E21" s="919" t="s">
        <v>1195</v>
      </c>
      <c r="F21" s="919" t="s">
        <v>1196</v>
      </c>
      <c r="G21" s="922" t="s">
        <v>1197</v>
      </c>
    </row>
    <row r="22" spans="2:7" s="1" customFormat="1" ht="15" customHeight="1">
      <c r="B22" s="921" t="s">
        <v>76</v>
      </c>
      <c r="C22" s="919" t="s">
        <v>1198</v>
      </c>
      <c r="D22" s="919" t="s">
        <v>1199</v>
      </c>
      <c r="E22" s="919" t="s">
        <v>1200</v>
      </c>
      <c r="F22" s="919" t="s">
        <v>1201</v>
      </c>
      <c r="G22" s="922" t="s">
        <v>1202</v>
      </c>
    </row>
    <row r="23" spans="2:7" s="1" customFormat="1" ht="15" customHeight="1" thickBot="1">
      <c r="B23" s="923" t="s">
        <v>1203</v>
      </c>
      <c r="C23" s="924" t="s">
        <v>1204</v>
      </c>
      <c r="D23" s="924" t="s">
        <v>1205</v>
      </c>
      <c r="E23" s="924" t="s">
        <v>1206</v>
      </c>
      <c r="F23" s="924" t="s">
        <v>1207</v>
      </c>
      <c r="G23" s="925" t="s">
        <v>1208</v>
      </c>
    </row>
    <row r="24" spans="2:7" s="1" customFormat="1" ht="15" customHeight="1" thickTop="1">
      <c r="B24" s="921" t="s">
        <v>1209</v>
      </c>
      <c r="C24" s="919" t="s">
        <v>982</v>
      </c>
      <c r="D24" s="919" t="s">
        <v>36</v>
      </c>
      <c r="E24" s="919" t="s">
        <v>982</v>
      </c>
      <c r="F24" s="919" t="s">
        <v>36</v>
      </c>
      <c r="G24" s="922" t="s">
        <v>982</v>
      </c>
    </row>
    <row r="25" spans="2:7" s="1" customFormat="1" ht="15" customHeight="1">
      <c r="B25" s="921" t="s">
        <v>1210</v>
      </c>
      <c r="C25" s="919" t="s">
        <v>986</v>
      </c>
      <c r="D25" s="919" t="s">
        <v>36</v>
      </c>
      <c r="E25" s="919" t="s">
        <v>986</v>
      </c>
      <c r="F25" s="919" t="s">
        <v>36</v>
      </c>
      <c r="G25" s="922" t="s">
        <v>986</v>
      </c>
    </row>
    <row r="26" spans="2:7" s="1" customFormat="1" ht="15" customHeight="1">
      <c r="B26" s="921" t="s">
        <v>1211</v>
      </c>
      <c r="C26" s="919" t="s">
        <v>1212</v>
      </c>
      <c r="D26" s="919" t="s">
        <v>36</v>
      </c>
      <c r="E26" s="919" t="s">
        <v>1212</v>
      </c>
      <c r="F26" s="919" t="s">
        <v>36</v>
      </c>
      <c r="G26" s="922" t="s">
        <v>1212</v>
      </c>
    </row>
    <row r="27" spans="2:7" s="1" customFormat="1" ht="15" customHeight="1">
      <c r="B27" s="921" t="s">
        <v>1213</v>
      </c>
      <c r="C27" s="919" t="s">
        <v>1214</v>
      </c>
      <c r="D27" s="919" t="s">
        <v>36</v>
      </c>
      <c r="E27" s="919" t="s">
        <v>1214</v>
      </c>
      <c r="F27" s="919" t="s">
        <v>36</v>
      </c>
      <c r="G27" s="922" t="s">
        <v>1214</v>
      </c>
    </row>
    <row r="28" spans="2:7" s="1" customFormat="1" ht="15" customHeight="1">
      <c r="B28" s="921" t="s">
        <v>1215</v>
      </c>
      <c r="C28" s="919" t="s">
        <v>1216</v>
      </c>
      <c r="D28" s="919" t="s">
        <v>36</v>
      </c>
      <c r="E28" s="919" t="s">
        <v>1216</v>
      </c>
      <c r="F28" s="919" t="s">
        <v>36</v>
      </c>
      <c r="G28" s="922" t="s">
        <v>1216</v>
      </c>
    </row>
    <row r="29" spans="2:7" s="1" customFormat="1" ht="15" customHeight="1">
      <c r="B29" s="921" t="s">
        <v>1217</v>
      </c>
      <c r="C29" s="919" t="s">
        <v>1218</v>
      </c>
      <c r="D29" s="919" t="s">
        <v>36</v>
      </c>
      <c r="E29" s="919" t="s">
        <v>1218</v>
      </c>
      <c r="F29" s="919" t="s">
        <v>36</v>
      </c>
      <c r="G29" s="922" t="s">
        <v>1218</v>
      </c>
    </row>
    <row r="30" spans="2:7" s="1" customFormat="1" ht="15" customHeight="1">
      <c r="B30" s="921" t="s">
        <v>1219</v>
      </c>
      <c r="C30" s="919" t="s">
        <v>1220</v>
      </c>
      <c r="D30" s="919" t="s">
        <v>36</v>
      </c>
      <c r="E30" s="919" t="s">
        <v>1220</v>
      </c>
      <c r="F30" s="919" t="s">
        <v>36</v>
      </c>
      <c r="G30" s="922" t="s">
        <v>1220</v>
      </c>
    </row>
    <row r="31" spans="2:7" s="1" customFormat="1" ht="15" customHeight="1">
      <c r="B31" s="921" t="s">
        <v>1221</v>
      </c>
      <c r="C31" s="919" t="s">
        <v>1112</v>
      </c>
      <c r="D31" s="919" t="s">
        <v>36</v>
      </c>
      <c r="E31" s="919" t="s">
        <v>1112</v>
      </c>
      <c r="F31" s="919" t="s">
        <v>36</v>
      </c>
      <c r="G31" s="922" t="s">
        <v>1112</v>
      </c>
    </row>
    <row r="32" spans="2:7" s="1" customFormat="1" ht="15" customHeight="1">
      <c r="B32" s="921" t="s">
        <v>1222</v>
      </c>
      <c r="C32" s="919" t="s">
        <v>1223</v>
      </c>
      <c r="D32" s="919" t="s">
        <v>36</v>
      </c>
      <c r="E32" s="919" t="s">
        <v>1223</v>
      </c>
      <c r="F32" s="919" t="s">
        <v>36</v>
      </c>
      <c r="G32" s="922" t="s">
        <v>1223</v>
      </c>
    </row>
    <row r="33" spans="2:7" s="1" customFormat="1" ht="15" customHeight="1">
      <c r="B33" s="921" t="s">
        <v>1224</v>
      </c>
      <c r="C33" s="919" t="s">
        <v>977</v>
      </c>
      <c r="D33" s="919" t="s">
        <v>36</v>
      </c>
      <c r="E33" s="919" t="s">
        <v>977</v>
      </c>
      <c r="F33" s="919" t="s">
        <v>36</v>
      </c>
      <c r="G33" s="922" t="s">
        <v>977</v>
      </c>
    </row>
    <row r="34" spans="2:7" s="1" customFormat="1" ht="15" customHeight="1">
      <c r="B34" s="921" t="s">
        <v>1225</v>
      </c>
      <c r="C34" s="919" t="s">
        <v>980</v>
      </c>
      <c r="D34" s="919" t="s">
        <v>36</v>
      </c>
      <c r="E34" s="919" t="s">
        <v>980</v>
      </c>
      <c r="F34" s="919" t="s">
        <v>36</v>
      </c>
      <c r="G34" s="922" t="s">
        <v>980</v>
      </c>
    </row>
    <row r="35" spans="2:7" s="1" customFormat="1" ht="15" customHeight="1">
      <c r="B35" s="921" t="s">
        <v>1226</v>
      </c>
      <c r="C35" s="919" t="s">
        <v>1227</v>
      </c>
      <c r="D35" s="919" t="s">
        <v>36</v>
      </c>
      <c r="E35" s="919" t="s">
        <v>1227</v>
      </c>
      <c r="F35" s="919" t="s">
        <v>36</v>
      </c>
      <c r="G35" s="922" t="s">
        <v>1227</v>
      </c>
    </row>
    <row r="36" spans="2:7" s="1" customFormat="1" ht="15" customHeight="1">
      <c r="B36" s="926" t="s">
        <v>1228</v>
      </c>
      <c r="C36" s="927" t="s">
        <v>1229</v>
      </c>
      <c r="D36" s="927" t="s">
        <v>36</v>
      </c>
      <c r="E36" s="927" t="s">
        <v>1229</v>
      </c>
      <c r="F36" s="927" t="s">
        <v>36</v>
      </c>
      <c r="G36" s="928" t="s">
        <v>1229</v>
      </c>
    </row>
    <row r="37" spans="2:7" s="1" customFormat="1" ht="15" customHeight="1">
      <c r="B37" s="921" t="s">
        <v>1230</v>
      </c>
      <c r="C37" s="919" t="s">
        <v>1231</v>
      </c>
      <c r="D37" s="919" t="s">
        <v>1232</v>
      </c>
      <c r="E37" s="919" t="s">
        <v>1231</v>
      </c>
      <c r="F37" s="919" t="s">
        <v>1232</v>
      </c>
      <c r="G37" s="922" t="s">
        <v>1231</v>
      </c>
    </row>
    <row r="38" spans="2:7" s="1" customFormat="1" ht="15" customHeight="1">
      <c r="B38" s="921" t="s">
        <v>1233</v>
      </c>
      <c r="C38" s="919" t="s">
        <v>1232</v>
      </c>
      <c r="D38" s="919" t="s">
        <v>1234</v>
      </c>
      <c r="E38" s="919" t="s">
        <v>1234</v>
      </c>
      <c r="F38" s="919" t="s">
        <v>1232</v>
      </c>
      <c r="G38" s="922" t="s">
        <v>1234</v>
      </c>
    </row>
    <row r="39" spans="2:7" s="1" customFormat="1" ht="15" customHeight="1">
      <c r="B39" s="926" t="s">
        <v>176</v>
      </c>
      <c r="C39" s="927" t="s">
        <v>1231</v>
      </c>
      <c r="D39" s="927" t="s">
        <v>1234</v>
      </c>
      <c r="E39" s="927" t="s">
        <v>1235</v>
      </c>
      <c r="F39" s="927" t="s">
        <v>1232</v>
      </c>
      <c r="G39" s="928" t="s">
        <v>1235</v>
      </c>
    </row>
    <row r="40" spans="2:7" s="1" customFormat="1" ht="15" customHeight="1">
      <c r="B40" s="921" t="s">
        <v>1236</v>
      </c>
      <c r="C40" s="919" t="s">
        <v>1232</v>
      </c>
      <c r="D40" s="919" t="s">
        <v>1237</v>
      </c>
      <c r="E40" s="919" t="s">
        <v>1237</v>
      </c>
      <c r="F40" s="919" t="s">
        <v>1232</v>
      </c>
      <c r="G40" s="922" t="s">
        <v>1237</v>
      </c>
    </row>
    <row r="41" spans="2:7" s="1" customFormat="1" ht="15" customHeight="1">
      <c r="B41" s="921" t="s">
        <v>1238</v>
      </c>
      <c r="C41" s="919" t="s">
        <v>1232</v>
      </c>
      <c r="D41" s="919" t="s">
        <v>1239</v>
      </c>
      <c r="E41" s="919" t="s">
        <v>1239</v>
      </c>
      <c r="F41" s="919" t="s">
        <v>1232</v>
      </c>
      <c r="G41" s="922" t="s">
        <v>1239</v>
      </c>
    </row>
    <row r="42" spans="2:7" s="1" customFormat="1" ht="15" customHeight="1">
      <c r="B42" s="929" t="s">
        <v>306</v>
      </c>
      <c r="C42" s="919" t="s">
        <v>36</v>
      </c>
      <c r="D42" s="919" t="s">
        <v>976</v>
      </c>
      <c r="E42" s="919" t="s">
        <v>976</v>
      </c>
      <c r="F42" s="919" t="s">
        <v>36</v>
      </c>
      <c r="G42" s="922" t="s">
        <v>976</v>
      </c>
    </row>
    <row r="43" spans="2:7" s="1" customFormat="1" ht="15" customHeight="1" thickBot="1">
      <c r="B43" s="923" t="s">
        <v>38</v>
      </c>
      <c r="C43" s="924" t="s">
        <v>1240</v>
      </c>
      <c r="D43" s="924" t="s">
        <v>1241</v>
      </c>
      <c r="E43" s="924" t="s">
        <v>1242</v>
      </c>
      <c r="F43" s="924" t="s">
        <v>1207</v>
      </c>
      <c r="G43" s="930" t="s">
        <v>1243</v>
      </c>
    </row>
    <row r="44" spans="2:7" s="1" customFormat="1" ht="15" customHeight="1" thickTop="1">
      <c r="B44" s="28"/>
      <c r="C44" s="29"/>
      <c r="D44" s="29"/>
      <c r="E44" s="5"/>
      <c r="F44" s="6"/>
      <c r="G44" s="7"/>
    </row>
    <row r="45" spans="2:7" s="1" customFormat="1" ht="15" customHeight="1">
      <c r="B45" s="28"/>
      <c r="C45" s="29"/>
      <c r="D45" s="29"/>
      <c r="E45" s="5"/>
      <c r="F45" s="6"/>
      <c r="G45" s="7"/>
    </row>
    <row r="46" spans="2:7" s="1" customFormat="1" ht="15" customHeight="1">
      <c r="B46" s="81" t="s">
        <v>1257</v>
      </c>
      <c r="C46" s="29"/>
      <c r="D46" s="29"/>
      <c r="E46" s="5"/>
      <c r="F46" s="6"/>
      <c r="G46" s="7"/>
    </row>
    <row r="47" spans="2:7" s="1" customFormat="1" ht="15" customHeight="1">
      <c r="B47" s="28"/>
      <c r="C47" s="29"/>
      <c r="D47" s="29"/>
      <c r="E47" s="5"/>
      <c r="F47" s="6"/>
      <c r="G47" s="7"/>
    </row>
    <row r="48" spans="2:7" s="1" customFormat="1" ht="15" customHeight="1">
      <c r="B48" s="1312" t="s">
        <v>1244</v>
      </c>
      <c r="C48" s="722" t="s">
        <v>1245</v>
      </c>
      <c r="D48" s="1148" t="s">
        <v>1247</v>
      </c>
      <c r="E48" s="1146" t="s">
        <v>1248</v>
      </c>
      <c r="F48" s="6"/>
      <c r="G48" s="7"/>
    </row>
    <row r="49" spans="2:7" s="1" customFormat="1" ht="15" customHeight="1">
      <c r="B49" s="1312"/>
      <c r="C49" s="722" t="s">
        <v>1246</v>
      </c>
      <c r="D49" s="1148"/>
      <c r="E49" s="1146"/>
      <c r="F49" s="6"/>
      <c r="G49" s="7"/>
    </row>
    <row r="50" spans="2:7" s="1" customFormat="1" ht="2.1" customHeight="1">
      <c r="B50" s="931" t="s">
        <v>41</v>
      </c>
      <c r="C50" s="828"/>
      <c r="D50" s="828"/>
      <c r="E50" s="490"/>
      <c r="F50" s="6"/>
      <c r="G50" s="7"/>
    </row>
    <row r="51" spans="2:7" s="1" customFormat="1" ht="2.1" customHeight="1">
      <c r="B51" s="932" t="s">
        <v>41</v>
      </c>
      <c r="C51" s="933"/>
      <c r="D51" s="933"/>
      <c r="E51" s="432"/>
      <c r="F51" s="6"/>
      <c r="G51" s="7"/>
    </row>
    <row r="52" spans="2:7" s="1" customFormat="1" ht="2.1" customHeight="1">
      <c r="B52" s="828"/>
      <c r="C52" s="828"/>
      <c r="D52" s="828"/>
      <c r="E52" s="490"/>
      <c r="F52" s="6"/>
      <c r="G52" s="7"/>
    </row>
    <row r="53" spans="2:7" s="1" customFormat="1" ht="15" customHeight="1">
      <c r="B53" s="486" t="s">
        <v>1249</v>
      </c>
      <c r="C53" s="855">
        <v>366.7</v>
      </c>
      <c r="D53" s="855">
        <v>1.6748165765079699</v>
      </c>
      <c r="E53" s="507">
        <v>45014</v>
      </c>
      <c r="F53" s="6"/>
      <c r="G53" s="7"/>
    </row>
    <row r="54" spans="2:7" s="1" customFormat="1" ht="15" customHeight="1">
      <c r="B54" s="486" t="s">
        <v>1250</v>
      </c>
      <c r="C54" s="855">
        <v>194.4</v>
      </c>
      <c r="D54" s="855">
        <v>300.52816756704698</v>
      </c>
      <c r="E54" s="507">
        <v>45014</v>
      </c>
      <c r="F54" s="6"/>
      <c r="G54" s="7"/>
    </row>
    <row r="55" spans="2:7" s="1" customFormat="1" ht="15" customHeight="1">
      <c r="B55" s="486" t="s">
        <v>1251</v>
      </c>
      <c r="C55" s="855">
        <v>83.3</v>
      </c>
      <c r="D55" s="855">
        <v>90.691094634921896</v>
      </c>
      <c r="E55" s="507">
        <v>45014</v>
      </c>
      <c r="F55" s="6"/>
      <c r="G55" s="7"/>
    </row>
    <row r="56" spans="2:7" s="1" customFormat="1" ht="15" customHeight="1">
      <c r="B56" s="486" t="s">
        <v>1252</v>
      </c>
      <c r="C56" s="855">
        <v>50.7</v>
      </c>
      <c r="D56" s="855">
        <v>77.855018392763199</v>
      </c>
      <c r="E56" s="507">
        <v>45014</v>
      </c>
      <c r="F56" s="6"/>
      <c r="G56" s="7"/>
    </row>
    <row r="57" spans="2:7" s="1" customFormat="1" ht="15" customHeight="1">
      <c r="B57" s="486" t="s">
        <v>1253</v>
      </c>
      <c r="C57" s="855">
        <v>50.1</v>
      </c>
      <c r="D57" s="855">
        <v>256.07046340577898</v>
      </c>
      <c r="E57" s="507">
        <v>45014</v>
      </c>
      <c r="F57" s="6"/>
      <c r="G57" s="7"/>
    </row>
    <row r="58" spans="2:7" s="1" customFormat="1" ht="15" customHeight="1">
      <c r="B58" s="486" t="s">
        <v>1254</v>
      </c>
      <c r="C58" s="855">
        <v>13.1</v>
      </c>
      <c r="D58" s="855">
        <v>134.80519266412099</v>
      </c>
      <c r="E58" s="507">
        <v>45014</v>
      </c>
      <c r="F58" s="6"/>
      <c r="G58" s="7"/>
    </row>
    <row r="59" spans="2:7" s="1" customFormat="1" ht="15" customHeight="1">
      <c r="B59" s="486" t="s">
        <v>1255</v>
      </c>
      <c r="C59" s="855">
        <v>13.1</v>
      </c>
      <c r="D59" s="855">
        <v>44.62839040827</v>
      </c>
      <c r="E59" s="507">
        <v>45014</v>
      </c>
      <c r="F59" s="6"/>
      <c r="G59" s="7"/>
    </row>
    <row r="60" spans="2:7" s="1" customFormat="1" ht="15" customHeight="1">
      <c r="B60" s="486" t="s">
        <v>1256</v>
      </c>
      <c r="C60" s="855">
        <v>7.7</v>
      </c>
      <c r="D60" s="855">
        <v>7.27720183949838</v>
      </c>
      <c r="E60" s="507">
        <v>45014</v>
      </c>
      <c r="F60" s="6"/>
      <c r="G60" s="7"/>
    </row>
    <row r="61" spans="2:7" s="1" customFormat="1" ht="15" customHeight="1">
      <c r="B61" s="170"/>
      <c r="C61" s="934"/>
      <c r="D61" s="304"/>
      <c r="E61" s="489"/>
      <c r="F61" s="6"/>
      <c r="G61" s="7"/>
    </row>
    <row r="62" spans="2:7" s="1" customFormat="1" ht="15" customHeight="1">
      <c r="B62" s="28"/>
      <c r="C62" s="29"/>
      <c r="D62" s="29"/>
      <c r="E62" s="5"/>
      <c r="F62" s="6"/>
      <c r="G62" s="7"/>
    </row>
    <row r="63" spans="2:7" s="1" customFormat="1" ht="15" hidden="1" customHeight="1">
      <c r="B63" s="28"/>
      <c r="C63" s="29"/>
      <c r="D63" s="29"/>
      <c r="E63" s="5"/>
      <c r="F63" s="6"/>
      <c r="G63" s="7"/>
    </row>
    <row r="64" spans="2:7" s="1" customFormat="1" ht="15" hidden="1" customHeight="1">
      <c r="B64" s="28"/>
      <c r="C64" s="29"/>
      <c r="D64" s="29"/>
      <c r="E64" s="5"/>
      <c r="F64" s="6"/>
      <c r="G64" s="7"/>
    </row>
    <row r="65" spans="2:7" s="1" customFormat="1" ht="15" hidden="1" customHeight="1">
      <c r="B65" s="28"/>
      <c r="C65" s="29"/>
      <c r="D65" s="29"/>
      <c r="E65" s="5"/>
      <c r="F65" s="6"/>
      <c r="G65" s="7"/>
    </row>
    <row r="66" spans="2:7" s="1" customFormat="1" ht="15" hidden="1" customHeight="1">
      <c r="B66" s="28"/>
      <c r="C66" s="29"/>
      <c r="D66" s="29"/>
      <c r="E66" s="5"/>
      <c r="F66" s="6"/>
      <c r="G66" s="7"/>
    </row>
    <row r="67" spans="2:7" s="1" customFormat="1" ht="15" hidden="1" customHeight="1">
      <c r="B67" s="28"/>
      <c r="C67" s="29"/>
      <c r="D67" s="29"/>
      <c r="E67" s="5"/>
      <c r="F67" s="6"/>
      <c r="G67" s="7"/>
    </row>
    <row r="68" spans="2:7" s="1" customFormat="1" ht="15" hidden="1" customHeight="1">
      <c r="B68" s="28"/>
      <c r="C68" s="29"/>
      <c r="D68" s="29"/>
      <c r="E68" s="5"/>
      <c r="F68" s="6"/>
      <c r="G68" s="7"/>
    </row>
    <row r="69" spans="2:7" s="1" customFormat="1" ht="15" hidden="1" customHeight="1">
      <c r="B69" s="28"/>
      <c r="C69" s="29"/>
      <c r="D69" s="29"/>
      <c r="E69" s="5"/>
      <c r="F69" s="6"/>
      <c r="G69" s="7"/>
    </row>
    <row r="70" spans="2:7" s="1" customFormat="1" ht="15" hidden="1" customHeight="1">
      <c r="B70" s="28"/>
      <c r="C70" s="29"/>
      <c r="D70" s="29"/>
      <c r="E70" s="5"/>
      <c r="F70" s="6"/>
      <c r="G70" s="7"/>
    </row>
    <row r="71" spans="2:7" s="1" customFormat="1" ht="15" hidden="1" customHeight="1">
      <c r="B71" s="28"/>
      <c r="C71" s="29"/>
      <c r="D71" s="29"/>
      <c r="E71" s="5"/>
      <c r="F71" s="6"/>
      <c r="G71" s="7"/>
    </row>
    <row r="72" spans="2:7" s="1" customFormat="1" ht="15" hidden="1" customHeight="1">
      <c r="B72" s="28"/>
      <c r="C72" s="29"/>
      <c r="D72" s="29"/>
      <c r="E72" s="5"/>
      <c r="F72" s="6"/>
      <c r="G72" s="7"/>
    </row>
    <row r="73" spans="2:7" s="1" customFormat="1" ht="15" hidden="1" customHeight="1">
      <c r="B73" s="28"/>
      <c r="C73" s="29"/>
      <c r="D73" s="29"/>
      <c r="E73" s="5"/>
      <c r="F73" s="6"/>
      <c r="G73" s="7"/>
    </row>
    <row r="74" spans="2:7" s="1" customFormat="1" ht="15" hidden="1" customHeight="1">
      <c r="B74" s="28"/>
      <c r="C74" s="29"/>
      <c r="D74" s="29"/>
      <c r="E74" s="5"/>
      <c r="F74" s="6"/>
      <c r="G74" s="7"/>
    </row>
    <row r="75" spans="2:7" s="1" customFormat="1" ht="15" hidden="1" customHeight="1">
      <c r="B75" s="28"/>
      <c r="C75" s="29"/>
      <c r="D75" s="29"/>
      <c r="E75" s="5"/>
      <c r="F75" s="6"/>
      <c r="G75" s="7"/>
    </row>
    <row r="76" spans="2:7" s="1" customFormat="1" ht="15" hidden="1" customHeight="1">
      <c r="B76" s="28"/>
      <c r="C76" s="29"/>
      <c r="D76" s="29"/>
      <c r="E76" s="5"/>
      <c r="F76" s="6"/>
      <c r="G76" s="7"/>
    </row>
    <row r="77" spans="2:7" s="1" customFormat="1" ht="15" hidden="1" customHeight="1">
      <c r="B77" s="28"/>
      <c r="C77" s="29"/>
      <c r="D77" s="29"/>
      <c r="E77" s="5"/>
      <c r="F77" s="6"/>
      <c r="G77" s="7"/>
    </row>
    <row r="78" spans="2:7" s="1" customFormat="1" ht="15" hidden="1" customHeight="1">
      <c r="B78" s="28"/>
      <c r="C78" s="29"/>
      <c r="D78" s="29"/>
      <c r="E78" s="5"/>
      <c r="F78" s="6"/>
      <c r="G78" s="7"/>
    </row>
    <row r="79" spans="2:7" s="1" customFormat="1" ht="15" hidden="1" customHeight="1">
      <c r="B79" s="28"/>
      <c r="C79" s="29"/>
      <c r="D79" s="29"/>
      <c r="E79" s="5"/>
      <c r="F79" s="6"/>
      <c r="G79" s="7"/>
    </row>
    <row r="80" spans="2:7" s="1" customFormat="1" ht="15" hidden="1" customHeight="1">
      <c r="B80" s="28"/>
      <c r="C80" s="29"/>
      <c r="D80" s="29"/>
      <c r="E80" s="5"/>
      <c r="F80" s="6"/>
      <c r="G80" s="7"/>
    </row>
    <row r="81" spans="2:7" s="1" customFormat="1" ht="15" hidden="1" customHeight="1">
      <c r="B81" s="28"/>
      <c r="C81" s="29"/>
      <c r="D81" s="29"/>
      <c r="E81" s="5"/>
      <c r="F81" s="6"/>
      <c r="G81" s="7"/>
    </row>
    <row r="82" spans="2:7" s="1" customFormat="1" ht="15" hidden="1" customHeight="1">
      <c r="B82" s="28"/>
      <c r="C82" s="29"/>
      <c r="D82" s="29"/>
      <c r="E82" s="5"/>
      <c r="F82" s="6"/>
      <c r="G82" s="7"/>
    </row>
    <row r="83" spans="2:7" s="1" customFormat="1" ht="15" hidden="1" customHeight="1">
      <c r="B83" s="28"/>
      <c r="C83" s="29"/>
      <c r="D83" s="29"/>
      <c r="E83" s="5"/>
      <c r="F83" s="6"/>
      <c r="G83" s="7"/>
    </row>
    <row r="84" spans="2:7" s="1" customFormat="1" ht="15" hidden="1" customHeight="1">
      <c r="B84" s="28"/>
      <c r="C84" s="29"/>
      <c r="D84" s="29"/>
      <c r="E84" s="5"/>
      <c r="F84" s="6"/>
      <c r="G84" s="7"/>
    </row>
    <row r="85" spans="2:7" s="1" customFormat="1" ht="15" hidden="1" customHeight="1">
      <c r="B85" s="28"/>
      <c r="C85" s="29"/>
      <c r="D85" s="29"/>
      <c r="E85" s="5"/>
      <c r="F85" s="6"/>
      <c r="G85" s="7"/>
    </row>
    <row r="86" spans="2:7" s="1" customFormat="1" ht="15" hidden="1" customHeight="1">
      <c r="B86" s="28"/>
      <c r="C86" s="29"/>
      <c r="D86" s="29"/>
      <c r="E86" s="5"/>
      <c r="F86" s="6"/>
      <c r="G86" s="7"/>
    </row>
    <row r="87" spans="2:7" s="1" customFormat="1" ht="15" hidden="1" customHeight="1">
      <c r="B87" s="28"/>
      <c r="C87" s="29"/>
      <c r="D87" s="29"/>
      <c r="E87" s="5"/>
      <c r="F87" s="6"/>
      <c r="G87" s="7"/>
    </row>
    <row r="88" spans="2:7" s="1" customFormat="1" ht="15" hidden="1" customHeight="1">
      <c r="B88" s="28"/>
      <c r="C88" s="29"/>
      <c r="D88" s="29"/>
      <c r="E88" s="5"/>
      <c r="F88" s="6"/>
      <c r="G88" s="7"/>
    </row>
    <row r="89" spans="2:7" s="1" customFormat="1" ht="15" hidden="1" customHeight="1">
      <c r="B89" s="28"/>
      <c r="C89" s="29"/>
      <c r="D89" s="29"/>
      <c r="E89" s="5"/>
      <c r="F89" s="6"/>
      <c r="G89" s="7"/>
    </row>
    <row r="90" spans="2:7" s="1" customFormat="1" ht="15" hidden="1" customHeight="1">
      <c r="B90" s="28"/>
      <c r="C90" s="29"/>
      <c r="D90" s="29"/>
      <c r="E90" s="5"/>
      <c r="F90" s="6"/>
      <c r="G90" s="7"/>
    </row>
    <row r="91" spans="2:7" s="1" customFormat="1" ht="15" hidden="1" customHeight="1">
      <c r="B91" s="28"/>
      <c r="C91" s="29"/>
      <c r="D91" s="29"/>
      <c r="E91" s="5"/>
      <c r="F91" s="6"/>
      <c r="G91" s="7"/>
    </row>
    <row r="92" spans="2:7" s="1" customFormat="1" ht="15" hidden="1" customHeight="1">
      <c r="B92" s="28"/>
      <c r="C92" s="29"/>
      <c r="D92" s="29"/>
      <c r="E92" s="5"/>
      <c r="F92" s="6"/>
      <c r="G92" s="7"/>
    </row>
    <row r="93" spans="2:7" s="1" customFormat="1" ht="15" hidden="1" customHeight="1">
      <c r="B93" s="28"/>
      <c r="C93" s="29"/>
      <c r="D93" s="29"/>
      <c r="E93" s="5"/>
      <c r="F93" s="6"/>
      <c r="G93" s="7"/>
    </row>
    <row r="94" spans="2:7" s="1" customFormat="1" ht="15" hidden="1" customHeight="1">
      <c r="B94" s="28"/>
      <c r="C94" s="29"/>
      <c r="D94" s="29"/>
      <c r="E94" s="5"/>
      <c r="F94" s="6"/>
      <c r="G94" s="7"/>
    </row>
    <row r="95" spans="2:7" s="1" customFormat="1" ht="15" hidden="1" customHeight="1">
      <c r="B95" s="28"/>
      <c r="C95" s="29"/>
      <c r="D95" s="29"/>
      <c r="E95" s="5"/>
      <c r="F95" s="6"/>
      <c r="G95" s="7"/>
    </row>
    <row r="96" spans="2:7" s="1" customFormat="1" ht="15" hidden="1" customHeight="1">
      <c r="B96" s="28"/>
      <c r="C96" s="29"/>
      <c r="D96" s="29"/>
      <c r="E96" s="5"/>
      <c r="F96" s="6"/>
      <c r="G96" s="7"/>
    </row>
    <row r="97" spans="1:22" s="1" customFormat="1" ht="15" hidden="1" customHeight="1">
      <c r="B97" s="28"/>
      <c r="C97" s="29"/>
      <c r="D97" s="29"/>
      <c r="E97" s="5"/>
      <c r="F97" s="6"/>
      <c r="G97" s="7"/>
    </row>
    <row r="98" spans="1:22" s="1" customFormat="1" ht="15" hidden="1" customHeight="1">
      <c r="B98" s="28"/>
      <c r="C98" s="29"/>
      <c r="D98" s="29"/>
      <c r="E98" s="5"/>
      <c r="F98" s="6"/>
      <c r="G98" s="7"/>
    </row>
    <row r="99" spans="1:22" s="1" customFormat="1" ht="13.5" hidden="1" customHeight="1">
      <c r="B99" s="28"/>
      <c r="C99" s="29"/>
      <c r="D99" s="29"/>
      <c r="E99" s="5"/>
      <c r="F99" s="6"/>
      <c r="G99" s="7"/>
    </row>
    <row r="100" spans="1:22" s="1" customFormat="1" ht="15" hidden="1" customHeight="1">
      <c r="B100" s="94"/>
      <c r="C100" s="94"/>
      <c r="D100" s="94"/>
      <c r="E100" s="94"/>
      <c r="F100" s="28"/>
      <c r="G100" s="29"/>
      <c r="H100" s="29"/>
      <c r="I100" s="46"/>
      <c r="J100" s="3"/>
      <c r="K100" s="4"/>
      <c r="L100" s="5"/>
      <c r="M100" s="6"/>
      <c r="N100" s="7"/>
    </row>
    <row r="101" spans="1:22" s="1" customFormat="1" ht="15" hidden="1" customHeight="1">
      <c r="B101" s="94"/>
      <c r="C101" s="94"/>
      <c r="D101" s="94"/>
      <c r="E101" s="94"/>
      <c r="F101" s="28"/>
      <c r="G101" s="29"/>
      <c r="H101" s="29"/>
      <c r="I101" s="46"/>
      <c r="J101" s="3"/>
      <c r="K101" s="4"/>
      <c r="L101" s="5"/>
      <c r="M101" s="6"/>
      <c r="N101" s="7"/>
    </row>
    <row r="102" spans="1:22" s="1" customFormat="1" ht="15" hidden="1" customHeight="1">
      <c r="A102" s="15"/>
      <c r="B102" s="94"/>
      <c r="C102" s="94"/>
      <c r="D102" s="94"/>
      <c r="E102" s="94"/>
      <c r="F102" s="28"/>
      <c r="G102" s="29"/>
      <c r="H102" s="29"/>
      <c r="I102" s="67"/>
      <c r="J102" s="68"/>
      <c r="K102" s="4"/>
      <c r="L102" s="69"/>
      <c r="M102" s="70"/>
      <c r="N102" s="71"/>
      <c r="O102" s="66"/>
    </row>
    <row r="103" spans="1:22" s="1" customFormat="1" ht="14.1" hidden="1" customHeight="1">
      <c r="A103" s="15"/>
      <c r="B103" s="94"/>
      <c r="C103" s="94"/>
      <c r="D103" s="94"/>
      <c r="E103" s="94"/>
      <c r="F103" s="28"/>
      <c r="G103" s="29"/>
      <c r="H103" s="29"/>
      <c r="I103" s="67"/>
      <c r="J103" s="68"/>
      <c r="K103" s="4"/>
      <c r="L103" s="69"/>
      <c r="M103" s="70"/>
      <c r="N103" s="71"/>
      <c r="O103" s="66"/>
    </row>
    <row r="104" spans="1:22" s="1" customFormat="1" ht="15" hidden="1" customHeight="1">
      <c r="A104" s="15"/>
      <c r="B104" s="94"/>
      <c r="C104" s="94"/>
      <c r="D104" s="94"/>
      <c r="E104" s="94"/>
      <c r="F104" s="28"/>
      <c r="G104" s="29"/>
      <c r="H104" s="29"/>
      <c r="I104" s="67"/>
      <c r="J104" s="68"/>
      <c r="K104" s="4"/>
      <c r="L104" s="69"/>
      <c r="M104" s="70"/>
      <c r="N104" s="71"/>
      <c r="O104" s="66"/>
    </row>
    <row r="105" spans="1:22" s="16" customFormat="1" ht="15" hidden="1" customHeight="1">
      <c r="A105" s="15"/>
      <c r="B105" s="94"/>
      <c r="C105" s="94"/>
      <c r="D105" s="94"/>
      <c r="E105" s="94"/>
      <c r="F105" s="26"/>
      <c r="G105" s="29"/>
      <c r="H105" s="29"/>
      <c r="I105" s="46"/>
      <c r="J105" s="8"/>
      <c r="K105" s="4"/>
      <c r="L105" s="9"/>
      <c r="M105" s="10"/>
      <c r="N105" s="11"/>
      <c r="O105" s="1"/>
      <c r="P105" s="1"/>
    </row>
    <row r="106" spans="1:22" ht="15" hidden="1" customHeight="1"/>
    <row r="107" spans="1:22" ht="15.75" hidden="1" customHeight="1"/>
    <row r="108" spans="1:22" s="1" customFormat="1" ht="15.75" hidden="1" customHeight="1">
      <c r="E108" s="94"/>
      <c r="F108" s="94"/>
      <c r="G108" s="94"/>
      <c r="H108" s="28"/>
      <c r="I108" s="29"/>
      <c r="J108" s="29"/>
      <c r="K108" s="46"/>
      <c r="L108" s="3"/>
      <c r="M108" s="4"/>
      <c r="N108" s="5"/>
      <c r="O108" s="6"/>
      <c r="P108" s="7"/>
      <c r="Q108" s="4"/>
      <c r="R108"/>
      <c r="S108"/>
      <c r="T108"/>
      <c r="U108"/>
      <c r="V108"/>
    </row>
    <row r="109" spans="1:22" s="1" customFormat="1" ht="15.75" hidden="1" customHeight="1">
      <c r="E109" s="94"/>
      <c r="F109" s="94"/>
      <c r="G109" s="94"/>
      <c r="H109" s="28"/>
      <c r="I109" s="29"/>
      <c r="J109" s="29"/>
      <c r="K109" s="46"/>
      <c r="L109" s="3"/>
      <c r="M109" s="4"/>
      <c r="N109" s="5"/>
      <c r="O109" s="6"/>
      <c r="P109" s="7"/>
      <c r="Q109" s="4"/>
      <c r="R109"/>
      <c r="S109"/>
      <c r="T109"/>
      <c r="U109"/>
      <c r="V109"/>
    </row>
    <row r="110" spans="1:22" s="1" customFormat="1" ht="15.75" hidden="1" customHeight="1">
      <c r="E110" s="94"/>
      <c r="F110" s="94"/>
      <c r="G110" s="94"/>
      <c r="H110" s="28"/>
      <c r="I110" s="29"/>
      <c r="J110" s="29"/>
      <c r="K110" s="46"/>
      <c r="L110" s="3"/>
      <c r="M110" s="4"/>
      <c r="N110" s="5"/>
      <c r="O110" s="6"/>
      <c r="P110" s="7"/>
      <c r="Q110" s="4"/>
      <c r="R110"/>
      <c r="S110"/>
      <c r="T110"/>
      <c r="U110"/>
      <c r="V110"/>
    </row>
    <row r="111" spans="1:22" s="1" customFormat="1" ht="15.75" hidden="1" customHeight="1">
      <c r="E111" s="94"/>
      <c r="F111" s="94"/>
      <c r="G111" s="94"/>
      <c r="H111" s="28"/>
      <c r="I111" s="29"/>
      <c r="J111" s="29"/>
      <c r="K111" s="46"/>
      <c r="L111" s="3"/>
      <c r="M111" s="4"/>
      <c r="N111" s="5"/>
      <c r="O111" s="6"/>
      <c r="P111" s="7"/>
      <c r="Q111" s="4"/>
      <c r="R111"/>
      <c r="S111"/>
      <c r="T111"/>
      <c r="U111"/>
      <c r="V111"/>
    </row>
    <row r="112" spans="1:22" s="1" customFormat="1" ht="15.75" hidden="1" customHeight="1">
      <c r="E112" s="94"/>
      <c r="F112" s="94"/>
      <c r="G112" s="94"/>
      <c r="H112" s="28"/>
      <c r="I112" s="29"/>
      <c r="J112" s="29"/>
      <c r="K112" s="46"/>
      <c r="L112" s="3"/>
      <c r="M112" s="4"/>
      <c r="N112" s="5"/>
      <c r="O112" s="6"/>
      <c r="P112" s="7"/>
      <c r="Q112" s="4"/>
      <c r="R112"/>
      <c r="S112"/>
      <c r="T112"/>
      <c r="U112"/>
      <c r="V112"/>
    </row>
    <row r="113" spans="5:22" s="1" customFormat="1" ht="15.75" hidden="1" customHeight="1">
      <c r="E113" s="94"/>
      <c r="F113" s="94"/>
      <c r="G113" s="94"/>
      <c r="H113" s="28"/>
      <c r="I113" s="29"/>
      <c r="J113" s="29"/>
      <c r="K113" s="46"/>
      <c r="L113" s="3"/>
      <c r="M113" s="4"/>
      <c r="N113" s="5"/>
      <c r="O113" s="6"/>
      <c r="P113" s="7"/>
      <c r="Q113" s="4"/>
      <c r="R113"/>
      <c r="S113"/>
      <c r="T113"/>
      <c r="U113"/>
      <c r="V113"/>
    </row>
    <row r="114" spans="5:22" s="1" customFormat="1" ht="15.75" hidden="1" customHeight="1">
      <c r="E114" s="94"/>
      <c r="F114" s="94"/>
      <c r="G114" s="94"/>
      <c r="H114" s="28"/>
      <c r="I114" s="29"/>
      <c r="J114" s="29"/>
      <c r="K114" s="46"/>
      <c r="L114" s="3"/>
      <c r="M114" s="4"/>
      <c r="N114" s="5"/>
      <c r="O114" s="6"/>
      <c r="P114" s="7"/>
      <c r="Q114" s="4"/>
      <c r="R114"/>
      <c r="S114"/>
      <c r="T114"/>
      <c r="U114"/>
      <c r="V114"/>
    </row>
    <row r="115" spans="5:22" s="1" customFormat="1" ht="15.75" hidden="1" customHeight="1">
      <c r="E115" s="94"/>
      <c r="F115" s="94"/>
      <c r="G115" s="94"/>
      <c r="H115" s="28"/>
      <c r="I115" s="29"/>
      <c r="J115" s="29"/>
      <c r="K115" s="46"/>
      <c r="L115" s="3"/>
      <c r="M115" s="4"/>
      <c r="N115" s="5"/>
      <c r="O115" s="6"/>
      <c r="P115" s="7"/>
      <c r="Q115" s="4"/>
      <c r="R115"/>
      <c r="S115"/>
      <c r="T115"/>
      <c r="U115"/>
      <c r="V115"/>
    </row>
    <row r="116" spans="5:22" s="1" customFormat="1" ht="15.75" hidden="1" customHeight="1">
      <c r="E116" s="94"/>
      <c r="F116" s="94"/>
      <c r="G116" s="94"/>
      <c r="H116" s="28"/>
      <c r="I116" s="29"/>
      <c r="J116" s="29"/>
      <c r="K116" s="46"/>
      <c r="L116" s="3"/>
      <c r="M116" s="4"/>
      <c r="N116" s="5"/>
      <c r="O116" s="6"/>
      <c r="P116" s="7"/>
      <c r="Q116" s="4"/>
      <c r="R116"/>
      <c r="S116"/>
      <c r="T116"/>
      <c r="U116"/>
      <c r="V116"/>
    </row>
    <row r="117" spans="5:22" s="1" customFormat="1" ht="15.75" hidden="1" customHeight="1">
      <c r="E117" s="94"/>
      <c r="F117" s="94"/>
      <c r="G117" s="94"/>
      <c r="H117" s="28"/>
      <c r="I117" s="29"/>
      <c r="J117" s="29"/>
      <c r="K117" s="46"/>
      <c r="L117" s="3"/>
      <c r="M117" s="4"/>
      <c r="N117" s="5"/>
      <c r="O117" s="6"/>
      <c r="P117" s="7"/>
      <c r="Q117" s="4"/>
      <c r="R117"/>
      <c r="S117"/>
      <c r="T117"/>
      <c r="U117"/>
      <c r="V117"/>
    </row>
    <row r="118" spans="5:22" s="1" customFormat="1" ht="15.75" hidden="1" customHeight="1">
      <c r="E118" s="94"/>
      <c r="F118" s="94"/>
      <c r="G118" s="94"/>
      <c r="H118" s="28"/>
      <c r="I118" s="29"/>
      <c r="J118" s="29"/>
      <c r="K118" s="46"/>
      <c r="L118" s="3"/>
      <c r="M118" s="4"/>
      <c r="N118" s="5"/>
      <c r="O118" s="6"/>
      <c r="P118" s="7"/>
      <c r="Q118" s="4"/>
      <c r="R118"/>
      <c r="S118"/>
      <c r="T118"/>
      <c r="U118"/>
      <c r="V118"/>
    </row>
    <row r="119" spans="5:22" s="1" customFormat="1" ht="15.75" hidden="1" customHeight="1">
      <c r="E119" s="94"/>
      <c r="F119" s="94"/>
      <c r="G119" s="94"/>
      <c r="H119" s="28"/>
      <c r="I119" s="29"/>
      <c r="J119" s="29"/>
      <c r="K119" s="46"/>
      <c r="L119" s="3"/>
      <c r="M119" s="4"/>
      <c r="N119" s="5"/>
      <c r="O119" s="6"/>
      <c r="P119" s="7"/>
      <c r="Q119" s="4"/>
      <c r="R119"/>
      <c r="S119"/>
      <c r="T119"/>
      <c r="U119"/>
      <c r="V119"/>
    </row>
    <row r="120" spans="5:22" s="1" customFormat="1" ht="15.75" hidden="1" customHeight="1">
      <c r="E120" s="94"/>
      <c r="F120" s="94"/>
      <c r="G120" s="94"/>
      <c r="H120" s="28"/>
      <c r="I120" s="29"/>
      <c r="J120" s="29"/>
      <c r="K120" s="46"/>
      <c r="L120" s="3"/>
      <c r="M120" s="4"/>
      <c r="N120" s="5"/>
      <c r="O120" s="6"/>
      <c r="P120" s="7"/>
      <c r="Q120" s="4"/>
      <c r="R120"/>
      <c r="S120"/>
      <c r="T120"/>
      <c r="U120"/>
      <c r="V120"/>
    </row>
    <row r="121" spans="5:22" s="1" customFormat="1" ht="15.75" hidden="1" customHeight="1">
      <c r="E121" s="94"/>
      <c r="F121" s="94"/>
      <c r="G121" s="94"/>
      <c r="H121" s="28"/>
      <c r="I121" s="29"/>
      <c r="J121" s="29"/>
      <c r="K121" s="46"/>
      <c r="L121" s="3"/>
      <c r="M121" s="4"/>
      <c r="N121" s="5"/>
      <c r="O121" s="6"/>
      <c r="P121" s="7"/>
      <c r="Q121" s="4"/>
      <c r="R121"/>
      <c r="S121"/>
      <c r="T121"/>
      <c r="U121"/>
      <c r="V121"/>
    </row>
    <row r="122" spans="5:22" s="1" customFormat="1" ht="15.75" hidden="1" customHeight="1">
      <c r="E122" s="94"/>
      <c r="F122" s="94"/>
      <c r="G122" s="94"/>
      <c r="H122" s="28"/>
      <c r="I122" s="29"/>
      <c r="J122" s="29"/>
      <c r="K122" s="46"/>
      <c r="L122" s="3"/>
      <c r="M122" s="4"/>
      <c r="N122" s="5"/>
      <c r="O122" s="6"/>
      <c r="P122" s="7"/>
      <c r="Q122" s="4"/>
      <c r="R122"/>
      <c r="S122"/>
      <c r="T122"/>
      <c r="U122"/>
      <c r="V122"/>
    </row>
    <row r="123" spans="5:22" s="1" customFormat="1" ht="15.75" hidden="1" customHeight="1">
      <c r="E123" s="94"/>
      <c r="F123" s="94"/>
      <c r="G123" s="94"/>
      <c r="H123" s="28"/>
      <c r="I123" s="29"/>
      <c r="J123" s="29"/>
      <c r="K123" s="46"/>
      <c r="L123" s="3"/>
      <c r="M123" s="4"/>
      <c r="N123" s="5"/>
      <c r="O123" s="6"/>
      <c r="P123" s="7"/>
      <c r="Q123" s="4"/>
      <c r="R123"/>
      <c r="S123"/>
      <c r="T123"/>
      <c r="U123"/>
      <c r="V123"/>
    </row>
    <row r="124" spans="5:22" s="1" customFormat="1" ht="15.75" hidden="1" customHeight="1">
      <c r="E124" s="94"/>
      <c r="F124" s="94"/>
      <c r="G124" s="94"/>
      <c r="H124" s="28"/>
      <c r="I124" s="29"/>
      <c r="J124" s="29"/>
      <c r="K124" s="46"/>
      <c r="L124" s="3"/>
      <c r="M124" s="4"/>
      <c r="N124" s="5"/>
      <c r="O124" s="6"/>
      <c r="P124" s="7"/>
      <c r="Q124" s="4"/>
      <c r="R124"/>
      <c r="S124"/>
      <c r="T124"/>
      <c r="U124"/>
      <c r="V124"/>
    </row>
    <row r="125" spans="5:22" s="1" customFormat="1" ht="15.75" hidden="1" customHeight="1">
      <c r="E125" s="94"/>
      <c r="F125" s="94"/>
      <c r="G125" s="94"/>
      <c r="H125" s="28"/>
      <c r="I125" s="29"/>
      <c r="J125" s="29"/>
      <c r="K125" s="46"/>
      <c r="L125" s="3"/>
      <c r="M125" s="4"/>
      <c r="N125" s="5"/>
      <c r="O125" s="6"/>
      <c r="P125" s="7"/>
      <c r="Q125" s="4"/>
      <c r="R125"/>
      <c r="S125"/>
      <c r="T125"/>
      <c r="U125"/>
      <c r="V125"/>
    </row>
    <row r="126" spans="5:22" s="1" customFormat="1" ht="15.75" hidden="1" customHeight="1">
      <c r="E126" s="94"/>
      <c r="F126" s="94"/>
      <c r="G126" s="94"/>
      <c r="H126" s="28"/>
      <c r="I126" s="29"/>
      <c r="J126" s="29"/>
      <c r="K126" s="46"/>
      <c r="L126" s="3"/>
      <c r="M126" s="4"/>
      <c r="N126" s="5"/>
      <c r="O126" s="6"/>
      <c r="P126" s="7"/>
      <c r="Q126" s="4"/>
      <c r="R126"/>
      <c r="S126"/>
      <c r="T126"/>
      <c r="U126"/>
      <c r="V126"/>
    </row>
    <row r="127" spans="5:22" s="1" customFormat="1" ht="15.75" hidden="1" customHeight="1">
      <c r="E127" s="94"/>
      <c r="F127" s="94"/>
      <c r="G127" s="94"/>
      <c r="H127" s="28"/>
      <c r="I127" s="29"/>
      <c r="J127" s="29"/>
      <c r="K127" s="46"/>
      <c r="L127" s="3"/>
      <c r="M127" s="4"/>
      <c r="N127" s="5"/>
      <c r="O127" s="6"/>
      <c r="P127" s="7"/>
      <c r="Q127" s="4"/>
      <c r="R127"/>
      <c r="S127"/>
      <c r="T127"/>
      <c r="U127"/>
      <c r="V127"/>
    </row>
    <row r="128" spans="5:22" s="1" customFormat="1" ht="15.75" hidden="1" customHeight="1">
      <c r="E128" s="94"/>
      <c r="F128" s="94"/>
      <c r="G128" s="94"/>
      <c r="H128" s="28"/>
      <c r="I128" s="29"/>
      <c r="J128" s="29"/>
      <c r="K128" s="46"/>
      <c r="L128" s="3"/>
      <c r="M128" s="4"/>
      <c r="N128" s="5"/>
      <c r="O128" s="6"/>
      <c r="P128" s="7"/>
      <c r="Q128" s="4"/>
      <c r="R128"/>
      <c r="S128"/>
      <c r="T128"/>
      <c r="U128"/>
      <c r="V128"/>
    </row>
    <row r="129" spans="5:22" s="1" customFormat="1" ht="15.75" hidden="1" customHeight="1">
      <c r="E129" s="94"/>
      <c r="F129" s="94"/>
      <c r="G129" s="94"/>
      <c r="H129" s="28"/>
      <c r="I129" s="29"/>
      <c r="J129" s="29"/>
      <c r="K129" s="46"/>
      <c r="L129" s="3"/>
      <c r="M129" s="4"/>
      <c r="N129" s="5"/>
      <c r="O129" s="6"/>
      <c r="P129" s="7"/>
      <c r="Q129" s="4"/>
      <c r="R129"/>
      <c r="S129"/>
      <c r="T129"/>
      <c r="U129"/>
      <c r="V129"/>
    </row>
    <row r="130" spans="5:22" s="1" customFormat="1" ht="15.75" hidden="1" customHeight="1">
      <c r="E130" s="94"/>
      <c r="F130" s="94"/>
      <c r="G130" s="94"/>
      <c r="H130" s="28"/>
      <c r="I130" s="29"/>
      <c r="J130" s="29"/>
      <c r="K130" s="46"/>
      <c r="L130" s="3"/>
      <c r="M130" s="4"/>
      <c r="N130" s="5"/>
      <c r="O130" s="6"/>
      <c r="P130" s="7"/>
      <c r="Q130" s="4"/>
      <c r="R130"/>
      <c r="S130"/>
      <c r="T130"/>
      <c r="U130"/>
      <c r="V130"/>
    </row>
    <row r="131" spans="5:22" s="1" customFormat="1" ht="15.75" hidden="1" customHeight="1">
      <c r="E131" s="94"/>
      <c r="F131" s="94"/>
      <c r="G131" s="94"/>
      <c r="H131" s="28"/>
      <c r="I131" s="29"/>
      <c r="J131" s="29"/>
      <c r="K131" s="46"/>
      <c r="L131" s="3"/>
      <c r="M131" s="4"/>
      <c r="N131" s="5"/>
      <c r="O131" s="6"/>
      <c r="P131" s="7"/>
      <c r="Q131" s="4"/>
      <c r="R131"/>
      <c r="S131"/>
      <c r="T131"/>
      <c r="U131"/>
      <c r="V131"/>
    </row>
    <row r="132" spans="5:22" s="1" customFormat="1" ht="15.75" hidden="1" customHeight="1">
      <c r="E132" s="94"/>
      <c r="F132" s="94"/>
      <c r="G132" s="94"/>
      <c r="H132" s="28"/>
      <c r="I132" s="29"/>
      <c r="J132" s="29"/>
      <c r="K132" s="46"/>
      <c r="L132" s="3"/>
      <c r="M132" s="4"/>
      <c r="N132" s="5"/>
      <c r="O132" s="6"/>
      <c r="P132" s="7"/>
      <c r="Q132" s="4"/>
      <c r="R132"/>
      <c r="S132"/>
      <c r="T132"/>
      <c r="U132"/>
      <c r="V132"/>
    </row>
    <row r="133" spans="5:22" s="1" customFormat="1" ht="15.75" hidden="1" customHeight="1">
      <c r="E133" s="94"/>
      <c r="F133" s="94"/>
      <c r="G133" s="94"/>
      <c r="H133" s="28"/>
      <c r="I133" s="29"/>
      <c r="J133" s="29"/>
      <c r="K133" s="46"/>
      <c r="L133" s="3"/>
      <c r="M133" s="4"/>
      <c r="N133" s="5"/>
      <c r="O133" s="6"/>
      <c r="P133" s="7"/>
      <c r="Q133" s="4"/>
      <c r="R133"/>
      <c r="S133"/>
      <c r="T133"/>
      <c r="U133"/>
      <c r="V133"/>
    </row>
    <row r="134" spans="5:22" s="1" customFormat="1" ht="15.75" hidden="1" customHeight="1">
      <c r="E134" s="94"/>
      <c r="F134" s="94"/>
      <c r="G134" s="94"/>
      <c r="H134" s="28"/>
      <c r="I134" s="29"/>
      <c r="J134" s="29"/>
      <c r="K134" s="46"/>
      <c r="L134" s="3"/>
      <c r="M134" s="4"/>
      <c r="N134" s="5"/>
      <c r="O134" s="6"/>
      <c r="P134" s="7"/>
      <c r="Q134" s="4"/>
      <c r="R134"/>
      <c r="S134"/>
      <c r="T134"/>
      <c r="U134"/>
      <c r="V134"/>
    </row>
  </sheetData>
  <mergeCells count="6">
    <mergeCell ref="C8:C9"/>
    <mergeCell ref="F8:F9"/>
    <mergeCell ref="G8:G9"/>
    <mergeCell ref="B48:B49"/>
    <mergeCell ref="D48:D49"/>
    <mergeCell ref="E48:E4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Plan33"/>
  <dimension ref="A1:AJ90"/>
  <sheetViews>
    <sheetView showGridLines="0" showRowColHeaders="0" zoomScaleNormal="100" workbookViewId="0"/>
  </sheetViews>
  <sheetFormatPr defaultColWidth="0" defaultRowHeight="0" customHeight="1" zeroHeight="1"/>
  <cols>
    <col min="1" max="1" width="5.7109375" style="1" customWidth="1"/>
    <col min="2" max="2" width="32.7109375" style="1" customWidth="1"/>
    <col min="3" max="3" width="9.5703125" style="29" customWidth="1"/>
    <col min="4" max="4" width="12.85546875" style="29" bestFit="1" customWidth="1"/>
    <col min="5" max="8" width="8.7109375" style="29" customWidth="1"/>
    <col min="9" max="11" width="8.7109375" style="29" hidden="1" customWidth="1"/>
    <col min="12" max="12" width="9.85546875" style="29" hidden="1" customWidth="1"/>
    <col min="13" max="13" width="9.28515625" style="29" hidden="1" customWidth="1"/>
    <col min="14" max="14" width="8.7109375" style="29" hidden="1" customWidth="1"/>
    <col min="15" max="15" width="5.7109375" style="28" hidden="1" customWidth="1"/>
    <col min="16" max="16" width="9.5703125" style="29" hidden="1" customWidth="1"/>
    <col min="17" max="17" width="10.7109375" style="29" hidden="1" customWidth="1"/>
    <col min="18" max="18" width="10" style="46" hidden="1" customWidth="1"/>
    <col min="19" max="19" width="10.7109375" style="3" hidden="1" customWidth="1"/>
    <col min="20" max="20" width="10.140625" style="4" hidden="1" customWidth="1"/>
    <col min="21" max="21" width="7.7109375" style="5" hidden="1" customWidth="1"/>
    <col min="22" max="22" width="7.7109375" style="6" hidden="1" customWidth="1"/>
    <col min="23" max="23" width="7.7109375" style="7" hidden="1" customWidth="1"/>
    <col min="24" max="24" width="7.7109375" style="4" hidden="1" customWidth="1"/>
    <col min="25" max="26" width="0" hidden="1" customWidth="1"/>
    <col min="27" max="27" width="7.7109375" hidden="1" customWidth="1"/>
    <col min="28" max="36" width="0" hidden="1" customWidth="1"/>
    <col min="37" max="16384" width="9.140625" hidden="1"/>
  </cols>
  <sheetData>
    <row r="1" spans="2:24" ht="29.25" customHeight="1">
      <c r="B1" s="24" t="s">
        <v>238</v>
      </c>
      <c r="H1" s="30"/>
      <c r="K1" s="30"/>
      <c r="N1" s="30"/>
    </row>
    <row r="2" spans="2:24" ht="8.25" customHeight="1">
      <c r="B2" s="2"/>
      <c r="H2" s="30"/>
      <c r="K2" s="30"/>
      <c r="N2" s="30"/>
    </row>
    <row r="3" spans="2:24" ht="15.75">
      <c r="B3" s="81" t="s">
        <v>217</v>
      </c>
      <c r="C3" s="1"/>
      <c r="D3" s="1"/>
      <c r="E3" s="1"/>
      <c r="F3" s="1"/>
      <c r="G3" s="1"/>
      <c r="H3" s="1"/>
      <c r="I3" s="1"/>
      <c r="J3" s="1"/>
      <c r="K3" s="64"/>
      <c r="L3" s="1"/>
      <c r="M3" s="1"/>
      <c r="N3" s="64"/>
    </row>
    <row r="4" spans="2:24" ht="14.1" customHeight="1">
      <c r="B4" s="955" t="s">
        <v>1282</v>
      </c>
      <c r="C4" s="1"/>
      <c r="D4" s="1"/>
      <c r="E4" s="1"/>
      <c r="F4" s="1"/>
      <c r="G4" s="1"/>
      <c r="H4" s="64"/>
      <c r="I4" s="1"/>
      <c r="J4" s="1"/>
      <c r="K4" s="64"/>
      <c r="L4" s="1"/>
      <c r="M4" s="1"/>
      <c r="N4" s="64"/>
    </row>
    <row r="5" spans="2:24" ht="14.1" customHeight="1">
      <c r="B5" s="954" t="s">
        <v>1283</v>
      </c>
      <c r="C5" s="1"/>
      <c r="E5" s="1"/>
      <c r="F5" s="1"/>
      <c r="G5" s="1"/>
      <c r="H5" s="64"/>
      <c r="I5" s="1"/>
      <c r="J5" s="1"/>
      <c r="K5" s="64"/>
      <c r="L5" s="1"/>
      <c r="M5" s="1"/>
      <c r="N5" s="64"/>
    </row>
    <row r="6" spans="2:24" ht="14.1" customHeight="1" thickBot="1">
      <c r="B6" s="352"/>
      <c r="C6" s="353"/>
      <c r="E6" s="354"/>
      <c r="F6" s="354"/>
      <c r="G6" s="354"/>
      <c r="H6" s="354"/>
      <c r="I6" s="354"/>
      <c r="J6" s="354"/>
      <c r="K6" s="354"/>
      <c r="L6" s="353"/>
      <c r="M6" s="353"/>
      <c r="N6" s="354"/>
    </row>
    <row r="7" spans="2:24" s="1" customFormat="1" ht="13.5" customHeight="1" thickTop="1" thickBot="1">
      <c r="B7" s="936"/>
      <c r="C7" s="1145" t="s">
        <v>1259</v>
      </c>
      <c r="D7" s="1155" t="s">
        <v>359</v>
      </c>
      <c r="E7" s="1157"/>
      <c r="F7" s="1155" t="s">
        <v>360</v>
      </c>
      <c r="G7" s="1313"/>
      <c r="H7" s="29"/>
      <c r="I7" s="29"/>
      <c r="J7" s="29"/>
      <c r="K7" s="29"/>
      <c r="L7" s="29"/>
      <c r="M7" s="29"/>
      <c r="N7" s="29"/>
      <c r="O7" s="28"/>
      <c r="P7" s="29"/>
      <c r="Q7" s="29"/>
      <c r="R7" s="46"/>
      <c r="S7" s="3"/>
      <c r="T7" s="4"/>
      <c r="U7" s="5"/>
      <c r="V7" s="6"/>
      <c r="W7" s="7"/>
    </row>
    <row r="8" spans="2:24" s="1" customFormat="1" ht="14.1" customHeight="1" thickTop="1">
      <c r="B8" s="937"/>
      <c r="C8" s="1146"/>
      <c r="D8" s="715">
        <v>2022</v>
      </c>
      <c r="E8" s="715" t="s">
        <v>993</v>
      </c>
      <c r="F8" s="715">
        <v>2022</v>
      </c>
      <c r="G8" s="715" t="s">
        <v>993</v>
      </c>
      <c r="H8" s="29"/>
      <c r="I8" s="29"/>
      <c r="J8" s="29"/>
      <c r="K8" s="29"/>
      <c r="L8" s="29"/>
      <c r="M8" s="29"/>
      <c r="N8" s="29"/>
      <c r="O8" s="28"/>
      <c r="P8" s="29"/>
      <c r="Q8" s="29"/>
      <c r="R8" s="46"/>
      <c r="S8" s="3"/>
      <c r="T8" s="4"/>
      <c r="U8" s="5"/>
      <c r="V8" s="6"/>
      <c r="W8" s="7"/>
    </row>
    <row r="9" spans="2:24" s="1" customFormat="1" ht="2.1" customHeight="1">
      <c r="B9" s="938"/>
      <c r="C9" s="939"/>
      <c r="D9" s="261"/>
      <c r="E9" s="261"/>
      <c r="F9" s="940"/>
      <c r="G9" s="940"/>
      <c r="H9" s="29"/>
      <c r="I9" s="29"/>
      <c r="J9" s="29"/>
      <c r="K9" s="29"/>
      <c r="L9" s="29"/>
      <c r="M9" s="29"/>
      <c r="N9" s="29"/>
      <c r="O9" s="28"/>
      <c r="P9" s="29"/>
      <c r="Q9" s="29"/>
      <c r="R9" s="46"/>
      <c r="S9" s="3"/>
      <c r="T9" s="4"/>
      <c r="U9" s="5"/>
      <c r="V9" s="6"/>
      <c r="W9" s="7"/>
    </row>
    <row r="10" spans="2:24" s="91" customFormat="1" ht="2.1" customHeight="1">
      <c r="B10" s="938"/>
      <c r="C10" s="941"/>
      <c r="D10" s="942"/>
      <c r="E10" s="942"/>
      <c r="F10" s="942"/>
      <c r="G10" s="942"/>
      <c r="H10" s="29"/>
      <c r="I10" s="29"/>
      <c r="J10" s="29"/>
      <c r="K10" s="29"/>
      <c r="L10" s="29"/>
      <c r="M10" s="29"/>
      <c r="N10" s="29"/>
      <c r="O10" s="92"/>
      <c r="P10" s="93"/>
      <c r="Q10" s="93"/>
      <c r="R10" s="46"/>
      <c r="S10" s="3"/>
      <c r="U10" s="6"/>
      <c r="V10" s="6"/>
      <c r="W10" s="7"/>
    </row>
    <row r="11" spans="2:24" s="4" customFormat="1" ht="2.1" customHeight="1">
      <c r="B11" s="938"/>
      <c r="C11" s="943"/>
      <c r="D11" s="261"/>
      <c r="E11" s="261"/>
      <c r="F11" s="940"/>
      <c r="G11" s="940"/>
      <c r="H11" s="29"/>
      <c r="I11" s="29"/>
      <c r="J11" s="29"/>
      <c r="K11" s="29"/>
      <c r="L11" s="29"/>
      <c r="M11" s="29"/>
      <c r="N11" s="29"/>
      <c r="O11" s="84"/>
      <c r="P11" s="85"/>
      <c r="Q11" s="85"/>
      <c r="R11" s="67"/>
      <c r="S11" s="68"/>
      <c r="U11" s="69"/>
      <c r="V11" s="70"/>
      <c r="W11" s="71"/>
      <c r="X11" s="66"/>
    </row>
    <row r="12" spans="2:24" s="4" customFormat="1" ht="14.1" customHeight="1">
      <c r="B12" s="936" t="s">
        <v>731</v>
      </c>
      <c r="C12" s="877"/>
      <c r="D12" s="171"/>
      <c r="E12" s="171"/>
      <c r="F12" s="940"/>
      <c r="G12" s="940"/>
      <c r="H12" s="29"/>
      <c r="I12" s="29"/>
      <c r="J12" s="29"/>
      <c r="K12" s="29"/>
      <c r="L12" s="29"/>
      <c r="M12" s="29"/>
      <c r="N12" s="29"/>
      <c r="O12" s="84"/>
      <c r="P12" s="85"/>
      <c r="Q12" s="85"/>
      <c r="R12" s="67"/>
      <c r="S12" s="68"/>
      <c r="U12" s="69"/>
      <c r="V12" s="70"/>
      <c r="W12" s="71"/>
      <c r="X12" s="66"/>
    </row>
    <row r="13" spans="2:24" s="4" customFormat="1" ht="14.1" customHeight="1">
      <c r="B13" s="936" t="s">
        <v>363</v>
      </c>
      <c r="C13" s="877"/>
      <c r="D13" s="170"/>
      <c r="E13" s="170"/>
      <c r="F13" s="944"/>
      <c r="G13" s="944"/>
      <c r="H13" s="29"/>
      <c r="I13" s="29"/>
      <c r="J13" s="29"/>
      <c r="K13" s="29"/>
      <c r="L13" s="29"/>
      <c r="M13" s="29"/>
      <c r="N13" s="29"/>
      <c r="O13" s="84"/>
      <c r="P13" s="85"/>
      <c r="Q13" s="85"/>
      <c r="R13" s="67"/>
      <c r="S13" s="68"/>
      <c r="U13" s="69"/>
      <c r="V13" s="70"/>
      <c r="W13" s="71"/>
      <c r="X13" s="66"/>
    </row>
    <row r="14" spans="2:24" s="4" customFormat="1" ht="14.1" customHeight="1">
      <c r="B14" s="945" t="s">
        <v>732</v>
      </c>
      <c r="C14" s="877" t="s">
        <v>960</v>
      </c>
      <c r="D14" s="309">
        <v>42312</v>
      </c>
      <c r="E14" s="935">
        <v>17408</v>
      </c>
      <c r="F14" s="309">
        <v>916207</v>
      </c>
      <c r="G14" s="935">
        <v>773505</v>
      </c>
      <c r="H14" s="29"/>
      <c r="I14" s="29"/>
      <c r="J14" s="29"/>
      <c r="K14" s="29"/>
      <c r="L14" s="29"/>
      <c r="M14" s="29"/>
      <c r="N14" s="29"/>
      <c r="O14" s="84"/>
      <c r="P14" s="85"/>
      <c r="Q14" s="85"/>
      <c r="R14" s="67"/>
      <c r="S14" s="68"/>
      <c r="U14" s="69"/>
      <c r="V14" s="70"/>
      <c r="W14" s="71"/>
      <c r="X14" s="66"/>
    </row>
    <row r="15" spans="2:24" s="4" customFormat="1" ht="14.1" customHeight="1">
      <c r="B15" s="945" t="s">
        <v>733</v>
      </c>
      <c r="C15" s="877" t="s">
        <v>987</v>
      </c>
      <c r="D15" s="309">
        <v>1903286</v>
      </c>
      <c r="E15" s="935">
        <v>2899602</v>
      </c>
      <c r="F15" s="309">
        <v>4835505</v>
      </c>
      <c r="G15" s="935">
        <v>5114597</v>
      </c>
      <c r="H15" s="29"/>
      <c r="I15" s="29"/>
      <c r="J15" s="29"/>
      <c r="K15" s="29"/>
      <c r="L15" s="29"/>
      <c r="M15" s="29"/>
      <c r="N15" s="29"/>
      <c r="O15" s="84"/>
      <c r="P15" s="85"/>
      <c r="Q15" s="85"/>
      <c r="R15" s="67"/>
      <c r="S15" s="68"/>
      <c r="U15" s="69"/>
      <c r="V15" s="70"/>
      <c r="W15" s="71"/>
      <c r="X15" s="66"/>
    </row>
    <row r="16" spans="2:24" s="4" customFormat="1" ht="14.1" customHeight="1">
      <c r="B16" s="945" t="s">
        <v>1260</v>
      </c>
      <c r="C16" s="877">
        <v>7</v>
      </c>
      <c r="D16" s="309">
        <v>70857</v>
      </c>
      <c r="E16" s="935">
        <v>32681</v>
      </c>
      <c r="F16" s="309">
        <v>3952081</v>
      </c>
      <c r="G16" s="935">
        <v>4366634</v>
      </c>
      <c r="H16" s="29"/>
      <c r="I16" s="29"/>
      <c r="J16" s="29"/>
      <c r="K16" s="29"/>
      <c r="L16" s="29"/>
      <c r="M16" s="29"/>
      <c r="N16" s="29"/>
      <c r="O16" s="84"/>
      <c r="P16" s="85"/>
      <c r="Q16" s="85"/>
      <c r="R16" s="67"/>
      <c r="S16" s="68"/>
      <c r="U16" s="69"/>
      <c r="V16" s="70"/>
      <c r="W16" s="71"/>
      <c r="X16" s="66"/>
    </row>
    <row r="17" spans="2:24" s="4" customFormat="1" ht="14.1" customHeight="1">
      <c r="B17" s="945" t="s">
        <v>734</v>
      </c>
      <c r="C17" s="877"/>
      <c r="D17" s="222">
        <v>25</v>
      </c>
      <c r="E17" s="161">
        <v>25</v>
      </c>
      <c r="F17" s="309">
        <v>10992</v>
      </c>
      <c r="G17" s="935">
        <v>3900</v>
      </c>
      <c r="H17" s="29"/>
      <c r="I17" s="29"/>
      <c r="J17" s="29"/>
      <c r="K17" s="29"/>
      <c r="L17" s="29"/>
      <c r="M17" s="29"/>
      <c r="N17" s="29"/>
      <c r="O17" s="84"/>
      <c r="P17" s="85"/>
      <c r="Q17" s="85"/>
      <c r="R17" s="67"/>
      <c r="S17" s="68"/>
      <c r="U17" s="69"/>
      <c r="V17" s="70"/>
      <c r="W17" s="71"/>
      <c r="X17" s="66"/>
    </row>
    <row r="18" spans="2:24" s="4" customFormat="1" ht="14.1" customHeight="1">
      <c r="B18" s="945" t="s">
        <v>735</v>
      </c>
      <c r="C18" s="877"/>
      <c r="D18" s="222">
        <v>264</v>
      </c>
      <c r="E18" s="161">
        <v>270</v>
      </c>
      <c r="F18" s="309">
        <v>145421</v>
      </c>
      <c r="G18" s="935">
        <v>134558</v>
      </c>
      <c r="H18" s="29"/>
      <c r="I18" s="29"/>
      <c r="J18" s="29"/>
      <c r="K18" s="29"/>
      <c r="L18" s="29"/>
      <c r="M18" s="29"/>
      <c r="N18" s="29"/>
      <c r="O18" s="84"/>
      <c r="P18" s="85"/>
      <c r="Q18" s="85"/>
      <c r="R18" s="67"/>
      <c r="S18" s="68"/>
      <c r="U18" s="69"/>
      <c r="V18" s="70"/>
      <c r="W18" s="71"/>
      <c r="X18" s="66"/>
    </row>
    <row r="19" spans="2:24" s="4" customFormat="1" ht="14.1" customHeight="1">
      <c r="B19" s="945" t="s">
        <v>736</v>
      </c>
      <c r="C19" s="877">
        <v>8</v>
      </c>
      <c r="D19" s="309">
        <v>171668</v>
      </c>
      <c r="E19" s="935">
        <v>54450</v>
      </c>
      <c r="F19" s="309">
        <v>2261522</v>
      </c>
      <c r="G19" s="935">
        <v>1356604</v>
      </c>
      <c r="H19" s="29"/>
      <c r="I19" s="29"/>
      <c r="J19" s="29"/>
      <c r="K19" s="29"/>
      <c r="L19" s="29"/>
      <c r="M19" s="29"/>
      <c r="N19" s="29"/>
      <c r="O19" s="84"/>
      <c r="P19" s="85"/>
      <c r="Q19" s="85"/>
      <c r="R19" s="67"/>
      <c r="S19" s="68"/>
      <c r="U19" s="69"/>
      <c r="V19" s="70"/>
      <c r="W19" s="71"/>
      <c r="X19" s="66"/>
    </row>
    <row r="20" spans="2:24" s="4" customFormat="1" ht="14.1" customHeight="1">
      <c r="B20" s="945" t="s">
        <v>737</v>
      </c>
      <c r="C20" s="877"/>
      <c r="D20" s="309">
        <v>94150</v>
      </c>
      <c r="E20" s="935">
        <v>45427</v>
      </c>
      <c r="F20" s="222" t="s">
        <v>36</v>
      </c>
      <c r="G20" s="161" t="s">
        <v>36</v>
      </c>
      <c r="H20" s="29"/>
      <c r="I20" s="29"/>
      <c r="J20" s="29"/>
      <c r="K20" s="29"/>
      <c r="L20" s="29"/>
      <c r="M20" s="29"/>
      <c r="N20" s="29"/>
      <c r="O20" s="84"/>
      <c r="P20" s="85"/>
      <c r="Q20" s="85"/>
      <c r="R20" s="67"/>
      <c r="S20" s="68"/>
      <c r="U20" s="69"/>
      <c r="V20" s="70"/>
      <c r="W20" s="71"/>
      <c r="X20" s="66"/>
    </row>
    <row r="21" spans="2:24" s="4" customFormat="1" ht="14.1" customHeight="1">
      <c r="B21" s="945" t="s">
        <v>738</v>
      </c>
      <c r="C21" s="877">
        <v>35</v>
      </c>
      <c r="D21" s="222" t="s">
        <v>36</v>
      </c>
      <c r="E21" s="161" t="s">
        <v>36</v>
      </c>
      <c r="F21" s="309">
        <v>195395</v>
      </c>
      <c r="G21" s="935">
        <v>473525</v>
      </c>
      <c r="H21" s="29"/>
      <c r="I21" s="29"/>
      <c r="J21" s="29"/>
      <c r="K21" s="29"/>
      <c r="L21" s="29"/>
      <c r="M21" s="29"/>
      <c r="N21" s="29"/>
      <c r="O21" s="84"/>
      <c r="P21" s="85"/>
      <c r="Q21" s="85"/>
      <c r="R21" s="67"/>
      <c r="S21" s="68"/>
      <c r="U21" s="69"/>
      <c r="V21" s="70"/>
      <c r="W21" s="71"/>
      <c r="X21" s="66"/>
    </row>
    <row r="22" spans="2:24" s="4" customFormat="1" ht="14.1" customHeight="1">
      <c r="B22" s="945" t="s">
        <v>1261</v>
      </c>
      <c r="C22" s="877">
        <v>10</v>
      </c>
      <c r="D22" s="222" t="s">
        <v>36</v>
      </c>
      <c r="E22" s="161" t="s">
        <v>36</v>
      </c>
      <c r="F22" s="309">
        <v>488505</v>
      </c>
      <c r="G22" s="935">
        <v>1652491</v>
      </c>
      <c r="H22" s="29"/>
      <c r="I22" s="29"/>
      <c r="J22" s="29"/>
      <c r="K22" s="29"/>
      <c r="L22" s="29"/>
      <c r="M22" s="29"/>
      <c r="N22" s="29"/>
      <c r="O22" s="84"/>
      <c r="P22" s="85"/>
      <c r="Q22" s="85"/>
      <c r="R22" s="67"/>
      <c r="S22" s="68"/>
      <c r="U22" s="69"/>
      <c r="V22" s="70"/>
      <c r="W22" s="71"/>
      <c r="X22" s="66"/>
    </row>
    <row r="23" spans="2:24" s="4" customFormat="1" ht="14.1" customHeight="1">
      <c r="B23" s="945" t="s">
        <v>742</v>
      </c>
      <c r="C23" s="877" t="s">
        <v>1262</v>
      </c>
      <c r="D23" s="222" t="s">
        <v>36</v>
      </c>
      <c r="E23" s="161" t="s">
        <v>36</v>
      </c>
      <c r="F23" s="309">
        <v>659865</v>
      </c>
      <c r="G23" s="935">
        <v>151135</v>
      </c>
      <c r="H23" s="29"/>
      <c r="I23" s="29"/>
      <c r="J23" s="29"/>
      <c r="K23" s="29"/>
      <c r="L23" s="29"/>
      <c r="M23" s="29"/>
      <c r="N23" s="29"/>
      <c r="O23" s="84"/>
      <c r="P23" s="85"/>
      <c r="Q23" s="85"/>
      <c r="R23" s="67"/>
      <c r="S23" s="68"/>
      <c r="U23" s="69"/>
      <c r="V23" s="70"/>
      <c r="W23" s="71"/>
      <c r="X23" s="66"/>
    </row>
    <row r="24" spans="2:24" s="4" customFormat="1" ht="14.1" customHeight="1" thickBot="1">
      <c r="B24" s="945" t="s">
        <v>739</v>
      </c>
      <c r="C24" s="877">
        <v>11</v>
      </c>
      <c r="D24" s="309">
        <v>24540</v>
      </c>
      <c r="E24" s="935">
        <v>52387</v>
      </c>
      <c r="F24" s="956">
        <v>1258763</v>
      </c>
      <c r="G24" s="935">
        <v>2047563</v>
      </c>
      <c r="H24" s="29"/>
      <c r="I24" s="29"/>
      <c r="J24" s="29"/>
      <c r="K24" s="29"/>
      <c r="L24" s="29"/>
      <c r="M24" s="29"/>
      <c r="N24" s="29"/>
      <c r="O24" s="84"/>
      <c r="P24" s="85"/>
      <c r="Q24" s="85"/>
      <c r="R24" s="67"/>
      <c r="S24" s="68"/>
      <c r="U24" s="69"/>
      <c r="V24" s="70"/>
      <c r="W24" s="71"/>
      <c r="X24" s="66"/>
    </row>
    <row r="25" spans="2:24" s="4" customFormat="1" ht="14.1" customHeight="1" thickBot="1">
      <c r="B25" s="936" t="s">
        <v>740</v>
      </c>
      <c r="C25" s="877"/>
      <c r="D25" s="957">
        <v>2307102</v>
      </c>
      <c r="E25" s="958">
        <v>3102250</v>
      </c>
      <c r="F25" s="959">
        <v>14724256</v>
      </c>
      <c r="G25" s="958">
        <v>16074512</v>
      </c>
      <c r="H25" s="29"/>
      <c r="I25" s="29"/>
      <c r="J25" s="29"/>
      <c r="K25" s="29"/>
      <c r="L25" s="29"/>
      <c r="M25" s="29"/>
      <c r="N25" s="29"/>
      <c r="O25" s="84"/>
      <c r="P25" s="85"/>
      <c r="Q25" s="85"/>
      <c r="R25" s="67"/>
      <c r="S25" s="68"/>
      <c r="U25" s="69"/>
      <c r="V25" s="70"/>
      <c r="W25" s="71"/>
      <c r="X25" s="66"/>
    </row>
    <row r="26" spans="2:24" s="4" customFormat="1" ht="14.1" customHeight="1">
      <c r="B26" s="947"/>
      <c r="C26" s="877"/>
      <c r="D26" s="948"/>
      <c r="E26" s="828"/>
      <c r="F26" s="948"/>
      <c r="G26" s="828"/>
      <c r="H26" s="29"/>
      <c r="I26" s="29"/>
      <c r="J26" s="29"/>
      <c r="K26" s="29"/>
      <c r="L26" s="29"/>
      <c r="M26" s="29"/>
      <c r="N26" s="29"/>
      <c r="O26" s="84"/>
      <c r="P26" s="85"/>
      <c r="Q26" s="85"/>
      <c r="R26" s="67"/>
      <c r="S26" s="68"/>
      <c r="U26" s="69"/>
      <c r="V26" s="70"/>
      <c r="W26" s="71"/>
      <c r="X26" s="66"/>
    </row>
    <row r="27" spans="2:24" s="4" customFormat="1" ht="14.1" customHeight="1">
      <c r="B27" s="936" t="s">
        <v>891</v>
      </c>
      <c r="C27" s="877"/>
      <c r="D27" s="948"/>
      <c r="E27" s="828"/>
      <c r="F27" s="948"/>
      <c r="G27" s="828"/>
      <c r="H27" s="29"/>
      <c r="I27" s="29"/>
      <c r="J27" s="29"/>
      <c r="K27" s="29"/>
      <c r="L27" s="29"/>
      <c r="M27" s="29"/>
      <c r="N27" s="29"/>
      <c r="O27" s="84"/>
      <c r="P27" s="85"/>
      <c r="Q27" s="85"/>
      <c r="R27" s="67"/>
      <c r="S27" s="68"/>
      <c r="U27" s="69"/>
      <c r="V27" s="70"/>
      <c r="W27" s="71"/>
      <c r="X27" s="66"/>
    </row>
    <row r="28" spans="2:24" s="4" customFormat="1" ht="14.1" customHeight="1">
      <c r="B28" s="947" t="s">
        <v>741</v>
      </c>
      <c r="C28" s="877"/>
      <c r="D28" s="948"/>
      <c r="E28" s="828"/>
      <c r="F28" s="948"/>
      <c r="G28" s="828"/>
      <c r="H28" s="29"/>
      <c r="I28" s="29"/>
      <c r="J28" s="29"/>
      <c r="K28" s="29"/>
      <c r="L28" s="29"/>
      <c r="M28" s="29"/>
      <c r="N28" s="29"/>
      <c r="O28" s="84"/>
      <c r="P28" s="85"/>
      <c r="Q28" s="85"/>
      <c r="R28" s="67"/>
      <c r="S28" s="68"/>
      <c r="U28" s="69"/>
      <c r="V28" s="70"/>
      <c r="W28" s="71"/>
      <c r="X28" s="66"/>
    </row>
    <row r="29" spans="2:24" s="4" customFormat="1" ht="14.1" customHeight="1">
      <c r="B29" s="945" t="s">
        <v>733</v>
      </c>
      <c r="C29" s="877" t="s">
        <v>987</v>
      </c>
      <c r="D29" s="309">
        <v>2334202</v>
      </c>
      <c r="E29" s="935">
        <v>1766358</v>
      </c>
      <c r="F29" s="309">
        <v>196587</v>
      </c>
      <c r="G29" s="935">
        <v>128754</v>
      </c>
      <c r="H29" s="29"/>
      <c r="I29" s="29"/>
      <c r="J29" s="29"/>
      <c r="K29" s="29"/>
      <c r="L29" s="29"/>
      <c r="M29" s="29"/>
      <c r="N29" s="29"/>
      <c r="O29" s="84"/>
      <c r="P29" s="85"/>
      <c r="Q29" s="85"/>
      <c r="R29" s="67"/>
      <c r="S29" s="68"/>
      <c r="U29" s="69"/>
      <c r="V29" s="70"/>
      <c r="W29" s="71"/>
      <c r="X29" s="66"/>
    </row>
    <row r="30" spans="2:24" s="4" customFormat="1" ht="14.1" customHeight="1">
      <c r="B30" s="945" t="s">
        <v>1263</v>
      </c>
      <c r="C30" s="877">
        <v>7</v>
      </c>
      <c r="D30" s="222" t="s">
        <v>36</v>
      </c>
      <c r="E30" s="161" t="s">
        <v>36</v>
      </c>
      <c r="F30" s="309">
        <v>1662512</v>
      </c>
      <c r="G30" s="935">
        <v>1461924</v>
      </c>
      <c r="H30" s="29"/>
      <c r="I30" s="29"/>
      <c r="J30" s="29"/>
      <c r="K30" s="29"/>
      <c r="L30" s="29"/>
      <c r="M30" s="29"/>
      <c r="N30" s="29"/>
      <c r="O30" s="84"/>
      <c r="P30" s="85"/>
      <c r="Q30" s="85"/>
      <c r="R30" s="67"/>
      <c r="S30" s="68"/>
      <c r="U30" s="69"/>
      <c r="V30" s="70"/>
      <c r="W30" s="71"/>
      <c r="X30" s="66"/>
    </row>
    <row r="31" spans="2:24" s="4" customFormat="1" ht="14.1" customHeight="1">
      <c r="B31" s="945" t="s">
        <v>1264</v>
      </c>
      <c r="C31" s="877"/>
      <c r="D31" s="222" t="s">
        <v>36</v>
      </c>
      <c r="E31" s="161" t="s">
        <v>36</v>
      </c>
      <c r="F31" s="309">
        <v>99862</v>
      </c>
      <c r="G31" s="935">
        <v>99847</v>
      </c>
      <c r="H31" s="29"/>
      <c r="I31" s="29"/>
      <c r="J31" s="29"/>
      <c r="K31" s="29"/>
      <c r="L31" s="29"/>
      <c r="M31" s="29"/>
      <c r="N31" s="29"/>
      <c r="O31" s="84"/>
      <c r="P31" s="85"/>
      <c r="Q31" s="85"/>
      <c r="R31" s="67"/>
      <c r="S31" s="68"/>
      <c r="U31" s="69"/>
      <c r="V31" s="70"/>
      <c r="W31" s="71"/>
      <c r="X31" s="66"/>
    </row>
    <row r="32" spans="2:24" s="4" customFormat="1" ht="14.1" customHeight="1">
      <c r="B32" s="945" t="s">
        <v>1265</v>
      </c>
      <c r="C32" s="877">
        <v>10</v>
      </c>
      <c r="D32" s="222" t="s">
        <v>36</v>
      </c>
      <c r="E32" s="161" t="s">
        <v>36</v>
      </c>
      <c r="F32" s="309">
        <v>401053</v>
      </c>
      <c r="G32" s="935">
        <v>988122</v>
      </c>
      <c r="H32" s="29"/>
      <c r="I32" s="29"/>
      <c r="J32" s="29"/>
      <c r="K32" s="29"/>
      <c r="L32" s="29"/>
      <c r="M32" s="29"/>
      <c r="N32" s="29"/>
      <c r="O32" s="84"/>
      <c r="P32" s="85"/>
      <c r="Q32" s="85"/>
      <c r="R32" s="67"/>
      <c r="S32" s="68"/>
      <c r="U32" s="69"/>
      <c r="V32" s="70"/>
      <c r="W32" s="71"/>
      <c r="X32" s="66"/>
    </row>
    <row r="33" spans="2:24" s="4" customFormat="1" ht="14.1" customHeight="1">
      <c r="B33" s="945" t="s">
        <v>1266</v>
      </c>
      <c r="C33" s="877">
        <v>12</v>
      </c>
      <c r="D33" s="309">
        <v>2297546</v>
      </c>
      <c r="E33" s="935">
        <v>2432573</v>
      </c>
      <c r="F33" s="222" t="s">
        <v>36</v>
      </c>
      <c r="G33" s="161" t="s">
        <v>36</v>
      </c>
      <c r="H33" s="29"/>
      <c r="I33" s="29"/>
      <c r="J33" s="29"/>
      <c r="K33" s="29"/>
      <c r="L33" s="29"/>
      <c r="M33" s="29"/>
      <c r="N33" s="29"/>
      <c r="O33" s="84"/>
      <c r="P33" s="85"/>
      <c r="Q33" s="85"/>
      <c r="R33" s="67"/>
      <c r="S33" s="68"/>
      <c r="U33" s="69"/>
      <c r="V33" s="70"/>
      <c r="W33" s="71"/>
      <c r="X33" s="66"/>
    </row>
    <row r="34" spans="2:24" s="4" customFormat="1" ht="14.1" customHeight="1">
      <c r="B34" s="945" t="s">
        <v>1267</v>
      </c>
      <c r="C34" s="877">
        <v>8</v>
      </c>
      <c r="D34" s="309">
        <v>105424</v>
      </c>
      <c r="E34" s="935">
        <v>130564</v>
      </c>
      <c r="F34" s="309">
        <v>2677847</v>
      </c>
      <c r="G34" s="935">
        <v>3718883</v>
      </c>
      <c r="H34" s="29"/>
      <c r="I34" s="29"/>
      <c r="J34" s="29"/>
      <c r="K34" s="29"/>
      <c r="L34" s="29"/>
      <c r="M34" s="29"/>
      <c r="N34" s="29"/>
      <c r="O34" s="84"/>
      <c r="P34" s="85"/>
      <c r="Q34" s="85"/>
      <c r="R34" s="67"/>
      <c r="S34" s="68"/>
      <c r="U34" s="69"/>
      <c r="V34" s="70"/>
      <c r="W34" s="71"/>
      <c r="X34" s="66"/>
    </row>
    <row r="35" spans="2:24" s="4" customFormat="1" ht="14.1" customHeight="1">
      <c r="B35" s="945" t="s">
        <v>1268</v>
      </c>
      <c r="C35" s="877">
        <v>13</v>
      </c>
      <c r="D35" s="222" t="s">
        <v>36</v>
      </c>
      <c r="E35" s="161" t="s">
        <v>36</v>
      </c>
      <c r="F35" s="309">
        <v>1519113</v>
      </c>
      <c r="G35" s="935">
        <v>1423762</v>
      </c>
      <c r="H35" s="29"/>
      <c r="I35" s="29"/>
      <c r="J35" s="29"/>
      <c r="K35" s="29"/>
      <c r="L35" s="29"/>
      <c r="M35" s="29"/>
      <c r="N35" s="29"/>
      <c r="O35" s="84"/>
      <c r="P35" s="85"/>
      <c r="Q35" s="85"/>
      <c r="R35" s="67"/>
      <c r="S35" s="68"/>
      <c r="U35" s="69"/>
      <c r="V35" s="70"/>
      <c r="W35" s="71"/>
      <c r="X35" s="66"/>
    </row>
    <row r="36" spans="2:24" s="4" customFormat="1" ht="14.1" customHeight="1">
      <c r="B36" s="945" t="s">
        <v>1269</v>
      </c>
      <c r="C36" s="877">
        <v>25</v>
      </c>
      <c r="D36" s="309">
        <v>3637</v>
      </c>
      <c r="E36" s="935">
        <v>1177</v>
      </c>
      <c r="F36" s="309">
        <v>1306768</v>
      </c>
      <c r="G36" s="935">
        <v>1003852</v>
      </c>
      <c r="H36" s="29"/>
      <c r="I36" s="29"/>
      <c r="J36" s="29"/>
      <c r="K36" s="29"/>
      <c r="L36" s="29"/>
      <c r="M36" s="29"/>
      <c r="N36" s="29"/>
      <c r="O36" s="84"/>
      <c r="P36" s="85"/>
      <c r="Q36" s="85"/>
      <c r="R36" s="67"/>
      <c r="S36" s="68"/>
      <c r="U36" s="69"/>
      <c r="V36" s="70"/>
      <c r="W36" s="71"/>
      <c r="X36" s="66"/>
    </row>
    <row r="37" spans="2:24" s="4" customFormat="1" ht="14.1" customHeight="1">
      <c r="B37" s="945" t="s">
        <v>1270</v>
      </c>
      <c r="C37" s="877">
        <v>35</v>
      </c>
      <c r="D37" s="309">
        <v>269998</v>
      </c>
      <c r="E37" s="935">
        <v>495848</v>
      </c>
      <c r="F37" s="309">
        <v>1251990</v>
      </c>
      <c r="G37" s="935">
        <v>2025932</v>
      </c>
      <c r="H37" s="29"/>
      <c r="I37" s="29"/>
      <c r="J37" s="29"/>
      <c r="K37" s="29"/>
      <c r="L37" s="29"/>
      <c r="M37" s="29"/>
      <c r="N37" s="29"/>
      <c r="O37" s="84"/>
      <c r="P37" s="85"/>
      <c r="Q37" s="85"/>
      <c r="R37" s="67"/>
      <c r="S37" s="68"/>
      <c r="U37" s="69"/>
      <c r="V37" s="70"/>
      <c r="W37" s="71"/>
      <c r="X37" s="66"/>
    </row>
    <row r="38" spans="2:24" s="4" customFormat="1" ht="14.1" customHeight="1">
      <c r="B38" s="945" t="s">
        <v>1271</v>
      </c>
      <c r="C38" s="877" t="s">
        <v>1272</v>
      </c>
      <c r="D38" s="222" t="s">
        <v>36</v>
      </c>
      <c r="E38" s="161" t="s">
        <v>36</v>
      </c>
      <c r="F38" s="309">
        <v>9789619</v>
      </c>
      <c r="G38" s="935">
        <v>7618313</v>
      </c>
      <c r="H38" s="29"/>
      <c r="I38" s="29"/>
      <c r="J38" s="29"/>
      <c r="K38" s="29"/>
      <c r="L38" s="29"/>
      <c r="M38" s="29"/>
      <c r="N38" s="29"/>
      <c r="O38" s="84"/>
      <c r="P38" s="85"/>
      <c r="Q38" s="85"/>
      <c r="R38" s="67"/>
      <c r="S38" s="68"/>
      <c r="U38" s="69"/>
      <c r="V38" s="70"/>
      <c r="W38" s="71"/>
      <c r="X38" s="66"/>
    </row>
    <row r="39" spans="2:24" s="4" customFormat="1" ht="14.1" customHeight="1">
      <c r="B39" s="945" t="s">
        <v>1273</v>
      </c>
      <c r="C39" s="877" t="s">
        <v>1262</v>
      </c>
      <c r="D39" s="222" t="s">
        <v>36</v>
      </c>
      <c r="E39" s="161" t="s">
        <v>36</v>
      </c>
      <c r="F39" s="309">
        <v>6739230</v>
      </c>
      <c r="G39" s="935">
        <v>2450614</v>
      </c>
      <c r="H39" s="29"/>
      <c r="I39" s="29"/>
      <c r="J39" s="29"/>
      <c r="K39" s="29"/>
      <c r="L39" s="29"/>
      <c r="M39" s="29"/>
      <c r="N39" s="29"/>
      <c r="O39" s="84"/>
      <c r="P39" s="85"/>
      <c r="Q39" s="85"/>
      <c r="R39" s="67"/>
      <c r="S39" s="68"/>
      <c r="U39" s="69"/>
      <c r="V39" s="70"/>
      <c r="W39" s="71"/>
      <c r="X39" s="66"/>
    </row>
    <row r="40" spans="2:24" s="4" customFormat="1" ht="14.1" customHeight="1" thickBot="1">
      <c r="B40" s="945" t="s">
        <v>1274</v>
      </c>
      <c r="C40" s="877">
        <v>11</v>
      </c>
      <c r="D40" s="956">
        <v>199965</v>
      </c>
      <c r="E40" s="960">
        <v>200000</v>
      </c>
      <c r="F40" s="956">
        <v>539236</v>
      </c>
      <c r="G40" s="960">
        <v>589856</v>
      </c>
      <c r="H40" s="29"/>
      <c r="I40" s="29"/>
      <c r="J40" s="29"/>
      <c r="K40" s="29"/>
      <c r="L40" s="29"/>
      <c r="M40" s="29"/>
      <c r="N40" s="29"/>
      <c r="O40" s="84"/>
      <c r="P40" s="85"/>
      <c r="Q40" s="85"/>
      <c r="R40" s="67"/>
      <c r="S40" s="68"/>
      <c r="U40" s="69"/>
      <c r="V40" s="70"/>
      <c r="W40" s="71"/>
      <c r="X40" s="66"/>
    </row>
    <row r="41" spans="2:24" s="4" customFormat="1" ht="14.1" customHeight="1">
      <c r="B41" s="947"/>
      <c r="C41" s="877"/>
      <c r="D41" s="961">
        <v>5210772</v>
      </c>
      <c r="E41" s="962">
        <v>5026520</v>
      </c>
      <c r="F41" s="961">
        <v>26183817</v>
      </c>
      <c r="G41" s="962">
        <v>21509859</v>
      </c>
      <c r="H41" s="29"/>
      <c r="I41" s="29"/>
      <c r="J41" s="29"/>
      <c r="K41" s="29"/>
      <c r="L41" s="29"/>
      <c r="M41" s="29"/>
      <c r="N41" s="29"/>
      <c r="O41" s="84"/>
      <c r="P41" s="85"/>
      <c r="Q41" s="85"/>
      <c r="R41" s="67"/>
      <c r="S41" s="68"/>
      <c r="U41" s="69"/>
      <c r="V41" s="70"/>
      <c r="W41" s="71"/>
      <c r="X41" s="66"/>
    </row>
    <row r="42" spans="2:24" s="4" customFormat="1" ht="14.1" customHeight="1">
      <c r="B42" s="947"/>
      <c r="C42" s="877"/>
      <c r="D42" s="948"/>
      <c r="E42" s="828"/>
      <c r="F42" s="948"/>
      <c r="G42" s="828"/>
      <c r="H42" s="29"/>
      <c r="I42" s="29"/>
      <c r="J42" s="29"/>
      <c r="K42" s="29"/>
      <c r="L42" s="29"/>
      <c r="M42" s="29"/>
      <c r="N42" s="29"/>
      <c r="O42" s="84"/>
      <c r="P42" s="85"/>
      <c r="Q42" s="85"/>
      <c r="R42" s="67"/>
      <c r="S42" s="68"/>
      <c r="U42" s="69"/>
      <c r="V42" s="70"/>
      <c r="W42" s="71"/>
      <c r="X42" s="66"/>
    </row>
    <row r="43" spans="2:24" s="4" customFormat="1" ht="14.1" customHeight="1">
      <c r="B43" s="950" t="s">
        <v>1275</v>
      </c>
      <c r="C43" s="877">
        <v>18</v>
      </c>
      <c r="D43" s="222" t="s">
        <v>36</v>
      </c>
      <c r="E43" s="828"/>
      <c r="F43" s="309">
        <v>1671954</v>
      </c>
      <c r="G43" s="935">
        <v>1247877</v>
      </c>
      <c r="H43" s="29"/>
      <c r="I43" s="29"/>
      <c r="J43" s="29"/>
      <c r="K43" s="29"/>
      <c r="L43" s="29"/>
      <c r="M43" s="29"/>
      <c r="N43" s="29"/>
      <c r="O43" s="84"/>
      <c r="P43" s="85"/>
      <c r="Q43" s="85"/>
      <c r="R43" s="67"/>
      <c r="S43" s="68"/>
      <c r="U43" s="69"/>
      <c r="V43" s="70"/>
      <c r="W43" s="71"/>
      <c r="X43" s="66"/>
    </row>
    <row r="44" spans="2:24" ht="14.1" customHeight="1">
      <c r="B44" s="947" t="s">
        <v>229</v>
      </c>
      <c r="C44" s="877">
        <v>16</v>
      </c>
      <c r="D44" s="309">
        <v>11070645</v>
      </c>
      <c r="E44" s="935">
        <v>9503617</v>
      </c>
      <c r="F44" s="309">
        <v>49247</v>
      </c>
      <c r="G44" s="935">
        <v>64755</v>
      </c>
    </row>
    <row r="45" spans="2:24" s="1" customFormat="1" ht="14.1" customHeight="1">
      <c r="B45" s="947" t="s">
        <v>1276</v>
      </c>
      <c r="C45" s="877">
        <v>17</v>
      </c>
      <c r="D45" s="309">
        <v>79813</v>
      </c>
      <c r="E45" s="935">
        <v>70698</v>
      </c>
      <c r="F45" s="309">
        <v>1875170</v>
      </c>
      <c r="G45" s="935">
        <v>717518</v>
      </c>
      <c r="H45" s="29"/>
      <c r="I45" s="29"/>
      <c r="J45" s="29"/>
      <c r="K45" s="29"/>
      <c r="L45" s="29"/>
      <c r="M45" s="29"/>
      <c r="N45" s="29"/>
      <c r="O45" s="28"/>
      <c r="P45" s="29"/>
      <c r="Q45" s="29"/>
      <c r="R45" s="46"/>
      <c r="S45" s="3"/>
      <c r="T45" s="4"/>
      <c r="U45" s="5"/>
      <c r="V45" s="6"/>
      <c r="W45" s="7"/>
    </row>
    <row r="46" spans="2:24" s="1" customFormat="1" ht="14.1" customHeight="1" thickBot="1">
      <c r="B46" s="947" t="s">
        <v>743</v>
      </c>
      <c r="C46" s="877">
        <v>18</v>
      </c>
      <c r="D46" s="309">
        <v>72867</v>
      </c>
      <c r="E46" s="935">
        <v>71895</v>
      </c>
      <c r="F46" s="309">
        <v>15166224</v>
      </c>
      <c r="G46" s="935">
        <v>14643479</v>
      </c>
      <c r="H46" s="29"/>
      <c r="I46" s="29"/>
      <c r="J46" s="29"/>
      <c r="K46" s="29"/>
      <c r="L46" s="29"/>
      <c r="M46" s="29"/>
      <c r="N46" s="29"/>
      <c r="O46" s="28"/>
      <c r="P46" s="29"/>
      <c r="Q46" s="29"/>
      <c r="R46" s="46"/>
      <c r="S46" s="3"/>
      <c r="T46" s="4"/>
      <c r="U46" s="5"/>
      <c r="V46" s="6"/>
      <c r="W46" s="7"/>
    </row>
    <row r="47" spans="2:24" s="1" customFormat="1" ht="14.1" customHeight="1" thickBot="1">
      <c r="B47" s="936" t="s">
        <v>744</v>
      </c>
      <c r="C47" s="877"/>
      <c r="D47" s="957">
        <v>16434097</v>
      </c>
      <c r="E47" s="958">
        <v>14672730</v>
      </c>
      <c r="F47" s="957">
        <v>44946412</v>
      </c>
      <c r="G47" s="958">
        <v>38183488</v>
      </c>
      <c r="H47" s="29"/>
      <c r="I47" s="29"/>
      <c r="J47" s="29"/>
      <c r="K47" s="29"/>
      <c r="L47" s="29"/>
      <c r="M47" s="29"/>
      <c r="N47" s="29"/>
      <c r="O47" s="28"/>
      <c r="P47" s="29"/>
      <c r="Q47" s="29"/>
      <c r="R47" s="46"/>
      <c r="S47" s="3"/>
      <c r="T47" s="4"/>
      <c r="U47" s="5"/>
      <c r="V47" s="6"/>
      <c r="W47" s="7"/>
    </row>
    <row r="48" spans="2:24" s="91" customFormat="1" ht="14.1" customHeight="1" thickBot="1">
      <c r="B48" s="936"/>
      <c r="C48" s="877"/>
      <c r="D48" s="951"/>
      <c r="E48" s="952"/>
      <c r="F48" s="951"/>
      <c r="G48" s="952"/>
      <c r="H48" s="29"/>
      <c r="I48" s="29"/>
      <c r="J48" s="29"/>
      <c r="K48" s="29"/>
      <c r="L48" s="29"/>
      <c r="M48" s="29"/>
      <c r="N48" s="29"/>
      <c r="O48" s="92"/>
      <c r="P48" s="93"/>
      <c r="Q48" s="93"/>
      <c r="R48" s="46"/>
      <c r="S48" s="3"/>
      <c r="U48" s="6"/>
      <c r="V48" s="6"/>
      <c r="W48" s="7"/>
    </row>
    <row r="49" spans="2:24" s="4" customFormat="1" ht="14.1" customHeight="1" thickBot="1">
      <c r="B49" s="936" t="s">
        <v>745</v>
      </c>
      <c r="C49" s="877"/>
      <c r="D49" s="963">
        <v>18741199</v>
      </c>
      <c r="E49" s="964">
        <v>17774980</v>
      </c>
      <c r="F49" s="963">
        <v>59670668</v>
      </c>
      <c r="G49" s="964">
        <v>54258000</v>
      </c>
      <c r="H49" s="29"/>
      <c r="I49" s="29"/>
      <c r="J49" s="29"/>
      <c r="K49" s="29"/>
      <c r="L49" s="29"/>
      <c r="M49" s="29"/>
      <c r="N49" s="29"/>
      <c r="O49" s="84"/>
      <c r="P49" s="85"/>
      <c r="Q49" s="85"/>
      <c r="R49" s="67"/>
      <c r="S49" s="68"/>
      <c r="U49" s="69"/>
      <c r="V49" s="70"/>
      <c r="W49" s="71"/>
      <c r="X49" s="66"/>
    </row>
    <row r="50" spans="2:24" s="4" customFormat="1" ht="14.1" customHeight="1" thickTop="1">
      <c r="B50" s="947" t="s">
        <v>1281</v>
      </c>
      <c r="C50" s="877"/>
      <c r="D50" s="953"/>
      <c r="E50" s="953"/>
      <c r="F50" s="953"/>
      <c r="G50" s="953"/>
      <c r="H50" s="29"/>
      <c r="I50" s="29"/>
      <c r="J50" s="29"/>
      <c r="K50" s="29"/>
      <c r="L50" s="29"/>
      <c r="M50" s="29"/>
      <c r="N50" s="29"/>
      <c r="O50" s="84"/>
      <c r="P50" s="85"/>
      <c r="Q50" s="85"/>
      <c r="R50" s="67"/>
      <c r="S50" s="68"/>
      <c r="U50" s="69"/>
      <c r="V50" s="70"/>
      <c r="W50" s="71"/>
      <c r="X50" s="66"/>
    </row>
    <row r="51" spans="2:24" s="4" customFormat="1" ht="14.1" hidden="1" customHeight="1">
      <c r="B51" s="1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84"/>
      <c r="P51" s="85"/>
      <c r="Q51" s="85"/>
      <c r="R51" s="67"/>
      <c r="S51" s="68"/>
      <c r="U51" s="69"/>
      <c r="V51" s="70"/>
      <c r="W51" s="71"/>
      <c r="X51" s="66"/>
    </row>
    <row r="52" spans="2:24" s="4" customFormat="1" ht="14.1" hidden="1" customHeight="1">
      <c r="B52" s="1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84"/>
      <c r="P52" s="85"/>
      <c r="Q52" s="85"/>
      <c r="R52" s="67"/>
      <c r="S52" s="68"/>
      <c r="U52" s="69"/>
      <c r="V52" s="70"/>
      <c r="W52" s="71"/>
      <c r="X52" s="66"/>
    </row>
    <row r="53" spans="2:24" s="4" customFormat="1" ht="14.1" hidden="1" customHeight="1">
      <c r="B53" s="1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84"/>
      <c r="P53" s="85"/>
      <c r="Q53" s="85"/>
      <c r="R53" s="67"/>
      <c r="S53" s="68"/>
      <c r="U53" s="69"/>
      <c r="V53" s="70"/>
      <c r="W53" s="71"/>
      <c r="X53" s="66"/>
    </row>
    <row r="54" spans="2:24" s="4" customFormat="1" ht="14.1" hidden="1" customHeight="1">
      <c r="B54" s="1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84"/>
      <c r="P54" s="85"/>
      <c r="Q54" s="85"/>
      <c r="R54" s="67"/>
      <c r="S54" s="68"/>
      <c r="U54" s="69"/>
      <c r="V54" s="70"/>
      <c r="W54" s="71"/>
      <c r="X54" s="66"/>
    </row>
    <row r="55" spans="2:24" s="4" customFormat="1" ht="14.1" hidden="1" customHeight="1">
      <c r="B55" s="1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84"/>
      <c r="P55" s="85"/>
      <c r="Q55" s="85"/>
      <c r="R55" s="67"/>
      <c r="S55" s="68"/>
      <c r="U55" s="69"/>
      <c r="V55" s="70"/>
      <c r="W55" s="71"/>
      <c r="X55" s="66"/>
    </row>
    <row r="56" spans="2:24" s="4" customFormat="1" ht="14.1" hidden="1" customHeight="1">
      <c r="B56" s="1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84"/>
      <c r="P56" s="85"/>
      <c r="Q56" s="85"/>
      <c r="R56" s="67"/>
      <c r="S56" s="68"/>
      <c r="U56" s="69"/>
      <c r="V56" s="70"/>
      <c r="W56" s="71"/>
      <c r="X56" s="66"/>
    </row>
    <row r="57" spans="2:24" s="4" customFormat="1" ht="14.1" hidden="1" customHeight="1">
      <c r="B57" s="1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84"/>
      <c r="P57" s="85"/>
      <c r="Q57" s="85"/>
      <c r="R57" s="67"/>
      <c r="S57" s="68"/>
      <c r="U57" s="69"/>
      <c r="V57" s="70"/>
      <c r="W57" s="71"/>
      <c r="X57" s="66"/>
    </row>
    <row r="58" spans="2:24" s="4" customFormat="1" ht="12" hidden="1" customHeight="1">
      <c r="B58" s="1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84"/>
      <c r="P58" s="85"/>
      <c r="Q58" s="85"/>
      <c r="R58" s="67"/>
      <c r="S58" s="68"/>
      <c r="U58" s="69"/>
      <c r="V58" s="70"/>
      <c r="W58" s="71"/>
      <c r="X58" s="66"/>
    </row>
    <row r="59" spans="2:24" s="4" customFormat="1" ht="12" hidden="1" customHeight="1">
      <c r="B59" s="1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84"/>
      <c r="P59" s="85"/>
      <c r="Q59" s="85"/>
      <c r="R59" s="67"/>
      <c r="S59" s="68"/>
      <c r="U59" s="69"/>
      <c r="V59" s="70"/>
      <c r="W59" s="71"/>
      <c r="X59" s="66"/>
    </row>
    <row r="60" spans="2:24" s="4" customFormat="1" ht="12" hidden="1" customHeight="1">
      <c r="B60" s="1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84"/>
      <c r="P60" s="85"/>
      <c r="Q60" s="85"/>
      <c r="R60" s="67"/>
      <c r="S60" s="68"/>
      <c r="U60" s="69"/>
      <c r="V60" s="70"/>
      <c r="W60" s="71"/>
      <c r="X60" s="66"/>
    </row>
    <row r="61" spans="2:24" s="4" customFormat="1" ht="12" hidden="1" customHeight="1">
      <c r="B61" s="1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84"/>
      <c r="P61" s="85"/>
      <c r="Q61" s="85"/>
      <c r="R61" s="67"/>
      <c r="S61" s="68"/>
      <c r="U61" s="69"/>
      <c r="V61" s="70"/>
      <c r="W61" s="71"/>
      <c r="X61" s="66"/>
    </row>
    <row r="62" spans="2:24" s="4" customFormat="1" ht="12" hidden="1" customHeight="1">
      <c r="B62" s="1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84"/>
      <c r="P62" s="85"/>
      <c r="Q62" s="85"/>
      <c r="R62" s="67"/>
      <c r="S62" s="68"/>
      <c r="U62" s="69"/>
      <c r="V62" s="70"/>
      <c r="W62" s="71"/>
      <c r="X62" s="66"/>
    </row>
    <row r="63" spans="2:24" s="4" customFormat="1" ht="12" hidden="1" customHeight="1">
      <c r="B63" s="1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84"/>
      <c r="P63" s="85"/>
      <c r="Q63" s="85"/>
      <c r="R63" s="67"/>
      <c r="S63" s="68"/>
      <c r="U63" s="69"/>
      <c r="V63" s="70"/>
      <c r="W63" s="71"/>
      <c r="X63" s="66"/>
    </row>
    <row r="64" spans="2:24" s="4" customFormat="1" ht="12" hidden="1" customHeight="1">
      <c r="B64" s="1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84"/>
      <c r="P64" s="85"/>
      <c r="Q64" s="85"/>
      <c r="R64" s="67"/>
      <c r="S64" s="68"/>
      <c r="U64" s="69"/>
      <c r="V64" s="70"/>
      <c r="W64" s="71"/>
      <c r="X64" s="66"/>
    </row>
    <row r="65" spans="1:26" s="4" customFormat="1" ht="12" hidden="1" customHeight="1">
      <c r="B65" s="1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84"/>
      <c r="P65" s="85"/>
      <c r="Q65" s="85"/>
      <c r="R65" s="67"/>
      <c r="S65" s="68"/>
      <c r="U65" s="69"/>
      <c r="V65" s="70"/>
      <c r="W65" s="71"/>
      <c r="X65" s="66"/>
    </row>
    <row r="66" spans="1:26" s="4" customFormat="1" ht="12" hidden="1" customHeight="1">
      <c r="B66" s="1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84"/>
      <c r="P66" s="85"/>
      <c r="Q66" s="85"/>
      <c r="R66" s="67"/>
      <c r="S66" s="68"/>
      <c r="U66" s="69"/>
      <c r="V66" s="70"/>
      <c r="W66" s="71"/>
      <c r="X66" s="66"/>
    </row>
    <row r="67" spans="1:26" s="4" customFormat="1" ht="12" hidden="1" customHeight="1">
      <c r="B67" s="1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84"/>
      <c r="P67" s="85"/>
      <c r="Q67" s="85"/>
      <c r="R67" s="67"/>
      <c r="S67" s="68"/>
      <c r="U67" s="69"/>
      <c r="V67" s="70"/>
      <c r="W67" s="71"/>
      <c r="X67" s="66"/>
    </row>
    <row r="68" spans="1:26" s="4" customFormat="1" ht="12" hidden="1" customHeight="1">
      <c r="B68" s="1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84"/>
      <c r="P68" s="85"/>
      <c r="Q68" s="85"/>
      <c r="R68" s="67"/>
      <c r="S68" s="68"/>
      <c r="U68" s="69"/>
      <c r="V68" s="70"/>
      <c r="W68" s="71"/>
      <c r="X68" s="66"/>
    </row>
    <row r="69" spans="1:26" s="4" customFormat="1" ht="12" hidden="1" customHeight="1">
      <c r="B69" s="1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84"/>
      <c r="P69" s="85"/>
      <c r="Q69" s="85"/>
      <c r="R69" s="67"/>
      <c r="S69" s="68"/>
      <c r="U69" s="69"/>
      <c r="V69" s="70"/>
      <c r="W69" s="71"/>
      <c r="X69" s="66"/>
    </row>
    <row r="70" spans="1:26" s="4" customFormat="1" ht="12" hidden="1" customHeight="1">
      <c r="B70" s="1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84"/>
      <c r="P70" s="85"/>
      <c r="Q70" s="85"/>
      <c r="R70" s="67"/>
      <c r="S70" s="68"/>
      <c r="U70" s="69"/>
      <c r="V70" s="70"/>
      <c r="W70" s="71"/>
      <c r="X70" s="66"/>
    </row>
    <row r="71" spans="1:26" ht="12" hidden="1" customHeight="1">
      <c r="X71" s="1"/>
      <c r="Y71" s="1"/>
    </row>
    <row r="72" spans="1:26" s="29" customFormat="1" ht="12" hidden="1" customHeight="1">
      <c r="A72" s="1"/>
      <c r="B72" s="1"/>
      <c r="O72" s="28"/>
      <c r="R72" s="46"/>
      <c r="S72" s="3"/>
      <c r="T72" s="4"/>
      <c r="U72" s="5"/>
      <c r="V72" s="6"/>
      <c r="W72" s="7"/>
      <c r="X72" s="4"/>
      <c r="Y72"/>
      <c r="Z72"/>
    </row>
    <row r="73" spans="1:26" s="29" customFormat="1" ht="12" hidden="1" customHeight="1">
      <c r="A73" s="1"/>
      <c r="B73" s="1"/>
      <c r="O73" s="28"/>
      <c r="R73" s="46"/>
      <c r="S73" s="3"/>
      <c r="T73" s="4"/>
      <c r="U73" s="5"/>
      <c r="V73" s="6"/>
      <c r="W73" s="7"/>
      <c r="X73" s="4"/>
      <c r="Y73"/>
      <c r="Z73"/>
    </row>
    <row r="74" spans="1:26" s="29" customFormat="1" ht="12" hidden="1" customHeight="1">
      <c r="A74" s="1"/>
      <c r="B74" s="1"/>
      <c r="O74" s="28"/>
      <c r="R74" s="46"/>
      <c r="S74" s="3"/>
      <c r="T74" s="4"/>
      <c r="U74" s="5"/>
      <c r="V74" s="6"/>
      <c r="W74" s="7"/>
      <c r="X74" s="4"/>
      <c r="Y74"/>
      <c r="Z74"/>
    </row>
    <row r="75" spans="1:26" s="29" customFormat="1" ht="12" hidden="1" customHeight="1">
      <c r="A75" s="1"/>
      <c r="B75" s="1"/>
      <c r="O75" s="28"/>
      <c r="R75" s="46"/>
      <c r="S75" s="3"/>
      <c r="T75" s="4"/>
      <c r="U75" s="5"/>
      <c r="V75" s="6"/>
      <c r="W75" s="7"/>
      <c r="X75" s="4"/>
      <c r="Y75"/>
      <c r="Z75"/>
    </row>
    <row r="76" spans="1:26" s="1" customFormat="1" ht="12" hidden="1" customHeight="1"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8"/>
      <c r="P76" s="29"/>
      <c r="Q76" s="29"/>
      <c r="R76" s="46"/>
      <c r="S76" s="3"/>
      <c r="T76" s="4"/>
      <c r="U76" s="5"/>
      <c r="V76" s="6"/>
      <c r="W76" s="7"/>
      <c r="X76" s="4"/>
      <c r="Y76"/>
      <c r="Z76"/>
    </row>
    <row r="77" spans="1:26" s="1" customFormat="1" ht="12" hidden="1" customHeight="1"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8"/>
      <c r="P77" s="29"/>
      <c r="Q77" s="29"/>
      <c r="R77" s="46"/>
      <c r="S77" s="3"/>
      <c r="T77" s="4"/>
      <c r="U77" s="5"/>
      <c r="V77" s="6"/>
      <c r="W77" s="7"/>
      <c r="X77" s="4"/>
      <c r="Y77"/>
      <c r="Z77"/>
    </row>
    <row r="78" spans="1:26" ht="12" hidden="1" customHeight="1"/>
    <row r="79" spans="1:26" ht="12" hidden="1" customHeight="1"/>
    <row r="80" spans="1:26" ht="12" hidden="1" customHeight="1"/>
    <row r="81" spans="1:31" ht="12" hidden="1" customHeight="1"/>
    <row r="82" spans="1:31" ht="12" hidden="1" customHeight="1"/>
    <row r="83" spans="1:31" ht="12" hidden="1" customHeight="1"/>
    <row r="84" spans="1:31" s="29" customFormat="1" ht="12" hidden="1" customHeight="1">
      <c r="A84" s="1"/>
      <c r="B84" s="1"/>
      <c r="O84" s="28"/>
      <c r="R84" s="46"/>
      <c r="S84" s="3"/>
      <c r="T84" s="4"/>
      <c r="U84" s="5"/>
      <c r="V84" s="6"/>
      <c r="W84" s="7"/>
      <c r="X84" s="4"/>
      <c r="Y84"/>
      <c r="Z84"/>
      <c r="AA84"/>
      <c r="AB84"/>
      <c r="AC84"/>
      <c r="AD84"/>
      <c r="AE84"/>
    </row>
    <row r="85" spans="1:31" s="29" customFormat="1" ht="12" hidden="1" customHeight="1">
      <c r="A85" s="1"/>
      <c r="B85" s="1"/>
      <c r="O85" s="28"/>
      <c r="R85" s="46"/>
      <c r="S85" s="3"/>
      <c r="T85" s="4"/>
      <c r="U85" s="5"/>
      <c r="V85" s="6"/>
      <c r="W85" s="7"/>
      <c r="X85" s="4"/>
      <c r="Y85"/>
      <c r="Z85"/>
      <c r="AA85"/>
      <c r="AB85"/>
      <c r="AC85"/>
      <c r="AD85"/>
      <c r="AE85"/>
    </row>
    <row r="86" spans="1:31" s="29" customFormat="1" ht="12" hidden="1" customHeight="1">
      <c r="A86" s="1"/>
      <c r="B86" s="1"/>
      <c r="O86" s="28"/>
      <c r="R86" s="46"/>
      <c r="S86" s="3"/>
      <c r="T86" s="4"/>
      <c r="U86" s="5"/>
      <c r="V86" s="6"/>
      <c r="W86" s="7"/>
      <c r="X86" s="4"/>
      <c r="Y86"/>
      <c r="Z86"/>
      <c r="AA86"/>
      <c r="AB86"/>
      <c r="AC86"/>
      <c r="AD86"/>
      <c r="AE86"/>
    </row>
    <row r="87" spans="1:31" s="29" customFormat="1" ht="12" hidden="1" customHeight="1">
      <c r="A87" s="1"/>
      <c r="B87" s="1"/>
      <c r="O87" s="28"/>
      <c r="R87" s="46"/>
      <c r="S87" s="3"/>
      <c r="T87" s="4"/>
      <c r="U87" s="5"/>
      <c r="V87" s="6"/>
      <c r="W87" s="7"/>
      <c r="X87" s="4"/>
      <c r="Y87"/>
      <c r="Z87"/>
      <c r="AA87"/>
      <c r="AB87"/>
      <c r="AC87"/>
      <c r="AD87"/>
      <c r="AE87"/>
    </row>
    <row r="88" spans="1:31" s="29" customFormat="1" ht="12" hidden="1" customHeight="1">
      <c r="A88" s="1"/>
      <c r="B88" s="1"/>
      <c r="O88" s="28"/>
      <c r="R88" s="46"/>
      <c r="S88" s="3"/>
      <c r="T88" s="4"/>
      <c r="U88" s="5"/>
      <c r="V88" s="6"/>
      <c r="W88" s="7"/>
      <c r="X88" s="4"/>
      <c r="Y88"/>
      <c r="Z88"/>
      <c r="AA88"/>
      <c r="AB88"/>
      <c r="AC88"/>
      <c r="AD88"/>
      <c r="AE88"/>
    </row>
    <row r="89" spans="1:31" s="29" customFormat="1" ht="12" hidden="1" customHeight="1">
      <c r="A89" s="1"/>
      <c r="B89" s="1"/>
      <c r="O89" s="28"/>
      <c r="R89" s="46"/>
      <c r="S89" s="3"/>
      <c r="T89" s="4"/>
      <c r="U89" s="5"/>
      <c r="V89" s="6"/>
      <c r="W89" s="7"/>
      <c r="X89" s="4"/>
      <c r="Y89"/>
      <c r="Z89"/>
      <c r="AA89"/>
      <c r="AB89"/>
      <c r="AC89"/>
      <c r="AD89"/>
      <c r="AE89"/>
    </row>
    <row r="90" spans="1:31" s="29" customFormat="1" ht="15.75" hidden="1" customHeight="1">
      <c r="A90" s="1"/>
      <c r="B90" s="1"/>
      <c r="O90" s="28"/>
      <c r="R90" s="46"/>
      <c r="S90" s="3"/>
      <c r="T90" s="4"/>
      <c r="U90" s="5"/>
      <c r="V90" s="6"/>
      <c r="W90" s="7"/>
      <c r="X90" s="4"/>
      <c r="Y90"/>
      <c r="Z90"/>
      <c r="AA90"/>
      <c r="AB90"/>
      <c r="AC90"/>
      <c r="AD90"/>
      <c r="AE90"/>
    </row>
  </sheetData>
  <mergeCells count="3">
    <mergeCell ref="C7:C8"/>
    <mergeCell ref="D7:E7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Plan34"/>
  <dimension ref="A1:AJ105"/>
  <sheetViews>
    <sheetView showGridLines="0" showRowColHeaders="0" zoomScaleNormal="100" workbookViewId="0">
      <selection activeCell="A68" sqref="A68:XFD90"/>
    </sheetView>
  </sheetViews>
  <sheetFormatPr defaultColWidth="0" defaultRowHeight="0" customHeight="1" zeroHeight="1"/>
  <cols>
    <col min="1" max="1" width="5.7109375" style="1" customWidth="1"/>
    <col min="2" max="2" width="61.28515625" style="1" customWidth="1"/>
    <col min="3" max="3" width="10.140625" style="29" customWidth="1"/>
    <col min="4" max="5" width="9.85546875" style="29" customWidth="1"/>
    <col min="6" max="6" width="9.28515625" style="29" bestFit="1" customWidth="1"/>
    <col min="7" max="7" width="5.7109375" style="28" customWidth="1"/>
    <col min="8" max="8" width="9.5703125" style="29" hidden="1" customWidth="1"/>
    <col min="9" max="9" width="10.7109375" style="29" hidden="1" customWidth="1"/>
    <col min="10" max="10" width="10" style="46" hidden="1" customWidth="1"/>
    <col min="11" max="11" width="10.7109375" style="3" hidden="1" customWidth="1"/>
    <col min="12" max="12" width="10.140625" style="4" hidden="1" customWidth="1"/>
    <col min="13" max="13" width="7.7109375" style="5" hidden="1" customWidth="1"/>
    <col min="14" max="14" width="7.7109375" style="6" hidden="1" customWidth="1"/>
    <col min="15" max="15" width="7.7109375" style="7" hidden="1" customWidth="1"/>
    <col min="16" max="16" width="7.7109375" style="4" hidden="1" customWidth="1"/>
    <col min="17" max="18" width="0" hidden="1" customWidth="1"/>
    <col min="19" max="19" width="7.7109375" hidden="1" customWidth="1"/>
    <col min="20" max="36" width="0" hidden="1" customWidth="1"/>
    <col min="37" max="16384" width="9.140625" hidden="1"/>
  </cols>
  <sheetData>
    <row r="1" spans="2:16" ht="29.25" customHeight="1">
      <c r="B1" s="24" t="s">
        <v>238</v>
      </c>
    </row>
    <row r="2" spans="2:16" ht="8.25" customHeight="1">
      <c r="B2" s="2"/>
    </row>
    <row r="3" spans="2:16" ht="15.75">
      <c r="B3" s="81" t="s">
        <v>218</v>
      </c>
      <c r="C3" s="1"/>
      <c r="D3" s="1"/>
      <c r="E3" s="1"/>
      <c r="F3" s="1"/>
    </row>
    <row r="4" spans="2:16" ht="14.1" customHeight="1">
      <c r="B4" s="965" t="s">
        <v>1282</v>
      </c>
      <c r="C4" s="1"/>
      <c r="D4" s="1"/>
      <c r="E4" s="1"/>
      <c r="F4" s="1"/>
    </row>
    <row r="5" spans="2:16" ht="13.5" customHeight="1">
      <c r="B5" s="966" t="s">
        <v>730</v>
      </c>
      <c r="E5" s="46"/>
      <c r="F5" s="3"/>
      <c r="G5" s="4"/>
      <c r="H5" s="5"/>
      <c r="I5" s="6"/>
      <c r="J5" s="7"/>
      <c r="K5" s="4"/>
      <c r="L5"/>
      <c r="M5"/>
      <c r="N5"/>
      <c r="O5"/>
      <c r="P5"/>
    </row>
    <row r="6" spans="2:16" ht="14.1" customHeight="1">
      <c r="B6" s="28"/>
      <c r="E6" s="46"/>
      <c r="F6" s="3"/>
      <c r="G6" s="4"/>
      <c r="H6" s="5"/>
      <c r="I6" s="6"/>
      <c r="J6" s="7"/>
      <c r="K6" s="4"/>
      <c r="L6"/>
      <c r="M6"/>
      <c r="N6"/>
      <c r="O6"/>
      <c r="P6"/>
    </row>
    <row r="7" spans="2:16" s="1" customFormat="1" ht="2.1" customHeight="1">
      <c r="B7" s="28"/>
      <c r="C7" s="29"/>
      <c r="D7" s="29"/>
      <c r="E7" s="46"/>
      <c r="F7" s="3"/>
      <c r="G7" s="4"/>
      <c r="H7" s="5"/>
      <c r="I7" s="6"/>
      <c r="J7" s="7"/>
    </row>
    <row r="8" spans="2:16" s="1" customFormat="1" ht="2.1" customHeight="1">
      <c r="B8" s="28"/>
      <c r="C8" s="29"/>
      <c r="D8" s="29"/>
      <c r="E8" s="46"/>
      <c r="F8" s="3"/>
      <c r="G8" s="4"/>
      <c r="H8" s="5"/>
      <c r="I8" s="6"/>
      <c r="J8" s="7"/>
    </row>
    <row r="9" spans="2:16" s="1" customFormat="1" ht="2.1" customHeight="1" thickBot="1">
      <c r="B9" s="28"/>
      <c r="C9" s="29"/>
      <c r="D9" s="29"/>
      <c r="E9" s="46"/>
      <c r="F9" s="3"/>
      <c r="G9" s="4"/>
      <c r="H9" s="5"/>
      <c r="I9" s="6"/>
      <c r="J9" s="7"/>
    </row>
    <row r="10" spans="2:16" s="91" customFormat="1" ht="14.1" customHeight="1" thickTop="1" thickBot="1">
      <c r="B10" s="967"/>
      <c r="C10" s="1186" t="s">
        <v>1259</v>
      </c>
      <c r="D10" s="1314" t="s">
        <v>359</v>
      </c>
      <c r="E10" s="1315"/>
      <c r="F10" s="1314" t="s">
        <v>360</v>
      </c>
      <c r="G10" s="1316"/>
      <c r="H10" s="6"/>
      <c r="I10" s="6"/>
      <c r="J10" s="7"/>
    </row>
    <row r="11" spans="2:16" s="4" customFormat="1" ht="27.75" thickTop="1">
      <c r="B11" s="968"/>
      <c r="C11" s="1186"/>
      <c r="D11" s="760">
        <v>2022</v>
      </c>
      <c r="E11" s="730" t="s">
        <v>993</v>
      </c>
      <c r="F11" s="760">
        <v>2022</v>
      </c>
      <c r="G11" s="730" t="s">
        <v>993</v>
      </c>
      <c r="H11" s="69"/>
      <c r="I11" s="70"/>
      <c r="J11" s="71"/>
      <c r="K11" s="66"/>
    </row>
    <row r="12" spans="2:16" s="4" customFormat="1" ht="2.1" customHeight="1">
      <c r="B12" s="938"/>
      <c r="C12" s="969"/>
      <c r="D12" s="970"/>
      <c r="E12" s="971"/>
      <c r="F12" s="971"/>
      <c r="G12" s="971"/>
      <c r="H12" s="69"/>
      <c r="I12" s="70"/>
      <c r="J12" s="71"/>
      <c r="K12" s="66"/>
    </row>
    <row r="13" spans="2:16" s="4" customFormat="1" ht="2.1" customHeight="1">
      <c r="B13" s="938"/>
      <c r="C13" s="972"/>
      <c r="D13" s="973"/>
      <c r="E13" s="974"/>
      <c r="F13" s="974"/>
      <c r="G13" s="974"/>
      <c r="H13" s="69"/>
      <c r="I13" s="70"/>
      <c r="J13" s="71"/>
      <c r="K13" s="66"/>
    </row>
    <row r="14" spans="2:16" s="167" customFormat="1" ht="2.1" customHeight="1">
      <c r="B14" s="968"/>
      <c r="C14" s="975"/>
      <c r="D14" s="976"/>
      <c r="E14" s="977"/>
      <c r="F14" s="977"/>
      <c r="G14" s="977"/>
    </row>
    <row r="15" spans="2:16" s="167" customFormat="1" ht="14.1" customHeight="1">
      <c r="B15" s="967" t="s">
        <v>746</v>
      </c>
      <c r="C15" s="975"/>
      <c r="D15" s="978"/>
      <c r="E15" s="979"/>
      <c r="F15" s="979"/>
      <c r="G15" s="978"/>
    </row>
    <row r="16" spans="2:16" s="167" customFormat="1" ht="14.1" customHeight="1">
      <c r="B16" s="967" t="s">
        <v>363</v>
      </c>
      <c r="C16" s="975"/>
      <c r="D16" s="980"/>
      <c r="E16" s="606"/>
      <c r="F16" s="981"/>
      <c r="G16" s="982"/>
    </row>
    <row r="17" spans="2:7" s="167" customFormat="1" ht="14.1" customHeight="1">
      <c r="B17" s="983" t="s">
        <v>1284</v>
      </c>
      <c r="C17" s="975">
        <v>19</v>
      </c>
      <c r="D17" s="624">
        <v>25.766999999999999</v>
      </c>
      <c r="E17" s="625">
        <v>6.0940000000000003</v>
      </c>
      <c r="F17" s="624" t="s">
        <v>1285</v>
      </c>
      <c r="G17" s="625" t="s">
        <v>1286</v>
      </c>
    </row>
    <row r="18" spans="2:7" s="167" customFormat="1" ht="14.1" customHeight="1">
      <c r="B18" s="983" t="s">
        <v>748</v>
      </c>
      <c r="C18" s="975">
        <v>20</v>
      </c>
      <c r="D18" s="624">
        <v>226.762</v>
      </c>
      <c r="E18" s="625">
        <v>56.584000000000003</v>
      </c>
      <c r="F18" s="624">
        <v>511.27600000000001</v>
      </c>
      <c r="G18" s="625">
        <v>205.33699999999999</v>
      </c>
    </row>
    <row r="19" spans="2:7" s="167" customFormat="1" ht="14.1" customHeight="1">
      <c r="B19" s="983" t="s">
        <v>890</v>
      </c>
      <c r="C19" s="975">
        <v>20</v>
      </c>
      <c r="D19" s="624">
        <v>317.16399999999999</v>
      </c>
      <c r="E19" s="625">
        <v>66.832999999999998</v>
      </c>
      <c r="F19" s="624" t="s">
        <v>1287</v>
      </c>
      <c r="G19" s="625" t="s">
        <v>1288</v>
      </c>
    </row>
    <row r="20" spans="2:7" s="167" customFormat="1" ht="14.1" customHeight="1">
      <c r="B20" s="983" t="s">
        <v>749</v>
      </c>
      <c r="C20" s="975">
        <v>21</v>
      </c>
      <c r="D20" s="624">
        <v>321.56900000000002</v>
      </c>
      <c r="E20" s="625" t="s">
        <v>1289</v>
      </c>
      <c r="F20" s="624" t="s">
        <v>1290</v>
      </c>
      <c r="G20" s="625" t="s">
        <v>1291</v>
      </c>
    </row>
    <row r="21" spans="2:7" s="167" customFormat="1" ht="14.1" customHeight="1">
      <c r="B21" s="983" t="s">
        <v>750</v>
      </c>
      <c r="C21" s="975">
        <v>22</v>
      </c>
      <c r="D21" s="624">
        <v>15.507</v>
      </c>
      <c r="E21" s="625">
        <v>19.602</v>
      </c>
      <c r="F21" s="624">
        <v>659.22900000000004</v>
      </c>
      <c r="G21" s="625">
        <v>875.90899999999999</v>
      </c>
    </row>
    <row r="22" spans="2:7" s="167" customFormat="1" ht="14.1" customHeight="1">
      <c r="B22" s="984" t="s">
        <v>751</v>
      </c>
      <c r="C22" s="975">
        <v>23</v>
      </c>
      <c r="D22" s="624" t="s">
        <v>36</v>
      </c>
      <c r="E22" s="625" t="s">
        <v>36</v>
      </c>
      <c r="F22" s="624">
        <v>7.718</v>
      </c>
      <c r="G22" s="625">
        <v>28.803000000000001</v>
      </c>
    </row>
    <row r="23" spans="2:7" s="167" customFormat="1" ht="14.1" customHeight="1">
      <c r="B23" s="984" t="s">
        <v>755</v>
      </c>
      <c r="C23" s="975">
        <v>24</v>
      </c>
      <c r="D23" s="624" t="s">
        <v>36</v>
      </c>
      <c r="E23" s="625" t="s">
        <v>36</v>
      </c>
      <c r="F23" s="624">
        <v>354.75</v>
      </c>
      <c r="G23" s="625">
        <v>323.37</v>
      </c>
    </row>
    <row r="24" spans="2:7" s="167" customFormat="1" ht="14.1" customHeight="1">
      <c r="B24" s="983" t="s">
        <v>328</v>
      </c>
      <c r="C24" s="975">
        <v>26</v>
      </c>
      <c r="D24" s="624" t="s">
        <v>36</v>
      </c>
      <c r="E24" s="625" t="s">
        <v>36</v>
      </c>
      <c r="F24" s="624">
        <v>359.02100000000002</v>
      </c>
      <c r="G24" s="625">
        <v>349.863</v>
      </c>
    </row>
    <row r="25" spans="2:7" s="167" customFormat="1" ht="14.1" customHeight="1">
      <c r="B25" s="983" t="s">
        <v>738</v>
      </c>
      <c r="C25" s="975">
        <v>35</v>
      </c>
      <c r="D25" s="624">
        <v>26.448</v>
      </c>
      <c r="E25" s="625" t="s">
        <v>1292</v>
      </c>
      <c r="F25" s="624">
        <v>667.06799999999998</v>
      </c>
      <c r="G25" s="625" t="s">
        <v>1293</v>
      </c>
    </row>
    <row r="26" spans="2:7" s="167" customFormat="1" ht="14.1" customHeight="1">
      <c r="B26" s="984" t="s">
        <v>754</v>
      </c>
      <c r="C26" s="975">
        <v>36</v>
      </c>
      <c r="D26" s="624">
        <v>1.5940000000000001</v>
      </c>
      <c r="E26" s="625">
        <v>1.2290000000000001</v>
      </c>
      <c r="F26" s="624">
        <v>53.164999999999999</v>
      </c>
      <c r="G26" s="625">
        <v>59.606999999999999</v>
      </c>
    </row>
    <row r="27" spans="2:7" s="167" customFormat="1" ht="14.1" customHeight="1">
      <c r="B27" s="983" t="s">
        <v>752</v>
      </c>
      <c r="C27" s="975"/>
      <c r="D27" s="624">
        <v>242.02799999999999</v>
      </c>
      <c r="E27" s="625">
        <v>798.74300000000005</v>
      </c>
      <c r="F27" s="624">
        <v>275.50299999999999</v>
      </c>
      <c r="G27" s="625">
        <v>808.56200000000001</v>
      </c>
    </row>
    <row r="28" spans="2:7" s="167" customFormat="1" ht="14.1" customHeight="1">
      <c r="B28" s="983" t="s">
        <v>753</v>
      </c>
      <c r="C28" s="975"/>
      <c r="D28" s="624">
        <v>17.222999999999999</v>
      </c>
      <c r="E28" s="625">
        <v>14.233000000000001</v>
      </c>
      <c r="F28" s="624">
        <v>144.86199999999999</v>
      </c>
      <c r="G28" s="625">
        <v>134.47900000000001</v>
      </c>
    </row>
    <row r="29" spans="2:7" s="167" customFormat="1" ht="14.1" customHeight="1">
      <c r="B29" s="984" t="s">
        <v>1294</v>
      </c>
      <c r="C29" s="975">
        <v>10</v>
      </c>
      <c r="D29" s="624" t="s">
        <v>36</v>
      </c>
      <c r="E29" s="625" t="s">
        <v>36</v>
      </c>
      <c r="F29" s="624">
        <v>958.31299999999999</v>
      </c>
      <c r="G29" s="625">
        <v>803.48</v>
      </c>
    </row>
    <row r="30" spans="2:7" s="167" customFormat="1" ht="14.1" customHeight="1">
      <c r="B30" s="983" t="s">
        <v>1295</v>
      </c>
      <c r="C30" s="975"/>
      <c r="D30" s="624" t="s">
        <v>36</v>
      </c>
      <c r="E30" s="625" t="s">
        <v>36</v>
      </c>
      <c r="F30" s="624">
        <v>114.80800000000001</v>
      </c>
      <c r="G30" s="625">
        <v>112.188</v>
      </c>
    </row>
    <row r="31" spans="2:7" s="167" customFormat="1" ht="14.1" customHeight="1">
      <c r="B31" s="983" t="s">
        <v>756</v>
      </c>
      <c r="C31" s="826"/>
      <c r="D31" s="624">
        <v>41</v>
      </c>
      <c r="E31" s="625">
        <v>86</v>
      </c>
      <c r="F31" s="624">
        <v>10.006</v>
      </c>
      <c r="G31" s="625">
        <v>12.933999999999999</v>
      </c>
    </row>
    <row r="32" spans="2:7" s="167" customFormat="1" ht="14.1" customHeight="1" thickBot="1">
      <c r="B32" s="983" t="s">
        <v>757</v>
      </c>
      <c r="C32" s="975">
        <v>27</v>
      </c>
      <c r="D32" s="985">
        <v>95.463999999999999</v>
      </c>
      <c r="E32" s="986">
        <v>88.355999999999995</v>
      </c>
      <c r="F32" s="985">
        <v>583.44799999999998</v>
      </c>
      <c r="G32" s="986">
        <v>775.55700000000002</v>
      </c>
    </row>
    <row r="33" spans="2:11" s="167" customFormat="1" ht="14.1" customHeight="1" thickBot="1">
      <c r="B33" s="967" t="s">
        <v>740</v>
      </c>
      <c r="C33" s="975"/>
      <c r="D33" s="987" t="s">
        <v>1296</v>
      </c>
      <c r="E33" s="988" t="s">
        <v>1297</v>
      </c>
      <c r="F33" s="987" t="s">
        <v>1298</v>
      </c>
      <c r="G33" s="988" t="s">
        <v>1299</v>
      </c>
    </row>
    <row r="34" spans="2:11" s="167" customFormat="1" ht="14.1" customHeight="1">
      <c r="B34" s="968"/>
      <c r="C34" s="975"/>
      <c r="D34" s="948"/>
      <c r="E34" s="828"/>
      <c r="F34" s="948"/>
      <c r="G34" s="828"/>
    </row>
    <row r="35" spans="2:11" s="167" customFormat="1" ht="14.1" customHeight="1">
      <c r="B35" s="967" t="s">
        <v>891</v>
      </c>
      <c r="C35" s="975"/>
      <c r="D35" s="948"/>
      <c r="E35" s="828"/>
      <c r="F35" s="948"/>
      <c r="G35" s="828"/>
    </row>
    <row r="36" spans="2:11" s="167" customFormat="1" ht="14.1" customHeight="1">
      <c r="B36" s="983" t="s">
        <v>747</v>
      </c>
      <c r="C36" s="975">
        <v>19</v>
      </c>
      <c r="D36" s="624" t="s">
        <v>36</v>
      </c>
      <c r="E36" s="625" t="s">
        <v>36</v>
      </c>
      <c r="F36" s="624">
        <v>122.81100000000001</v>
      </c>
      <c r="G36" s="625">
        <v>116.851</v>
      </c>
    </row>
    <row r="37" spans="2:11" s="167" customFormat="1" ht="14.1" customHeight="1">
      <c r="B37" s="983" t="s">
        <v>890</v>
      </c>
      <c r="C37" s="975">
        <v>20</v>
      </c>
      <c r="D37" s="624" t="s">
        <v>1300</v>
      </c>
      <c r="E37" s="625" t="s">
        <v>1301</v>
      </c>
      <c r="F37" s="624" t="s">
        <v>1302</v>
      </c>
      <c r="G37" s="625" t="s">
        <v>1303</v>
      </c>
    </row>
    <row r="38" spans="2:11" s="167" customFormat="1" ht="14.1" customHeight="1">
      <c r="B38" s="983" t="s">
        <v>749</v>
      </c>
      <c r="C38" s="975">
        <v>21</v>
      </c>
      <c r="D38" s="624" t="s">
        <v>1304</v>
      </c>
      <c r="E38" s="625" t="s">
        <v>1305</v>
      </c>
      <c r="F38" s="624" t="s">
        <v>1306</v>
      </c>
      <c r="G38" s="625" t="s">
        <v>1307</v>
      </c>
    </row>
    <row r="39" spans="2:11" s="167" customFormat="1" ht="14.1" customHeight="1">
      <c r="B39" s="983" t="s">
        <v>1294</v>
      </c>
      <c r="C39" s="975">
        <v>10</v>
      </c>
      <c r="D39" s="624" t="s">
        <v>36</v>
      </c>
      <c r="E39" s="625" t="s">
        <v>36</v>
      </c>
      <c r="F39" s="624">
        <v>214.88900000000001</v>
      </c>
      <c r="G39" s="625">
        <v>680.51</v>
      </c>
    </row>
    <row r="40" spans="2:11" s="167" customFormat="1" ht="14.1" customHeight="1">
      <c r="B40" s="983" t="s">
        <v>1308</v>
      </c>
      <c r="C40" s="975">
        <v>13</v>
      </c>
      <c r="D40" s="624">
        <v>388.81799999999998</v>
      </c>
      <c r="E40" s="625">
        <v>482.01600000000002</v>
      </c>
      <c r="F40" s="624" t="s">
        <v>1309</v>
      </c>
      <c r="G40" s="625" t="s">
        <v>1310</v>
      </c>
    </row>
    <row r="41" spans="2:11" s="167" customFormat="1" ht="14.1" customHeight="1">
      <c r="B41" s="983" t="s">
        <v>758</v>
      </c>
      <c r="C41" s="975">
        <v>16</v>
      </c>
      <c r="D41" s="624" t="s">
        <v>36</v>
      </c>
      <c r="E41" s="625">
        <v>412.54500000000002</v>
      </c>
      <c r="F41" s="624" t="s">
        <v>36</v>
      </c>
      <c r="G41" s="625" t="s">
        <v>36</v>
      </c>
    </row>
    <row r="42" spans="2:11" s="167" customFormat="1" ht="14.1" customHeight="1">
      <c r="B42" s="983" t="s">
        <v>756</v>
      </c>
      <c r="C42" s="975"/>
      <c r="D42" s="624">
        <v>308</v>
      </c>
      <c r="E42" s="625">
        <v>326</v>
      </c>
      <c r="F42" s="624">
        <v>55.472999999999999</v>
      </c>
      <c r="G42" s="625">
        <v>39.613</v>
      </c>
    </row>
    <row r="43" spans="2:11" s="167" customFormat="1" ht="14.1" customHeight="1">
      <c r="B43" s="983" t="s">
        <v>750</v>
      </c>
      <c r="C43" s="975">
        <v>22</v>
      </c>
      <c r="D43" s="624">
        <v>4.8550000000000004</v>
      </c>
      <c r="E43" s="625">
        <v>4.0869999999999997</v>
      </c>
      <c r="F43" s="624" t="s">
        <v>1311</v>
      </c>
      <c r="G43" s="625">
        <v>859.49900000000002</v>
      </c>
    </row>
    <row r="44" spans="2:11" s="167" customFormat="1" ht="14.1" customHeight="1">
      <c r="B44" s="989" t="s">
        <v>751</v>
      </c>
      <c r="C44" s="826">
        <v>23</v>
      </c>
      <c r="D44" s="624" t="s">
        <v>36</v>
      </c>
      <c r="E44" s="625" t="s">
        <v>36</v>
      </c>
      <c r="F44" s="624">
        <v>9.1229999999999993</v>
      </c>
      <c r="G44" s="625">
        <v>15.554</v>
      </c>
    </row>
    <row r="45" spans="2:11" s="4" customFormat="1" ht="14.1" customHeight="1">
      <c r="B45" s="983" t="s">
        <v>759</v>
      </c>
      <c r="C45" s="826">
        <v>12</v>
      </c>
      <c r="D45" s="624" t="s">
        <v>36</v>
      </c>
      <c r="E45" s="625">
        <v>426.13900000000001</v>
      </c>
      <c r="F45" s="624" t="s">
        <v>36</v>
      </c>
      <c r="G45" s="625" t="s">
        <v>36</v>
      </c>
      <c r="H45" s="69"/>
      <c r="I45" s="70"/>
      <c r="J45" s="71"/>
      <c r="K45" s="66"/>
    </row>
    <row r="46" spans="2:11" s="167" customFormat="1" ht="14.1" customHeight="1">
      <c r="B46" s="984" t="s">
        <v>755</v>
      </c>
      <c r="C46" s="975">
        <v>24</v>
      </c>
      <c r="D46" s="624" t="s">
        <v>36</v>
      </c>
      <c r="E46" s="625" t="s">
        <v>36</v>
      </c>
      <c r="F46" s="624">
        <v>97.058999999999997</v>
      </c>
      <c r="G46" s="625">
        <v>129.87799999999999</v>
      </c>
    </row>
    <row r="47" spans="2:11" s="167" customFormat="1" ht="14.1" customHeight="1">
      <c r="B47" s="983" t="s">
        <v>1312</v>
      </c>
      <c r="C47" s="975">
        <v>25</v>
      </c>
      <c r="D47" s="624">
        <v>2.609</v>
      </c>
      <c r="E47" s="625">
        <v>5.4050000000000002</v>
      </c>
      <c r="F47" s="624" t="s">
        <v>1313</v>
      </c>
      <c r="G47" s="625" t="s">
        <v>1314</v>
      </c>
    </row>
    <row r="48" spans="2:11" s="167" customFormat="1" ht="14.1" customHeight="1">
      <c r="B48" s="983" t="s">
        <v>738</v>
      </c>
      <c r="C48" s="975">
        <v>35</v>
      </c>
      <c r="D48" s="624">
        <v>1.6930000000000001</v>
      </c>
      <c r="E48" s="625">
        <v>1.371</v>
      </c>
      <c r="F48" s="624">
        <v>19.901</v>
      </c>
      <c r="G48" s="625">
        <v>372.79599999999999</v>
      </c>
    </row>
    <row r="49" spans="2:11" s="167" customFormat="1" ht="14.1" customHeight="1">
      <c r="B49" s="984" t="s">
        <v>754</v>
      </c>
      <c r="C49" s="975">
        <v>36</v>
      </c>
      <c r="D49" s="624">
        <v>9.6750000000000007</v>
      </c>
      <c r="E49" s="625">
        <v>8.8420000000000005</v>
      </c>
      <c r="F49" s="624">
        <v>260.315</v>
      </c>
      <c r="G49" s="625">
        <v>305.803</v>
      </c>
    </row>
    <row r="50" spans="2:11" s="167" customFormat="1" ht="14.1" customHeight="1">
      <c r="B50" s="983" t="s">
        <v>1315</v>
      </c>
      <c r="C50" s="975">
        <v>27</v>
      </c>
      <c r="D50" s="624" t="s">
        <v>36</v>
      </c>
      <c r="E50" s="625" t="s">
        <v>36</v>
      </c>
      <c r="F50" s="624" t="s">
        <v>1316</v>
      </c>
      <c r="G50" s="625" t="s">
        <v>1317</v>
      </c>
    </row>
    <row r="51" spans="2:11" s="167" customFormat="1" ht="14.1" customHeight="1" thickBot="1">
      <c r="B51" s="983" t="s">
        <v>757</v>
      </c>
      <c r="C51" s="975">
        <v>27</v>
      </c>
      <c r="D51" s="624">
        <v>19.544</v>
      </c>
      <c r="E51" s="625">
        <v>24.388999999999999</v>
      </c>
      <c r="F51" s="624">
        <v>248.31700000000001</v>
      </c>
      <c r="G51" s="986">
        <v>324.47199999999998</v>
      </c>
    </row>
    <row r="52" spans="2:11" s="167" customFormat="1" ht="14.1" customHeight="1" thickBot="1">
      <c r="B52" s="967" t="s">
        <v>744</v>
      </c>
      <c r="C52" s="975"/>
      <c r="D52" s="990" t="s">
        <v>1318</v>
      </c>
      <c r="E52" s="991" t="s">
        <v>1319</v>
      </c>
      <c r="F52" s="990" t="s">
        <v>1320</v>
      </c>
      <c r="G52" s="988" t="s">
        <v>1321</v>
      </c>
    </row>
    <row r="53" spans="2:11" s="76" customFormat="1" ht="14.1" customHeight="1">
      <c r="B53" s="967"/>
      <c r="C53" s="975"/>
      <c r="D53" s="948"/>
      <c r="E53" s="828"/>
      <c r="F53" s="948"/>
      <c r="G53" s="828"/>
      <c r="H53" s="77"/>
      <c r="I53" s="78"/>
      <c r="J53" s="79"/>
      <c r="K53" s="80"/>
    </row>
    <row r="54" spans="2:11" s="167" customFormat="1" ht="14.1" customHeight="1">
      <c r="B54" s="967" t="s">
        <v>760</v>
      </c>
      <c r="C54" s="975"/>
      <c r="D54" s="948"/>
      <c r="E54" s="828"/>
      <c r="F54" s="948"/>
      <c r="G54" s="828"/>
    </row>
    <row r="55" spans="2:11" s="167" customFormat="1" ht="14.1" customHeight="1">
      <c r="B55" s="983" t="s">
        <v>1322</v>
      </c>
      <c r="C55" s="975" t="s">
        <v>1323</v>
      </c>
      <c r="D55" s="624" t="s">
        <v>1324</v>
      </c>
      <c r="E55" s="625" t="s">
        <v>1325</v>
      </c>
      <c r="F55" s="624" t="s">
        <v>1324</v>
      </c>
      <c r="G55" s="625" t="s">
        <v>1325</v>
      </c>
    </row>
    <row r="56" spans="2:11" s="167" customFormat="1" ht="14.1" customHeight="1">
      <c r="B56" s="983" t="s">
        <v>761</v>
      </c>
      <c r="C56" s="975" t="s">
        <v>1326</v>
      </c>
      <c r="D56" s="624">
        <v>-65.722999999999999</v>
      </c>
      <c r="E56" s="625">
        <v>-65.722999999999999</v>
      </c>
      <c r="F56" s="624">
        <v>-65.722999999999999</v>
      </c>
      <c r="G56" s="625">
        <v>-65.722999999999999</v>
      </c>
    </row>
    <row r="57" spans="2:11" s="167" customFormat="1" ht="14.1" customHeight="1">
      <c r="B57" s="983" t="s">
        <v>1327</v>
      </c>
      <c r="C57" s="975" t="s">
        <v>988</v>
      </c>
      <c r="D57" s="624" t="s">
        <v>1328</v>
      </c>
      <c r="E57" s="625">
        <v>263.834</v>
      </c>
      <c r="F57" s="624" t="s">
        <v>1328</v>
      </c>
      <c r="G57" s="625">
        <v>263.834</v>
      </c>
    </row>
    <row r="58" spans="2:11" s="167" customFormat="1" ht="14.1" customHeight="1">
      <c r="B58" s="983" t="s">
        <v>1329</v>
      </c>
      <c r="C58" s="975" t="s">
        <v>1330</v>
      </c>
      <c r="D58" s="624" t="s">
        <v>1331</v>
      </c>
      <c r="E58" s="625" t="s">
        <v>1332</v>
      </c>
      <c r="F58" s="624" t="s">
        <v>1331</v>
      </c>
      <c r="G58" s="625" t="s">
        <v>1332</v>
      </c>
    </row>
    <row r="59" spans="2:11" s="167" customFormat="1" ht="14.1" customHeight="1">
      <c r="B59" s="983" t="s">
        <v>762</v>
      </c>
      <c r="C59" s="975" t="s">
        <v>1333</v>
      </c>
      <c r="D59" s="624" t="s">
        <v>36</v>
      </c>
      <c r="E59" s="625">
        <v>-397.28899999999999</v>
      </c>
      <c r="F59" s="624" t="s">
        <v>36</v>
      </c>
      <c r="G59" s="625">
        <v>-397.28899999999999</v>
      </c>
    </row>
    <row r="60" spans="2:11" s="76" customFormat="1" ht="14.1" customHeight="1" thickBot="1">
      <c r="B60" s="983" t="s">
        <v>763</v>
      </c>
      <c r="C60" s="975" t="s">
        <v>1334</v>
      </c>
      <c r="D60" s="985">
        <v>-132.60400000000001</v>
      </c>
      <c r="E60" s="986">
        <v>-177.428</v>
      </c>
      <c r="F60" s="985">
        <v>-132.60400000000001</v>
      </c>
      <c r="G60" s="986">
        <v>-177.428</v>
      </c>
      <c r="H60" s="77"/>
      <c r="I60" s="78"/>
      <c r="J60" s="79"/>
      <c r="K60" s="80"/>
    </row>
    <row r="61" spans="2:11" s="167" customFormat="1" ht="14.1" customHeight="1" thickBot="1">
      <c r="B61" s="968"/>
      <c r="C61" s="975"/>
      <c r="D61" s="987" t="s">
        <v>1335</v>
      </c>
      <c r="E61" s="988" t="s">
        <v>1336</v>
      </c>
      <c r="F61" s="987" t="s">
        <v>1335</v>
      </c>
      <c r="G61" s="988" t="s">
        <v>1336</v>
      </c>
    </row>
    <row r="62" spans="2:11" s="167" customFormat="1" ht="14.1" customHeight="1" thickBot="1">
      <c r="B62" s="968" t="s">
        <v>764</v>
      </c>
      <c r="C62" s="975" t="s">
        <v>1337</v>
      </c>
      <c r="D62" s="985" t="s">
        <v>36</v>
      </c>
      <c r="E62" s="625" t="s">
        <v>36</v>
      </c>
      <c r="F62" s="624" t="s">
        <v>1338</v>
      </c>
      <c r="G62" s="986" t="s">
        <v>1339</v>
      </c>
    </row>
    <row r="63" spans="2:11" s="167" customFormat="1" ht="14.1" customHeight="1" thickBot="1">
      <c r="B63" s="967" t="s">
        <v>765</v>
      </c>
      <c r="C63" s="992"/>
      <c r="D63" s="987" t="s">
        <v>1335</v>
      </c>
      <c r="E63" s="991" t="s">
        <v>1336</v>
      </c>
      <c r="F63" s="990" t="s">
        <v>1340</v>
      </c>
      <c r="G63" s="988" t="s">
        <v>1341</v>
      </c>
    </row>
    <row r="64" spans="2:11" s="167" customFormat="1" ht="14.1" customHeight="1" thickBot="1">
      <c r="B64" s="967"/>
      <c r="C64" s="992"/>
      <c r="D64" s="948"/>
      <c r="E64" s="828"/>
      <c r="F64" s="948"/>
      <c r="G64" s="952"/>
    </row>
    <row r="65" spans="2:11" s="167" customFormat="1" ht="14.1" customHeight="1" thickBot="1">
      <c r="B65" s="967" t="s">
        <v>766</v>
      </c>
      <c r="C65" s="975"/>
      <c r="D65" s="993" t="s">
        <v>1277</v>
      </c>
      <c r="E65" s="994" t="s">
        <v>1278</v>
      </c>
      <c r="F65" s="993" t="s">
        <v>1279</v>
      </c>
      <c r="G65" s="995" t="s">
        <v>1280</v>
      </c>
    </row>
    <row r="66" spans="2:11" s="167" customFormat="1" ht="14.1" customHeight="1" thickTop="1">
      <c r="B66" s="968"/>
      <c r="C66" s="975"/>
      <c r="D66" s="606"/>
      <c r="E66" s="606"/>
      <c r="F66" s="996"/>
      <c r="G66" s="606"/>
    </row>
    <row r="67" spans="2:11" s="167" customFormat="1" ht="14.1" customHeight="1"/>
    <row r="68" spans="2:11" s="167" customFormat="1" ht="14.1" hidden="1" customHeight="1"/>
    <row r="69" spans="2:11" s="167" customFormat="1" ht="14.1" hidden="1" customHeight="1"/>
    <row r="70" spans="2:11" s="167" customFormat="1" ht="14.1" hidden="1" customHeight="1"/>
    <row r="71" spans="2:11" s="4" customFormat="1" ht="14.1" hidden="1" customHeight="1">
      <c r="B71" s="84"/>
      <c r="C71" s="85"/>
      <c r="D71" s="85"/>
      <c r="E71" s="67"/>
      <c r="F71" s="68"/>
      <c r="H71" s="69"/>
      <c r="I71" s="70"/>
      <c r="J71" s="71"/>
      <c r="K71" s="66"/>
    </row>
    <row r="72" spans="2:11" s="76" customFormat="1" ht="14.1" hidden="1" customHeight="1">
      <c r="B72" s="141"/>
      <c r="C72" s="142"/>
      <c r="D72" s="142"/>
      <c r="E72" s="74"/>
      <c r="F72" s="75"/>
      <c r="H72" s="77"/>
      <c r="I72" s="78"/>
      <c r="J72" s="79"/>
      <c r="K72" s="80"/>
    </row>
    <row r="73" spans="2:11" s="4" customFormat="1" ht="14.1" hidden="1" customHeight="1">
      <c r="B73" s="84"/>
      <c r="C73" s="85"/>
      <c r="D73" s="85"/>
      <c r="E73" s="67"/>
      <c r="F73" s="68"/>
      <c r="H73" s="69"/>
      <c r="I73" s="70"/>
      <c r="J73" s="71"/>
      <c r="K73" s="66"/>
    </row>
    <row r="74" spans="2:11" s="76" customFormat="1" ht="14.1" hidden="1" customHeight="1">
      <c r="B74" s="141"/>
      <c r="C74" s="142"/>
      <c r="D74" s="142"/>
      <c r="E74" s="74"/>
      <c r="F74" s="75"/>
      <c r="H74" s="77"/>
      <c r="I74" s="78"/>
      <c r="J74" s="79"/>
      <c r="K74" s="80"/>
    </row>
    <row r="75" spans="2:11" s="76" customFormat="1" ht="14.1" hidden="1" customHeight="1">
      <c r="B75" s="141"/>
      <c r="C75" s="142"/>
      <c r="D75" s="142"/>
      <c r="E75" s="74"/>
      <c r="F75" s="75"/>
      <c r="H75" s="77"/>
      <c r="I75" s="78"/>
      <c r="J75" s="79"/>
      <c r="K75" s="336"/>
    </row>
    <row r="76" spans="2:11" s="76" customFormat="1" ht="14.1" hidden="1" customHeight="1">
      <c r="B76" s="141"/>
      <c r="C76" s="142"/>
      <c r="D76" s="142"/>
      <c r="E76" s="74"/>
      <c r="F76" s="75"/>
      <c r="H76" s="77"/>
      <c r="I76" s="78"/>
      <c r="J76" s="79"/>
      <c r="K76" s="336"/>
    </row>
    <row r="77" spans="2:11" s="76" customFormat="1" ht="14.1" hidden="1" customHeight="1">
      <c r="B77" s="141"/>
      <c r="C77" s="142"/>
      <c r="D77" s="142"/>
      <c r="E77" s="74"/>
      <c r="F77" s="75"/>
      <c r="H77" s="77"/>
      <c r="I77" s="78"/>
      <c r="J77" s="79"/>
      <c r="K77" s="336"/>
    </row>
    <row r="78" spans="2:11" s="76" customFormat="1" ht="14.1" hidden="1" customHeight="1">
      <c r="B78" s="141"/>
      <c r="C78" s="142"/>
      <c r="D78" s="142"/>
      <c r="E78" s="74"/>
      <c r="F78" s="75"/>
      <c r="H78" s="77"/>
      <c r="I78" s="78"/>
      <c r="J78" s="79"/>
      <c r="K78" s="336"/>
    </row>
    <row r="79" spans="2:11" s="76" customFormat="1" ht="14.1" hidden="1" customHeight="1" thickTop="1">
      <c r="B79" s="141"/>
      <c r="C79" s="142"/>
      <c r="D79" s="142"/>
      <c r="E79" s="74"/>
      <c r="F79" s="75"/>
      <c r="H79" s="77"/>
      <c r="I79" s="78"/>
      <c r="J79" s="79"/>
      <c r="K79" s="336"/>
    </row>
    <row r="80" spans="2:11" s="76" customFormat="1" ht="14.1" hidden="1" customHeight="1">
      <c r="B80" s="141"/>
      <c r="C80" s="142"/>
      <c r="D80" s="142"/>
      <c r="E80" s="74"/>
      <c r="F80" s="75"/>
      <c r="H80" s="77"/>
      <c r="I80" s="78"/>
      <c r="J80" s="79"/>
      <c r="K80" s="336"/>
    </row>
    <row r="81" spans="1:18" s="76" customFormat="1" ht="14.1" hidden="1" customHeight="1">
      <c r="B81" s="141"/>
      <c r="C81" s="142"/>
      <c r="D81" s="142"/>
      <c r="E81" s="74"/>
      <c r="F81" s="75"/>
      <c r="H81" s="77"/>
      <c r="I81" s="78"/>
      <c r="J81" s="79"/>
      <c r="K81" s="336"/>
    </row>
    <row r="82" spans="1:18" s="76" customFormat="1" ht="14.1" hidden="1" customHeight="1">
      <c r="B82" s="141"/>
      <c r="C82" s="142"/>
      <c r="D82" s="142"/>
      <c r="E82" s="74"/>
      <c r="F82" s="75"/>
      <c r="H82" s="77"/>
      <c r="I82" s="78"/>
      <c r="J82" s="79"/>
      <c r="K82" s="336"/>
    </row>
    <row r="83" spans="1:18" s="76" customFormat="1" ht="14.1" hidden="1" customHeight="1">
      <c r="B83" s="141"/>
      <c r="C83" s="142"/>
      <c r="D83" s="142"/>
      <c r="E83" s="74"/>
      <c r="F83" s="75"/>
      <c r="H83" s="77"/>
      <c r="I83" s="78"/>
      <c r="J83" s="79"/>
      <c r="K83" s="336"/>
    </row>
    <row r="84" spans="1:18" s="76" customFormat="1" ht="14.1" hidden="1" customHeight="1">
      <c r="B84" s="141"/>
      <c r="C84" s="142"/>
      <c r="D84" s="142"/>
      <c r="E84" s="74"/>
      <c r="F84" s="75"/>
      <c r="H84" s="77"/>
      <c r="I84" s="78"/>
      <c r="J84" s="79"/>
      <c r="K84" s="336"/>
    </row>
    <row r="85" spans="1:18" s="76" customFormat="1" ht="14.1" hidden="1" customHeight="1">
      <c r="B85" s="141"/>
      <c r="C85" s="142"/>
      <c r="D85" s="142"/>
      <c r="E85" s="74"/>
      <c r="F85" s="75"/>
      <c r="H85" s="77"/>
      <c r="I85" s="78"/>
      <c r="J85" s="79"/>
      <c r="K85" s="336"/>
    </row>
    <row r="86" spans="1:18" s="76" customFormat="1" ht="14.1" hidden="1" customHeight="1">
      <c r="B86" s="141"/>
      <c r="C86" s="142"/>
      <c r="D86" s="142"/>
      <c r="E86" s="74"/>
      <c r="F86" s="75"/>
      <c r="H86" s="77"/>
      <c r="I86" s="78"/>
      <c r="J86" s="79"/>
      <c r="K86" s="336"/>
    </row>
    <row r="87" spans="1:18" s="76" customFormat="1" ht="14.1" hidden="1" customHeight="1">
      <c r="B87" s="141"/>
      <c r="C87" s="142"/>
      <c r="D87" s="142"/>
      <c r="E87" s="74"/>
      <c r="F87" s="75"/>
      <c r="H87" s="77"/>
      <c r="I87" s="78"/>
      <c r="J87" s="79"/>
      <c r="K87" s="336"/>
    </row>
    <row r="88" spans="1:18" s="76" customFormat="1" ht="14.1" hidden="1" customHeight="1">
      <c r="B88" s="141"/>
      <c r="C88" s="142"/>
      <c r="D88" s="142"/>
      <c r="E88" s="74"/>
      <c r="F88" s="75"/>
      <c r="H88" s="77"/>
      <c r="I88" s="78"/>
      <c r="J88" s="79"/>
      <c r="K88" s="336"/>
    </row>
    <row r="89" spans="1:18" s="76" customFormat="1" ht="14.1" hidden="1" customHeight="1">
      <c r="B89" s="141"/>
      <c r="C89" s="142"/>
      <c r="D89" s="142"/>
      <c r="E89" s="74"/>
      <c r="F89" s="75"/>
      <c r="H89" s="77"/>
      <c r="I89" s="78"/>
      <c r="J89" s="79"/>
      <c r="K89" s="336"/>
    </row>
    <row r="90" spans="1:18" ht="14.1" hidden="1" customHeight="1">
      <c r="B90" s="28"/>
      <c r="E90" s="46"/>
      <c r="F90" s="3"/>
      <c r="G90" s="4"/>
      <c r="H90" s="5"/>
      <c r="I90" s="6"/>
      <c r="J90" s="7"/>
      <c r="K90" s="1"/>
      <c r="L90" s="1"/>
      <c r="M90"/>
      <c r="N90"/>
      <c r="O90"/>
      <c r="P90"/>
    </row>
    <row r="91" spans="1:18" s="29" customFormat="1" ht="15.75" hidden="1" customHeight="1">
      <c r="A91" s="1"/>
      <c r="B91" s="1"/>
      <c r="G91" s="28"/>
      <c r="J91" s="46"/>
      <c r="K91" s="3"/>
      <c r="L91" s="4"/>
      <c r="M91" s="5"/>
      <c r="N91" s="6"/>
      <c r="O91" s="7"/>
      <c r="P91" s="4"/>
      <c r="Q91"/>
      <c r="R91"/>
    </row>
    <row r="92" spans="1:18" s="29" customFormat="1" ht="15.75" hidden="1">
      <c r="A92" s="1"/>
      <c r="B92" s="1"/>
      <c r="G92" s="28"/>
      <c r="J92" s="46"/>
      <c r="K92" s="3"/>
      <c r="L92" s="4"/>
      <c r="M92" s="5"/>
      <c r="N92" s="6"/>
      <c r="O92" s="7"/>
      <c r="P92" s="4"/>
      <c r="Q92"/>
      <c r="R92"/>
    </row>
    <row r="93" spans="1:18" s="29" customFormat="1" ht="15.75" hidden="1">
      <c r="A93" s="1"/>
      <c r="B93" s="1"/>
      <c r="G93" s="28"/>
      <c r="J93" s="46"/>
      <c r="K93" s="3"/>
      <c r="L93" s="4"/>
      <c r="M93" s="5"/>
      <c r="N93" s="6"/>
      <c r="O93" s="7"/>
      <c r="P93" s="4"/>
      <c r="Q93"/>
      <c r="R93"/>
    </row>
    <row r="94" spans="1:18" s="29" customFormat="1" ht="15.75" hidden="1">
      <c r="A94" s="1"/>
      <c r="B94" s="1"/>
      <c r="G94" s="28"/>
      <c r="J94" s="46"/>
      <c r="K94" s="3"/>
      <c r="L94" s="4"/>
      <c r="M94" s="5"/>
      <c r="N94" s="6"/>
      <c r="O94" s="7"/>
      <c r="P94" s="4"/>
      <c r="Q94"/>
      <c r="R94"/>
    </row>
    <row r="95" spans="1:18" ht="15.75" hidden="1" customHeight="1"/>
    <row r="96" spans="1:18" ht="15.75" hidden="1" customHeight="1"/>
    <row r="97" spans="1:23" ht="15.75" hidden="1" customHeight="1"/>
    <row r="98" spans="1:23" ht="15.75" hidden="1" customHeight="1"/>
    <row r="99" spans="1:23" ht="15.75" hidden="1" customHeight="1"/>
    <row r="100" spans="1:23" ht="15.75" hidden="1" customHeight="1"/>
    <row r="101" spans="1:23" s="29" customFormat="1" ht="15.75" hidden="1" customHeight="1">
      <c r="A101" s="1"/>
      <c r="B101" s="1"/>
      <c r="G101" s="28"/>
      <c r="J101" s="46"/>
      <c r="K101" s="3"/>
      <c r="L101" s="4"/>
      <c r="M101" s="5"/>
      <c r="N101" s="6"/>
      <c r="O101" s="7"/>
      <c r="P101" s="4"/>
      <c r="Q101"/>
      <c r="R101"/>
      <c r="S101"/>
      <c r="T101"/>
      <c r="U101"/>
      <c r="V101"/>
      <c r="W101"/>
    </row>
    <row r="102" spans="1:23" s="29" customFormat="1" ht="15.75" hidden="1" customHeight="1">
      <c r="A102" s="1"/>
      <c r="B102" s="1"/>
      <c r="G102" s="28"/>
      <c r="J102" s="46"/>
      <c r="K102" s="3"/>
      <c r="L102" s="4"/>
      <c r="M102" s="5"/>
      <c r="N102" s="6"/>
      <c r="O102" s="7"/>
      <c r="P102" s="4"/>
      <c r="Q102"/>
      <c r="R102"/>
      <c r="S102"/>
      <c r="T102"/>
      <c r="U102"/>
      <c r="V102"/>
      <c r="W102"/>
    </row>
    <row r="103" spans="1:23" s="29" customFormat="1" ht="15.75" hidden="1" customHeight="1">
      <c r="A103" s="1"/>
      <c r="B103" s="1"/>
      <c r="G103" s="28"/>
      <c r="J103" s="46"/>
      <c r="K103" s="3"/>
      <c r="L103" s="4"/>
      <c r="M103" s="5"/>
      <c r="N103" s="6"/>
      <c r="O103" s="7"/>
      <c r="P103" s="4"/>
      <c r="Q103"/>
      <c r="R103"/>
      <c r="S103"/>
      <c r="T103"/>
      <c r="U103"/>
      <c r="V103"/>
      <c r="W103"/>
    </row>
    <row r="104" spans="1:23" s="29" customFormat="1" ht="15.75" hidden="1" customHeight="1">
      <c r="A104" s="1"/>
      <c r="B104" s="1"/>
      <c r="G104" s="28"/>
      <c r="J104" s="46"/>
      <c r="K104" s="3"/>
      <c r="L104" s="4"/>
      <c r="M104" s="5"/>
      <c r="N104" s="6"/>
      <c r="O104" s="7"/>
      <c r="P104" s="4"/>
      <c r="Q104"/>
      <c r="R104"/>
      <c r="S104"/>
      <c r="T104"/>
      <c r="U104"/>
      <c r="V104"/>
      <c r="W104"/>
    </row>
    <row r="105" spans="1:23" s="29" customFormat="1" ht="15.75" hidden="1" customHeight="1">
      <c r="A105" s="1"/>
      <c r="B105" s="1"/>
      <c r="G105" s="28"/>
      <c r="J105" s="46"/>
      <c r="K105" s="3"/>
      <c r="L105" s="4"/>
      <c r="M105" s="5"/>
      <c r="N105" s="6"/>
      <c r="O105" s="7"/>
      <c r="P105" s="4"/>
      <c r="Q105"/>
      <c r="R105"/>
      <c r="S105"/>
      <c r="T105"/>
      <c r="U105"/>
      <c r="V105"/>
      <c r="W105"/>
    </row>
  </sheetData>
  <mergeCells count="3">
    <mergeCell ref="C10:C11"/>
    <mergeCell ref="D10:E10"/>
    <mergeCell ref="F10:G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Plan35"/>
  <dimension ref="A1:AK261"/>
  <sheetViews>
    <sheetView showGridLines="0" showRowColHeaders="0" zoomScaleNormal="100" workbookViewId="0">
      <selection activeCell="D4" sqref="D4"/>
    </sheetView>
  </sheetViews>
  <sheetFormatPr defaultColWidth="0" defaultRowHeight="0" customHeight="1" zeroHeight="1"/>
  <cols>
    <col min="1" max="1" width="5.7109375" style="1" customWidth="1"/>
    <col min="2" max="2" width="61.28515625" style="1" customWidth="1"/>
    <col min="3" max="3" width="15.7109375" style="1" customWidth="1"/>
    <col min="4" max="6" width="14.7109375" style="29" customWidth="1"/>
    <col min="7" max="7" width="5.7109375" style="28" customWidth="1"/>
    <col min="8" max="8" width="9.5703125" style="29" hidden="1" customWidth="1"/>
    <col min="9" max="9" width="10.7109375" style="29" hidden="1" customWidth="1"/>
    <col min="10" max="10" width="10" style="46" hidden="1" customWidth="1"/>
    <col min="11" max="11" width="10.7109375" style="3" hidden="1" customWidth="1"/>
    <col min="12" max="12" width="10.140625" style="4" hidden="1" customWidth="1"/>
    <col min="13" max="13" width="7.7109375" style="5" hidden="1" customWidth="1"/>
    <col min="14" max="14" width="7.7109375" style="6" hidden="1" customWidth="1"/>
    <col min="15" max="15" width="7.7109375" style="7" hidden="1" customWidth="1"/>
    <col min="16" max="16" width="7.7109375" style="4" hidden="1" customWidth="1"/>
    <col min="17" max="18" width="0" hidden="1" customWidth="1"/>
    <col min="19" max="19" width="7.7109375" hidden="1" customWidth="1"/>
    <col min="20" max="37" width="0" hidden="1" customWidth="1"/>
    <col min="38" max="16384" width="9.140625" hidden="1"/>
  </cols>
  <sheetData>
    <row r="1" spans="2:16" ht="29.25" customHeight="1">
      <c r="B1" s="24" t="s">
        <v>238</v>
      </c>
      <c r="C1" s="24"/>
    </row>
    <row r="2" spans="2:16" ht="8.25" customHeight="1">
      <c r="B2" s="2"/>
      <c r="C2" s="2"/>
    </row>
    <row r="3" spans="2:16" ht="15.75">
      <c r="B3" s="81" t="s">
        <v>219</v>
      </c>
      <c r="C3" s="81"/>
      <c r="D3" s="1"/>
      <c r="E3" s="1"/>
      <c r="F3" s="1"/>
    </row>
    <row r="4" spans="2:16" ht="15.75">
      <c r="B4" s="965" t="s">
        <v>1391</v>
      </c>
      <c r="C4" s="81"/>
      <c r="D4" s="1"/>
      <c r="E4" s="1"/>
      <c r="F4" s="1"/>
    </row>
    <row r="5" spans="2:16" ht="15.75">
      <c r="B5" s="965" t="s">
        <v>1392</v>
      </c>
      <c r="C5" s="81"/>
      <c r="D5" s="1"/>
      <c r="E5" s="1"/>
      <c r="F5" s="1"/>
    </row>
    <row r="6" spans="2:16" ht="15.75">
      <c r="B6" s="97"/>
      <c r="C6" s="97"/>
      <c r="D6" s="1"/>
      <c r="E6" s="1"/>
      <c r="F6" s="1"/>
    </row>
    <row r="7" spans="2:16" ht="13.5" customHeight="1" thickBot="1">
      <c r="B7" s="775"/>
      <c r="C7" s="1148" t="s">
        <v>1259</v>
      </c>
      <c r="D7" s="1149" t="s">
        <v>359</v>
      </c>
      <c r="E7" s="1150"/>
      <c r="F7" s="1150" t="s">
        <v>360</v>
      </c>
      <c r="G7" s="1151"/>
    </row>
    <row r="8" spans="2:16" s="1" customFormat="1" ht="14.1" customHeight="1" thickTop="1">
      <c r="B8" s="775"/>
      <c r="C8" s="1148"/>
      <c r="D8" s="722">
        <v>2022</v>
      </c>
      <c r="E8" s="715" t="s">
        <v>993</v>
      </c>
      <c r="F8" s="722">
        <v>2022</v>
      </c>
      <c r="G8" s="715" t="s">
        <v>993</v>
      </c>
      <c r="H8" s="29"/>
      <c r="I8" s="29"/>
      <c r="J8" s="46"/>
      <c r="K8" s="3"/>
      <c r="L8" s="4"/>
      <c r="M8" s="5"/>
      <c r="N8" s="6"/>
      <c r="O8" s="7"/>
    </row>
    <row r="9" spans="2:16" s="1" customFormat="1" ht="2.1" customHeight="1">
      <c r="B9" s="775"/>
      <c r="C9" s="939"/>
      <c r="D9" s="261"/>
      <c r="E9" s="997"/>
      <c r="F9" s="261"/>
      <c r="G9" s="261"/>
      <c r="H9" s="29"/>
      <c r="I9" s="29"/>
      <c r="J9" s="46"/>
      <c r="K9" s="3"/>
      <c r="L9" s="4"/>
      <c r="M9" s="5"/>
      <c r="N9" s="6"/>
      <c r="O9" s="7"/>
    </row>
    <row r="10" spans="2:16" s="1" customFormat="1" ht="2.1" customHeight="1">
      <c r="B10" s="775"/>
      <c r="C10" s="941"/>
      <c r="D10" s="262"/>
      <c r="E10" s="998"/>
      <c r="F10" s="262"/>
      <c r="G10" s="262"/>
      <c r="H10" s="29"/>
      <c r="I10" s="29"/>
      <c r="J10" s="46"/>
      <c r="K10" s="3"/>
      <c r="L10" s="4"/>
      <c r="M10" s="5"/>
      <c r="N10" s="6"/>
      <c r="O10" s="7"/>
    </row>
    <row r="11" spans="2:16" s="91" customFormat="1" ht="2.1" customHeight="1">
      <c r="B11" s="775"/>
      <c r="C11" s="999"/>
      <c r="D11" s="940"/>
      <c r="E11" s="888"/>
      <c r="F11" s="304"/>
      <c r="G11" s="304"/>
      <c r="H11" s="93"/>
      <c r="I11" s="93"/>
      <c r="J11" s="46"/>
      <c r="K11" s="3"/>
      <c r="M11" s="6"/>
      <c r="N11" s="6"/>
      <c r="O11" s="7"/>
    </row>
    <row r="12" spans="2:16" s="4" customFormat="1" ht="14.1" customHeight="1">
      <c r="B12" s="1000" t="s">
        <v>1342</v>
      </c>
      <c r="C12" s="999"/>
      <c r="D12" s="940"/>
      <c r="E12" s="888"/>
      <c r="F12" s="304"/>
      <c r="G12" s="304"/>
      <c r="H12" s="85"/>
      <c r="I12" s="85"/>
      <c r="J12" s="67"/>
      <c r="K12" s="68"/>
      <c r="M12" s="69"/>
      <c r="N12" s="70"/>
      <c r="O12" s="71"/>
      <c r="P12" s="66"/>
    </row>
    <row r="13" spans="2:16" s="4" customFormat="1" ht="14.1" customHeight="1">
      <c r="B13" s="950" t="s">
        <v>768</v>
      </c>
      <c r="C13" s="877">
        <v>29</v>
      </c>
      <c r="D13" s="222">
        <v>300.49299999999999</v>
      </c>
      <c r="E13" s="852">
        <v>237.15600000000001</v>
      </c>
      <c r="F13" s="222" t="s">
        <v>1343</v>
      </c>
      <c r="G13" s="255" t="s">
        <v>1344</v>
      </c>
      <c r="H13" s="85"/>
      <c r="I13" s="85"/>
      <c r="J13" s="67"/>
      <c r="K13" s="68"/>
      <c r="M13" s="69"/>
      <c r="N13" s="70"/>
      <c r="O13" s="71"/>
      <c r="P13" s="66"/>
    </row>
    <row r="14" spans="2:16" s="4" customFormat="1" ht="14.1" customHeight="1">
      <c r="B14" s="950" t="s">
        <v>1345</v>
      </c>
      <c r="C14" s="877">
        <v>30</v>
      </c>
      <c r="D14" s="222" t="s">
        <v>36</v>
      </c>
      <c r="E14" s="852" t="s">
        <v>36</v>
      </c>
      <c r="F14" s="222" t="s">
        <v>1346</v>
      </c>
      <c r="G14" s="255" t="s">
        <v>1347</v>
      </c>
      <c r="H14" s="85"/>
      <c r="I14" s="85"/>
      <c r="J14" s="67"/>
      <c r="K14" s="68"/>
      <c r="M14" s="69"/>
      <c r="N14" s="70"/>
      <c r="O14" s="71"/>
      <c r="P14" s="66"/>
    </row>
    <row r="15" spans="2:16" s="4" customFormat="1" ht="14.1" customHeight="1" thickBot="1">
      <c r="B15" s="950" t="s">
        <v>1348</v>
      </c>
      <c r="C15" s="877">
        <v>30</v>
      </c>
      <c r="D15" s="946">
        <v>-198.28700000000001</v>
      </c>
      <c r="E15" s="1001">
        <v>-139.41800000000001</v>
      </c>
      <c r="F15" s="946" t="s">
        <v>1349</v>
      </c>
      <c r="G15" s="1002" t="s">
        <v>1350</v>
      </c>
      <c r="H15" s="85"/>
      <c r="I15" s="85"/>
      <c r="J15" s="67"/>
      <c r="K15" s="68"/>
      <c r="M15" s="69"/>
      <c r="N15" s="70"/>
      <c r="O15" s="71"/>
      <c r="P15" s="66"/>
    </row>
    <row r="16" spans="2:16" s="4" customFormat="1" ht="14.1" customHeight="1">
      <c r="B16" s="1000" t="s">
        <v>1351</v>
      </c>
      <c r="C16" s="877"/>
      <c r="D16" s="174">
        <v>102.206</v>
      </c>
      <c r="E16" s="857">
        <v>97.738</v>
      </c>
      <c r="F16" s="174" t="s">
        <v>1352</v>
      </c>
      <c r="G16" s="259" t="s">
        <v>1353</v>
      </c>
      <c r="H16" s="85"/>
      <c r="I16" s="85"/>
      <c r="J16" s="67"/>
      <c r="K16" s="68"/>
      <c r="M16" s="69"/>
      <c r="N16" s="70"/>
      <c r="O16" s="71"/>
      <c r="P16" s="66"/>
    </row>
    <row r="17" spans="2:16" s="4" customFormat="1" ht="14.1" customHeight="1">
      <c r="B17" s="950" t="s">
        <v>1354</v>
      </c>
      <c r="C17" s="877">
        <v>30</v>
      </c>
      <c r="D17" s="222">
        <v>-83.266000000000005</v>
      </c>
      <c r="E17" s="852">
        <v>-110.339</v>
      </c>
      <c r="F17" s="222" t="s">
        <v>1355</v>
      </c>
      <c r="G17" s="255">
        <v>-887.41</v>
      </c>
      <c r="H17" s="85"/>
      <c r="I17" s="85"/>
      <c r="J17" s="67"/>
      <c r="K17" s="68"/>
      <c r="M17" s="69"/>
      <c r="N17" s="70"/>
      <c r="O17" s="71"/>
      <c r="P17" s="66"/>
    </row>
    <row r="18" spans="2:16" s="4" customFormat="1" ht="14.1" customHeight="1">
      <c r="B18" s="950" t="s">
        <v>767</v>
      </c>
      <c r="C18" s="877">
        <v>32</v>
      </c>
      <c r="D18" s="222">
        <v>19.939</v>
      </c>
      <c r="E18" s="852">
        <v>456</v>
      </c>
      <c r="F18" s="222">
        <v>74.539000000000001</v>
      </c>
      <c r="G18" s="255">
        <v>299.10599999999999</v>
      </c>
      <c r="H18" s="85"/>
      <c r="I18" s="85"/>
      <c r="J18" s="67"/>
      <c r="K18" s="68"/>
      <c r="M18" s="69"/>
      <c r="N18" s="70"/>
      <c r="O18" s="71"/>
      <c r="P18" s="66"/>
    </row>
    <row r="19" spans="2:16" s="4" customFormat="1" ht="14.1" customHeight="1">
      <c r="B19" s="950" t="s">
        <v>770</v>
      </c>
      <c r="C19" s="877">
        <v>32</v>
      </c>
      <c r="D19" s="222">
        <v>-637</v>
      </c>
      <c r="E19" s="852" t="s">
        <v>36</v>
      </c>
      <c r="F19" s="222">
        <v>-174.363</v>
      </c>
      <c r="G19" s="255">
        <v>-482.774</v>
      </c>
      <c r="H19" s="85"/>
      <c r="I19" s="85"/>
      <c r="J19" s="67"/>
      <c r="K19" s="68"/>
      <c r="M19" s="69"/>
      <c r="N19" s="70"/>
      <c r="O19" s="71"/>
      <c r="P19" s="66"/>
    </row>
    <row r="20" spans="2:16" s="4" customFormat="1" ht="14.1" customHeight="1" thickBot="1">
      <c r="B20" s="950" t="s">
        <v>771</v>
      </c>
      <c r="C20" s="877">
        <v>16</v>
      </c>
      <c r="D20" s="946" t="s">
        <v>1356</v>
      </c>
      <c r="E20" s="1001" t="s">
        <v>1357</v>
      </c>
      <c r="F20" s="946" t="s">
        <v>36</v>
      </c>
      <c r="G20" s="1002" t="s">
        <v>36</v>
      </c>
      <c r="H20" s="85"/>
      <c r="I20" s="85"/>
      <c r="J20" s="67"/>
      <c r="K20" s="68"/>
      <c r="M20" s="69"/>
      <c r="N20" s="70"/>
      <c r="O20" s="71"/>
      <c r="P20" s="66"/>
    </row>
    <row r="21" spans="2:16" s="4" customFormat="1" ht="14.1" customHeight="1">
      <c r="B21" s="936" t="s">
        <v>1358</v>
      </c>
      <c r="C21" s="877" t="s">
        <v>1359</v>
      </c>
      <c r="D21" s="174" t="s">
        <v>1360</v>
      </c>
      <c r="E21" s="857" t="s">
        <v>1361</v>
      </c>
      <c r="F21" s="174" t="s">
        <v>1362</v>
      </c>
      <c r="G21" s="259" t="s">
        <v>1363</v>
      </c>
      <c r="H21" s="85"/>
      <c r="I21" s="85"/>
      <c r="J21" s="67"/>
      <c r="K21" s="68"/>
      <c r="M21" s="69"/>
      <c r="N21" s="70"/>
      <c r="O21" s="71"/>
      <c r="P21" s="66"/>
    </row>
    <row r="22" spans="2:16" s="4" customFormat="1" ht="14.1" customHeight="1">
      <c r="B22" s="947" t="s">
        <v>311</v>
      </c>
      <c r="C22" s="877">
        <v>33</v>
      </c>
      <c r="D22" s="222">
        <v>707.79300000000001</v>
      </c>
      <c r="E22" s="852">
        <v>506.86</v>
      </c>
      <c r="F22" s="222" t="s">
        <v>1364</v>
      </c>
      <c r="G22" s="255" t="s">
        <v>1365</v>
      </c>
      <c r="H22" s="85"/>
      <c r="I22" s="85"/>
      <c r="J22" s="67"/>
      <c r="K22" s="68"/>
      <c r="M22" s="69"/>
      <c r="N22" s="70"/>
      <c r="O22" s="71"/>
      <c r="P22" s="66"/>
    </row>
    <row r="23" spans="2:16" s="4" customFormat="1" ht="14.1" customHeight="1" thickBot="1">
      <c r="B23" s="950" t="s">
        <v>320</v>
      </c>
      <c r="C23" s="877">
        <v>33</v>
      </c>
      <c r="D23" s="946" t="s">
        <v>1366</v>
      </c>
      <c r="E23" s="1001">
        <v>-284.60399999999998</v>
      </c>
      <c r="F23" s="946" t="s">
        <v>1367</v>
      </c>
      <c r="G23" s="1002" t="s">
        <v>1368</v>
      </c>
      <c r="H23" s="85"/>
      <c r="I23" s="85"/>
      <c r="J23" s="67"/>
      <c r="K23" s="68"/>
      <c r="M23" s="69"/>
      <c r="N23" s="70"/>
      <c r="O23" s="71"/>
      <c r="P23" s="66"/>
    </row>
    <row r="24" spans="2:16" s="4" customFormat="1" ht="14.1" customHeight="1">
      <c r="B24" s="1000" t="s">
        <v>1369</v>
      </c>
      <c r="C24" s="877" t="s">
        <v>1359</v>
      </c>
      <c r="D24" s="174">
        <v>-415.84199999999998</v>
      </c>
      <c r="E24" s="857">
        <v>222.256</v>
      </c>
      <c r="F24" s="174" t="s">
        <v>1370</v>
      </c>
      <c r="G24" s="259" t="s">
        <v>1371</v>
      </c>
      <c r="H24" s="85"/>
      <c r="I24" s="85"/>
      <c r="J24" s="67"/>
      <c r="K24" s="68"/>
      <c r="M24" s="69"/>
      <c r="N24" s="70"/>
      <c r="O24" s="71"/>
      <c r="P24" s="66"/>
    </row>
    <row r="25" spans="2:16" s="4" customFormat="1" ht="14.1" customHeight="1">
      <c r="B25" s="1000" t="s">
        <v>1372</v>
      </c>
      <c r="C25" s="1003" t="s">
        <v>1359</v>
      </c>
      <c r="D25" s="174" t="s">
        <v>1373</v>
      </c>
      <c r="E25" s="857" t="s">
        <v>1374</v>
      </c>
      <c r="F25" s="222" t="s">
        <v>1375</v>
      </c>
      <c r="G25" s="259" t="s">
        <v>1376</v>
      </c>
      <c r="H25" s="85"/>
      <c r="I25" s="85"/>
      <c r="J25" s="67"/>
      <c r="K25" s="68"/>
      <c r="M25" s="69"/>
      <c r="N25" s="70"/>
      <c r="O25" s="71"/>
      <c r="P25" s="66"/>
    </row>
    <row r="26" spans="2:16" s="4" customFormat="1" ht="14.1" customHeight="1">
      <c r="B26" s="950" t="s">
        <v>1377</v>
      </c>
      <c r="C26" s="709">
        <v>13</v>
      </c>
      <c r="D26" s="222" t="s">
        <v>36</v>
      </c>
      <c r="E26" s="852" t="s">
        <v>36</v>
      </c>
      <c r="F26" s="222">
        <v>-906.13599999999997</v>
      </c>
      <c r="G26" s="255">
        <v>-615.654</v>
      </c>
      <c r="H26" s="85"/>
      <c r="I26" s="85"/>
      <c r="J26" s="67"/>
      <c r="K26" s="68"/>
      <c r="M26" s="69"/>
      <c r="N26" s="70"/>
      <c r="O26" s="71"/>
      <c r="P26" s="66"/>
    </row>
    <row r="27" spans="2:16" s="4" customFormat="1" ht="14.1" customHeight="1" thickBot="1">
      <c r="B27" s="950" t="s">
        <v>1308</v>
      </c>
      <c r="C27" s="877">
        <v>13</v>
      </c>
      <c r="D27" s="946">
        <v>93.188000000000002</v>
      </c>
      <c r="E27" s="1001">
        <v>-160.31700000000001</v>
      </c>
      <c r="F27" s="946">
        <v>195.37200000000001</v>
      </c>
      <c r="G27" s="1002">
        <v>-147.04400000000001</v>
      </c>
      <c r="H27" s="85"/>
      <c r="I27" s="85"/>
      <c r="J27" s="67"/>
      <c r="K27" s="68"/>
      <c r="M27" s="69"/>
      <c r="N27" s="70"/>
      <c r="O27" s="71"/>
      <c r="P27" s="66"/>
    </row>
    <row r="28" spans="2:16" s="4" customFormat="1" ht="14.1" customHeight="1">
      <c r="B28" s="486" t="s">
        <v>1378</v>
      </c>
      <c r="C28" s="877"/>
      <c r="D28" s="174" t="s">
        <v>1379</v>
      </c>
      <c r="E28" s="857" t="s">
        <v>1380</v>
      </c>
      <c r="F28" s="174" t="s">
        <v>1381</v>
      </c>
      <c r="G28" s="259" t="s">
        <v>1382</v>
      </c>
      <c r="H28" s="85"/>
      <c r="I28" s="85"/>
      <c r="J28" s="67"/>
      <c r="K28" s="68"/>
      <c r="M28" s="69"/>
      <c r="N28" s="70"/>
      <c r="O28" s="71"/>
      <c r="P28" s="66"/>
    </row>
    <row r="29" spans="2:16" s="4" customFormat="1" ht="14.1" customHeight="1" thickBot="1">
      <c r="B29" s="486" t="s">
        <v>1383</v>
      </c>
      <c r="C29" s="877">
        <v>39</v>
      </c>
      <c r="D29" s="946" t="s">
        <v>36</v>
      </c>
      <c r="E29" s="1001">
        <v>48.466999999999999</v>
      </c>
      <c r="F29" s="946" t="s">
        <v>36</v>
      </c>
      <c r="G29" s="1002">
        <v>48.466999999999999</v>
      </c>
      <c r="H29" s="85"/>
      <c r="I29" s="85"/>
      <c r="J29" s="67"/>
      <c r="K29" s="68"/>
      <c r="M29" s="69"/>
      <c r="N29" s="70"/>
      <c r="O29" s="71"/>
      <c r="P29" s="66"/>
    </row>
    <row r="30" spans="2:16" s="4" customFormat="1" ht="14.1" customHeight="1">
      <c r="B30" s="1000" t="s">
        <v>1384</v>
      </c>
      <c r="C30" s="877" t="s">
        <v>1333</v>
      </c>
      <c r="D30" s="174" t="s">
        <v>1379</v>
      </c>
      <c r="E30" s="857" t="s">
        <v>1385</v>
      </c>
      <c r="F30" s="174" t="s">
        <v>1381</v>
      </c>
      <c r="G30" s="259" t="s">
        <v>1386</v>
      </c>
      <c r="H30" s="85"/>
      <c r="I30" s="85"/>
      <c r="J30" s="67"/>
      <c r="K30" s="68"/>
      <c r="M30" s="69"/>
      <c r="N30" s="70"/>
      <c r="O30" s="71"/>
      <c r="P30" s="66"/>
    </row>
    <row r="31" spans="2:16" s="4" customFormat="1" ht="14.1" customHeight="1">
      <c r="B31" s="1000" t="s">
        <v>772</v>
      </c>
      <c r="C31" s="1003"/>
      <c r="D31" s="948"/>
      <c r="E31" s="1004"/>
      <c r="F31" s="948"/>
      <c r="G31" s="953"/>
      <c r="H31" s="85"/>
      <c r="I31" s="85"/>
      <c r="J31" s="67"/>
      <c r="K31" s="68"/>
      <c r="M31" s="69"/>
      <c r="N31" s="70"/>
      <c r="O31" s="71"/>
      <c r="P31" s="66"/>
    </row>
    <row r="32" spans="2:16" s="4" customFormat="1" ht="14.1" customHeight="1">
      <c r="B32" s="950" t="s">
        <v>773</v>
      </c>
      <c r="C32" s="877" t="s">
        <v>1359</v>
      </c>
      <c r="D32" s="222" t="s">
        <v>1379</v>
      </c>
      <c r="E32" s="852" t="s">
        <v>1385</v>
      </c>
      <c r="F32" s="222" t="s">
        <v>1379</v>
      </c>
      <c r="G32" s="255" t="s">
        <v>1385</v>
      </c>
      <c r="H32" s="85"/>
      <c r="I32" s="85"/>
      <c r="J32" s="67"/>
      <c r="K32" s="68"/>
      <c r="M32" s="69"/>
      <c r="N32" s="70"/>
      <c r="O32" s="71"/>
      <c r="P32" s="66"/>
    </row>
    <row r="33" spans="2:16" s="4" customFormat="1" ht="14.1" customHeight="1" thickBot="1">
      <c r="B33" s="950" t="s">
        <v>774</v>
      </c>
      <c r="C33" s="877"/>
      <c r="D33" s="946" t="s">
        <v>36</v>
      </c>
      <c r="E33" s="1001" t="s">
        <v>36</v>
      </c>
      <c r="F33" s="946">
        <v>292.55900000000003</v>
      </c>
      <c r="G33" s="1002">
        <v>223.30699999999999</v>
      </c>
      <c r="H33" s="85"/>
      <c r="I33" s="85"/>
      <c r="J33" s="67"/>
      <c r="K33" s="68"/>
      <c r="M33" s="69"/>
      <c r="N33" s="70"/>
      <c r="O33" s="71"/>
      <c r="P33" s="66"/>
    </row>
    <row r="34" spans="2:16" s="4" customFormat="1" ht="14.1" customHeight="1">
      <c r="B34" s="1000" t="s">
        <v>1387</v>
      </c>
      <c r="C34" s="877"/>
      <c r="D34" s="222" t="s">
        <v>1388</v>
      </c>
      <c r="E34" s="255" t="s">
        <v>1389</v>
      </c>
      <c r="F34" s="222" t="s">
        <v>1388</v>
      </c>
      <c r="G34" s="255" t="s">
        <v>1389</v>
      </c>
      <c r="H34" s="85"/>
      <c r="I34" s="85"/>
      <c r="J34" s="67"/>
      <c r="K34" s="68"/>
      <c r="M34" s="69"/>
      <c r="N34" s="70"/>
      <c r="O34" s="71"/>
      <c r="P34" s="66"/>
    </row>
    <row r="35" spans="2:16" s="4" customFormat="1" ht="14.1" customHeight="1">
      <c r="B35" s="1000" t="s">
        <v>1390</v>
      </c>
      <c r="C35" s="877"/>
      <c r="D35" s="222" t="s">
        <v>1388</v>
      </c>
      <c r="E35" s="255" t="s">
        <v>1389</v>
      </c>
      <c r="F35" s="303" t="s">
        <v>1388</v>
      </c>
      <c r="G35" s="852" t="s">
        <v>1389</v>
      </c>
      <c r="H35" s="85"/>
      <c r="I35" s="85"/>
      <c r="J35" s="67"/>
      <c r="K35" s="68"/>
      <c r="M35" s="69"/>
      <c r="N35" s="70"/>
      <c r="O35" s="71"/>
      <c r="P35" s="66"/>
    </row>
    <row r="36" spans="2:16" s="4" customFormat="1" ht="14.1" customHeight="1">
      <c r="B36" s="775"/>
      <c r="C36" s="1003"/>
      <c r="D36" s="828"/>
      <c r="E36" s="775"/>
      <c r="F36" s="828"/>
      <c r="G36" s="828"/>
      <c r="H36" s="85"/>
      <c r="I36" s="85"/>
      <c r="J36" s="67"/>
      <c r="K36" s="68"/>
      <c r="M36" s="69"/>
      <c r="N36" s="70"/>
      <c r="O36" s="71"/>
      <c r="P36" s="66"/>
    </row>
    <row r="37" spans="2:16" s="4" customFormat="1" ht="14.1" customHeight="1">
      <c r="B37" s="307"/>
      <c r="C37" s="688"/>
      <c r="D37" s="689"/>
      <c r="E37" s="690"/>
      <c r="F37" s="362"/>
      <c r="G37" s="84"/>
      <c r="H37" s="85"/>
      <c r="I37" s="85"/>
      <c r="J37" s="67"/>
      <c r="K37" s="68"/>
      <c r="M37" s="69"/>
      <c r="N37" s="70"/>
      <c r="O37" s="71"/>
      <c r="P37" s="66"/>
    </row>
    <row r="38" spans="2:16" s="4" customFormat="1" ht="14.1" customHeight="1">
      <c r="B38" s="307"/>
      <c r="C38" s="688"/>
      <c r="D38" s="689"/>
      <c r="E38" s="690"/>
      <c r="F38" s="362"/>
      <c r="G38" s="84"/>
      <c r="H38" s="85"/>
      <c r="I38" s="85"/>
      <c r="J38" s="67"/>
      <c r="K38" s="68"/>
      <c r="M38" s="69"/>
      <c r="N38" s="70"/>
      <c r="O38" s="71"/>
      <c r="P38" s="66"/>
    </row>
    <row r="39" spans="2:16" s="4" customFormat="1" ht="14.1" customHeight="1">
      <c r="B39" s="307"/>
      <c r="C39" s="688"/>
      <c r="D39" s="689"/>
      <c r="E39" s="690"/>
      <c r="F39" s="362"/>
      <c r="G39" s="84"/>
      <c r="H39" s="85"/>
      <c r="I39" s="85"/>
      <c r="J39" s="67"/>
      <c r="K39" s="68"/>
      <c r="M39" s="69"/>
      <c r="N39" s="70"/>
      <c r="O39" s="71"/>
      <c r="P39" s="66"/>
    </row>
    <row r="40" spans="2:16" s="4" customFormat="1" ht="14.1" hidden="1" customHeight="1">
      <c r="B40" s="307"/>
      <c r="C40" s="688"/>
      <c r="D40" s="689"/>
      <c r="E40" s="690"/>
      <c r="F40" s="362"/>
      <c r="G40" s="84"/>
      <c r="H40" s="85"/>
      <c r="I40" s="85"/>
      <c r="J40" s="67"/>
      <c r="K40" s="68"/>
      <c r="M40" s="69"/>
      <c r="N40" s="70"/>
      <c r="O40" s="71"/>
      <c r="P40" s="66"/>
    </row>
    <row r="41" spans="2:16" s="4" customFormat="1" ht="14.1" hidden="1" customHeight="1">
      <c r="B41" s="307"/>
      <c r="C41" s="688"/>
      <c r="D41" s="689"/>
      <c r="E41" s="690"/>
      <c r="F41" s="362"/>
      <c r="G41" s="84"/>
      <c r="H41" s="85"/>
      <c r="I41" s="85"/>
      <c r="J41" s="67"/>
      <c r="K41" s="68"/>
      <c r="M41" s="69"/>
      <c r="N41" s="70"/>
      <c r="O41" s="71"/>
      <c r="P41" s="66"/>
    </row>
    <row r="42" spans="2:16" s="4" customFormat="1" ht="14.1" hidden="1" customHeight="1">
      <c r="B42" s="307"/>
      <c r="C42" s="688"/>
      <c r="D42" s="689"/>
      <c r="E42" s="690"/>
      <c r="F42" s="362"/>
      <c r="G42" s="84"/>
      <c r="H42" s="85"/>
      <c r="I42" s="85"/>
      <c r="J42" s="67"/>
      <c r="K42" s="68"/>
      <c r="M42" s="69"/>
      <c r="N42" s="70"/>
      <c r="O42" s="71"/>
      <c r="P42" s="66"/>
    </row>
    <row r="43" spans="2:16" s="4" customFormat="1" ht="14.1" hidden="1" customHeight="1">
      <c r="B43" s="307"/>
      <c r="C43" s="688"/>
      <c r="D43" s="689"/>
      <c r="E43" s="690"/>
      <c r="F43" s="362"/>
      <c r="G43" s="84"/>
      <c r="H43" s="85"/>
      <c r="I43" s="85"/>
      <c r="J43" s="67"/>
      <c r="K43" s="68"/>
      <c r="M43" s="69"/>
      <c r="N43" s="70"/>
      <c r="O43" s="71"/>
      <c r="P43" s="66"/>
    </row>
    <row r="44" spans="2:16" s="4" customFormat="1" ht="14.1" hidden="1" customHeight="1">
      <c r="B44" s="307"/>
      <c r="C44" s="688"/>
      <c r="D44" s="689"/>
      <c r="E44" s="690"/>
      <c r="F44" s="362"/>
      <c r="G44" s="84"/>
      <c r="H44" s="85"/>
      <c r="I44" s="85"/>
      <c r="J44" s="67"/>
      <c r="K44" s="68"/>
      <c r="M44" s="69"/>
      <c r="N44" s="70"/>
      <c r="O44" s="71"/>
      <c r="P44" s="66"/>
    </row>
    <row r="45" spans="2:16" s="4" customFormat="1" ht="14.1" hidden="1" customHeight="1">
      <c r="B45" s="307"/>
      <c r="C45" s="688"/>
      <c r="D45" s="689"/>
      <c r="E45" s="690"/>
      <c r="F45" s="362"/>
      <c r="G45" s="84"/>
      <c r="H45" s="85"/>
      <c r="I45" s="85"/>
      <c r="J45" s="67"/>
      <c r="K45" s="68"/>
      <c r="M45" s="69"/>
      <c r="N45" s="70"/>
      <c r="O45" s="71"/>
      <c r="P45" s="66"/>
    </row>
    <row r="46" spans="2:16" s="4" customFormat="1" ht="14.1" hidden="1" customHeight="1">
      <c r="B46" s="307"/>
      <c r="C46" s="688"/>
      <c r="D46" s="689"/>
      <c r="E46" s="690"/>
      <c r="F46" s="362"/>
      <c r="G46" s="84"/>
      <c r="H46" s="85"/>
      <c r="I46" s="85"/>
      <c r="J46" s="67"/>
      <c r="K46" s="68"/>
      <c r="M46" s="69"/>
      <c r="N46" s="70"/>
      <c r="O46" s="71"/>
      <c r="P46" s="66"/>
    </row>
    <row r="47" spans="2:16" s="4" customFormat="1" ht="14.1" hidden="1" customHeight="1">
      <c r="B47" s="307"/>
      <c r="C47" s="688"/>
      <c r="D47" s="689"/>
      <c r="E47" s="690"/>
      <c r="F47" s="362"/>
      <c r="G47" s="84"/>
      <c r="H47" s="85"/>
      <c r="I47" s="85"/>
      <c r="J47" s="67"/>
      <c r="K47" s="68"/>
      <c r="M47" s="69"/>
      <c r="N47" s="70"/>
      <c r="O47" s="71"/>
      <c r="P47" s="66"/>
    </row>
    <row r="48" spans="2:16" s="4" customFormat="1" ht="14.1" hidden="1" customHeight="1">
      <c r="B48" s="307"/>
      <c r="C48" s="688"/>
      <c r="D48" s="689"/>
      <c r="E48" s="690"/>
      <c r="F48" s="362"/>
      <c r="G48" s="84"/>
      <c r="H48" s="85"/>
      <c r="I48" s="85"/>
      <c r="J48" s="67"/>
      <c r="K48" s="68"/>
      <c r="M48" s="69"/>
      <c r="N48" s="70"/>
      <c r="O48" s="71"/>
      <c r="P48" s="66"/>
    </row>
    <row r="49" spans="2:16" s="4" customFormat="1" ht="14.1" hidden="1" customHeight="1">
      <c r="B49" s="307"/>
      <c r="C49" s="688"/>
      <c r="D49" s="689"/>
      <c r="E49" s="690"/>
      <c r="F49" s="362"/>
      <c r="G49" s="84"/>
      <c r="H49" s="85"/>
      <c r="I49" s="85"/>
      <c r="J49" s="67"/>
      <c r="K49" s="68"/>
      <c r="M49" s="69"/>
      <c r="N49" s="70"/>
      <c r="O49" s="71"/>
      <c r="P49" s="66"/>
    </row>
    <row r="50" spans="2:16" s="4" customFormat="1" ht="14.1" hidden="1" customHeight="1">
      <c r="B50" s="307"/>
      <c r="C50" s="688"/>
      <c r="D50" s="689"/>
      <c r="E50" s="690"/>
      <c r="F50" s="362"/>
      <c r="G50" s="84"/>
      <c r="H50" s="85"/>
      <c r="I50" s="85"/>
      <c r="J50" s="67"/>
      <c r="K50" s="68"/>
      <c r="M50" s="69"/>
      <c r="N50" s="70"/>
      <c r="O50" s="71"/>
      <c r="P50" s="66"/>
    </row>
    <row r="51" spans="2:16" s="4" customFormat="1" ht="14.1" hidden="1" customHeight="1">
      <c r="B51" s="307"/>
      <c r="C51" s="688"/>
      <c r="D51" s="689"/>
      <c r="E51" s="690"/>
      <c r="F51" s="362"/>
      <c r="G51" s="84"/>
      <c r="H51" s="85"/>
      <c r="I51" s="85"/>
      <c r="J51" s="67"/>
      <c r="K51" s="68"/>
      <c r="M51" s="69"/>
      <c r="N51" s="70"/>
      <c r="O51" s="71"/>
      <c r="P51" s="66"/>
    </row>
    <row r="52" spans="2:16" s="4" customFormat="1" ht="14.1" hidden="1" customHeight="1">
      <c r="B52" s="307"/>
      <c r="C52" s="688"/>
      <c r="D52" s="689"/>
      <c r="E52" s="690"/>
      <c r="F52" s="362"/>
      <c r="G52" s="84"/>
      <c r="H52" s="85"/>
      <c r="I52" s="85"/>
      <c r="J52" s="67"/>
      <c r="K52" s="68"/>
      <c r="M52" s="69"/>
      <c r="N52" s="70"/>
      <c r="O52" s="71"/>
      <c r="P52" s="66"/>
    </row>
    <row r="53" spans="2:16" s="4" customFormat="1" ht="14.1" hidden="1" customHeight="1">
      <c r="B53" s="307"/>
      <c r="C53" s="688"/>
      <c r="D53" s="689"/>
      <c r="E53" s="690"/>
      <c r="F53" s="362"/>
      <c r="G53" s="84"/>
      <c r="H53" s="85"/>
      <c r="I53" s="85"/>
      <c r="J53" s="67"/>
      <c r="K53" s="68"/>
      <c r="M53" s="69"/>
      <c r="N53" s="70"/>
      <c r="O53" s="71"/>
      <c r="P53" s="66"/>
    </row>
    <row r="54" spans="2:16" s="4" customFormat="1" ht="14.1" hidden="1" customHeight="1">
      <c r="B54" s="307"/>
      <c r="C54" s="688"/>
      <c r="D54" s="689"/>
      <c r="E54" s="690"/>
      <c r="F54" s="362"/>
      <c r="G54" s="84"/>
      <c r="H54" s="85"/>
      <c r="I54" s="85"/>
      <c r="J54" s="67"/>
      <c r="K54" s="68"/>
      <c r="M54" s="69"/>
      <c r="N54" s="70"/>
      <c r="O54" s="71"/>
      <c r="P54" s="66"/>
    </row>
    <row r="55" spans="2:16" s="4" customFormat="1" ht="14.1" hidden="1" customHeight="1">
      <c r="B55" s="307"/>
      <c r="C55" s="688"/>
      <c r="D55" s="689"/>
      <c r="E55" s="690"/>
      <c r="F55" s="362"/>
      <c r="G55" s="84"/>
      <c r="H55" s="85"/>
      <c r="I55" s="85"/>
      <c r="J55" s="67"/>
      <c r="K55" s="68"/>
      <c r="M55" s="69"/>
      <c r="N55" s="70"/>
      <c r="O55" s="71"/>
      <c r="P55" s="66"/>
    </row>
    <row r="56" spans="2:16" s="4" customFormat="1" ht="14.1" hidden="1" customHeight="1">
      <c r="B56" s="307"/>
      <c r="C56" s="688"/>
      <c r="D56" s="689"/>
      <c r="E56" s="690"/>
      <c r="F56" s="362"/>
      <c r="G56" s="84"/>
      <c r="H56" s="85"/>
      <c r="I56" s="85"/>
      <c r="J56" s="67"/>
      <c r="K56" s="68"/>
      <c r="M56" s="69"/>
      <c r="N56" s="70"/>
      <c r="O56" s="71"/>
      <c r="P56" s="66"/>
    </row>
    <row r="57" spans="2:16" s="4" customFormat="1" ht="14.1" hidden="1" customHeight="1">
      <c r="B57" s="307"/>
      <c r="C57" s="688"/>
      <c r="D57" s="689"/>
      <c r="E57" s="690"/>
      <c r="F57" s="362"/>
      <c r="G57" s="84"/>
      <c r="H57" s="85"/>
      <c r="I57" s="85"/>
      <c r="J57" s="67"/>
      <c r="K57" s="68"/>
      <c r="M57" s="69"/>
      <c r="N57" s="70"/>
      <c r="O57" s="71"/>
      <c r="P57" s="66"/>
    </row>
    <row r="58" spans="2:16" s="4" customFormat="1" ht="14.1" hidden="1" customHeight="1">
      <c r="B58" s="307"/>
      <c r="C58" s="688"/>
      <c r="D58" s="689"/>
      <c r="E58" s="690"/>
      <c r="F58" s="362"/>
      <c r="G58" s="84"/>
      <c r="H58" s="85"/>
      <c r="I58" s="85"/>
      <c r="J58" s="67"/>
      <c r="K58" s="68"/>
      <c r="M58" s="69"/>
      <c r="N58" s="70"/>
      <c r="O58" s="71"/>
      <c r="P58" s="66"/>
    </row>
    <row r="59" spans="2:16" s="4" customFormat="1" ht="14.1" hidden="1" customHeight="1">
      <c r="B59" s="307"/>
      <c r="C59" s="688"/>
      <c r="D59" s="689"/>
      <c r="E59" s="690"/>
      <c r="F59" s="362"/>
      <c r="G59" s="84"/>
      <c r="H59" s="85"/>
      <c r="I59" s="85"/>
      <c r="J59" s="67"/>
      <c r="K59" s="68"/>
      <c r="M59" s="69"/>
      <c r="N59" s="70"/>
      <c r="O59" s="71"/>
      <c r="P59" s="66"/>
    </row>
    <row r="60" spans="2:16" s="4" customFormat="1" ht="14.1" hidden="1" customHeight="1">
      <c r="B60" s="307"/>
      <c r="C60" s="688"/>
      <c r="D60" s="689"/>
      <c r="E60" s="690"/>
      <c r="F60" s="362"/>
      <c r="G60" s="84"/>
      <c r="H60" s="85"/>
      <c r="I60" s="85"/>
      <c r="J60" s="67"/>
      <c r="K60" s="68"/>
      <c r="M60" s="69"/>
      <c r="N60" s="70"/>
      <c r="O60" s="71"/>
      <c r="P60" s="66"/>
    </row>
    <row r="61" spans="2:16" s="4" customFormat="1" ht="14.1" hidden="1" customHeight="1">
      <c r="B61" s="307"/>
      <c r="C61" s="688"/>
      <c r="D61" s="689"/>
      <c r="E61" s="690"/>
      <c r="F61" s="362"/>
      <c r="G61" s="84"/>
      <c r="H61" s="85"/>
      <c r="I61" s="85"/>
      <c r="J61" s="67"/>
      <c r="K61" s="68"/>
      <c r="M61" s="69"/>
      <c r="N61" s="70"/>
      <c r="O61" s="71"/>
      <c r="P61" s="66"/>
    </row>
    <row r="62" spans="2:16" s="4" customFormat="1" ht="14.1" hidden="1" customHeight="1">
      <c r="B62" s="307"/>
      <c r="C62" s="688"/>
      <c r="D62" s="689"/>
      <c r="E62" s="690"/>
      <c r="F62" s="362"/>
      <c r="G62" s="84"/>
      <c r="H62" s="85"/>
      <c r="I62" s="85"/>
      <c r="J62" s="67"/>
      <c r="K62" s="68"/>
      <c r="M62" s="69"/>
      <c r="N62" s="70"/>
      <c r="O62" s="71"/>
      <c r="P62" s="66"/>
    </row>
    <row r="63" spans="2:16" s="4" customFormat="1" ht="14.1" hidden="1" customHeight="1">
      <c r="B63" s="307"/>
      <c r="C63" s="688"/>
      <c r="D63" s="689"/>
      <c r="E63" s="690"/>
      <c r="F63" s="362"/>
      <c r="G63" s="84"/>
      <c r="H63" s="85"/>
      <c r="I63" s="85"/>
      <c r="J63" s="67"/>
      <c r="K63" s="68"/>
      <c r="M63" s="69"/>
      <c r="N63" s="70"/>
      <c r="O63" s="71"/>
      <c r="P63" s="66"/>
    </row>
    <row r="64" spans="2:16" s="4" customFormat="1" ht="14.1" hidden="1" customHeight="1">
      <c r="B64" s="307"/>
      <c r="C64" s="688"/>
      <c r="D64" s="689"/>
      <c r="E64" s="690"/>
      <c r="F64" s="362"/>
      <c r="G64" s="84"/>
      <c r="H64" s="85"/>
      <c r="I64" s="85"/>
      <c r="J64" s="67"/>
      <c r="K64" s="68"/>
      <c r="M64" s="69"/>
      <c r="N64" s="70"/>
      <c r="O64" s="71"/>
      <c r="P64" s="66"/>
    </row>
    <row r="65" spans="2:16" s="4" customFormat="1" ht="14.1" hidden="1" customHeight="1">
      <c r="B65" s="307"/>
      <c r="C65" s="688"/>
      <c r="D65" s="689"/>
      <c r="E65" s="690"/>
      <c r="F65" s="362"/>
      <c r="G65" s="84"/>
      <c r="H65" s="85"/>
      <c r="I65" s="85"/>
      <c r="J65" s="67"/>
      <c r="K65" s="68"/>
      <c r="M65" s="69"/>
      <c r="N65" s="70"/>
      <c r="O65" s="71"/>
      <c r="P65" s="66"/>
    </row>
    <row r="66" spans="2:16" s="4" customFormat="1" ht="13.5" hidden="1" customHeight="1">
      <c r="B66" s="307"/>
      <c r="C66" s="688"/>
      <c r="D66" s="689"/>
      <c r="E66" s="690"/>
      <c r="F66" s="362"/>
      <c r="G66" s="84"/>
      <c r="H66" s="85"/>
      <c r="I66" s="85"/>
      <c r="J66" s="67"/>
      <c r="K66" s="68"/>
      <c r="M66" s="69"/>
      <c r="N66" s="70"/>
      <c r="O66" s="71"/>
      <c r="P66" s="66"/>
    </row>
    <row r="67" spans="2:16" s="4" customFormat="1" ht="14.1" hidden="1" customHeight="1">
      <c r="B67" s="307"/>
      <c r="C67" s="688"/>
      <c r="D67" s="689"/>
      <c r="E67" s="690"/>
      <c r="F67" s="362"/>
      <c r="G67" s="84"/>
      <c r="H67" s="85"/>
      <c r="I67" s="85"/>
      <c r="J67" s="67"/>
      <c r="K67" s="68"/>
      <c r="M67" s="69"/>
      <c r="N67" s="70"/>
      <c r="O67" s="71"/>
      <c r="P67" s="66"/>
    </row>
    <row r="68" spans="2:16" s="4" customFormat="1" ht="2.1" hidden="1" customHeight="1">
      <c r="B68" s="307"/>
      <c r="C68" s="688"/>
      <c r="D68" s="689"/>
      <c r="E68" s="690"/>
      <c r="F68" s="362"/>
      <c r="G68" s="84"/>
      <c r="H68" s="85"/>
      <c r="I68" s="85"/>
      <c r="J68" s="67"/>
      <c r="K68" s="68"/>
      <c r="M68" s="69"/>
      <c r="N68" s="70"/>
      <c r="O68" s="71"/>
      <c r="P68" s="66"/>
    </row>
    <row r="69" spans="2:16" s="4" customFormat="1" ht="2.1" hidden="1" customHeight="1">
      <c r="B69" s="307"/>
      <c r="C69" s="688"/>
      <c r="D69" s="689"/>
      <c r="E69" s="690"/>
      <c r="F69" s="362"/>
      <c r="G69" s="84"/>
      <c r="H69" s="85"/>
      <c r="I69" s="85"/>
      <c r="J69" s="67"/>
      <c r="K69" s="68"/>
      <c r="M69" s="69"/>
      <c r="N69" s="70"/>
      <c r="O69" s="71"/>
      <c r="P69" s="66"/>
    </row>
    <row r="70" spans="2:16" s="4" customFormat="1" ht="2.1" hidden="1" customHeight="1">
      <c r="B70" s="307"/>
      <c r="C70" s="688"/>
      <c r="D70" s="689"/>
      <c r="E70" s="690"/>
      <c r="F70" s="362"/>
      <c r="G70" s="84"/>
      <c r="H70" s="85"/>
      <c r="I70" s="85"/>
      <c r="J70" s="67"/>
      <c r="K70" s="68"/>
      <c r="M70" s="69"/>
      <c r="N70" s="70"/>
      <c r="O70" s="71"/>
      <c r="P70" s="66"/>
    </row>
    <row r="71" spans="2:16" s="4" customFormat="1" ht="14.1" hidden="1" customHeight="1">
      <c r="B71" s="307"/>
      <c r="C71" s="688"/>
      <c r="D71" s="689"/>
      <c r="E71" s="690"/>
      <c r="F71" s="362"/>
      <c r="G71" s="84"/>
      <c r="H71" s="85"/>
      <c r="I71" s="85"/>
      <c r="J71" s="67"/>
      <c r="K71" s="68"/>
      <c r="M71" s="69"/>
      <c r="N71" s="70"/>
      <c r="O71" s="71"/>
      <c r="P71" s="66"/>
    </row>
    <row r="72" spans="2:16" s="4" customFormat="1" ht="14.1" hidden="1" customHeight="1">
      <c r="B72" s="307"/>
      <c r="C72" s="688"/>
      <c r="D72" s="689"/>
      <c r="E72" s="690"/>
      <c r="F72" s="362"/>
      <c r="G72" s="84"/>
      <c r="H72" s="85"/>
      <c r="I72" s="85"/>
      <c r="J72" s="67"/>
      <c r="K72" s="68"/>
      <c r="M72" s="69"/>
      <c r="N72" s="70"/>
      <c r="O72" s="71"/>
      <c r="P72" s="66"/>
    </row>
    <row r="73" spans="2:16" s="4" customFormat="1" ht="14.1" hidden="1" customHeight="1">
      <c r="B73" s="307"/>
      <c r="C73" s="688"/>
      <c r="D73" s="689"/>
      <c r="E73" s="690"/>
      <c r="F73" s="362"/>
      <c r="G73" s="84"/>
      <c r="H73" s="85"/>
      <c r="I73" s="85"/>
      <c r="J73" s="67"/>
      <c r="K73" s="68"/>
      <c r="M73" s="69"/>
      <c r="N73" s="70"/>
      <c r="O73" s="71"/>
      <c r="P73" s="66"/>
    </row>
    <row r="74" spans="2:16" s="4" customFormat="1" ht="14.1" hidden="1" customHeight="1">
      <c r="B74" s="307"/>
      <c r="C74" s="688"/>
      <c r="D74" s="689"/>
      <c r="E74" s="690"/>
      <c r="F74" s="362"/>
      <c r="G74" s="84"/>
      <c r="H74" s="85"/>
      <c r="I74" s="85"/>
      <c r="J74" s="67"/>
      <c r="K74" s="68"/>
      <c r="M74" s="69"/>
      <c r="N74" s="70"/>
      <c r="O74" s="71"/>
      <c r="P74" s="66"/>
    </row>
    <row r="75" spans="2:16" s="4" customFormat="1" ht="14.1" hidden="1" customHeight="1">
      <c r="B75" s="307"/>
      <c r="C75" s="688"/>
      <c r="D75" s="689"/>
      <c r="E75" s="690"/>
      <c r="F75" s="362"/>
      <c r="G75" s="84"/>
      <c r="H75" s="85"/>
      <c r="I75" s="85"/>
      <c r="J75" s="67"/>
      <c r="K75" s="68"/>
      <c r="M75" s="69"/>
      <c r="N75" s="70"/>
      <c r="O75" s="71"/>
      <c r="P75" s="66"/>
    </row>
    <row r="76" spans="2:16" s="4" customFormat="1" ht="14.1" hidden="1" customHeight="1">
      <c r="B76" s="307"/>
      <c r="C76" s="688"/>
      <c r="D76" s="689"/>
      <c r="E76" s="690"/>
      <c r="F76" s="362"/>
      <c r="G76" s="84"/>
      <c r="H76" s="85"/>
      <c r="I76" s="85"/>
      <c r="J76" s="67"/>
      <c r="K76" s="68"/>
      <c r="M76" s="69"/>
      <c r="N76" s="70"/>
      <c r="O76" s="71"/>
      <c r="P76" s="66"/>
    </row>
    <row r="77" spans="2:16" s="4" customFormat="1" ht="14.1" hidden="1" customHeight="1">
      <c r="B77" s="307"/>
      <c r="C77" s="688"/>
      <c r="D77" s="689"/>
      <c r="E77" s="690"/>
      <c r="F77" s="362"/>
      <c r="G77" s="84"/>
      <c r="H77" s="85"/>
      <c r="I77" s="85"/>
      <c r="J77" s="67"/>
      <c r="K77" s="68"/>
      <c r="M77" s="69"/>
      <c r="N77" s="70"/>
      <c r="O77" s="71"/>
      <c r="P77" s="66"/>
    </row>
    <row r="78" spans="2:16" s="4" customFormat="1" ht="14.1" hidden="1" customHeight="1">
      <c r="B78" s="307"/>
      <c r="C78" s="688"/>
      <c r="D78" s="689"/>
      <c r="E78" s="690"/>
      <c r="F78" s="362"/>
      <c r="G78" s="84"/>
      <c r="H78" s="85"/>
      <c r="I78" s="85"/>
      <c r="J78" s="67"/>
      <c r="K78" s="68"/>
      <c r="M78" s="69"/>
      <c r="N78" s="70"/>
      <c r="O78" s="71"/>
      <c r="P78" s="66"/>
    </row>
    <row r="79" spans="2:16" s="4" customFormat="1" ht="14.1" hidden="1" customHeight="1">
      <c r="B79" s="307"/>
      <c r="C79" s="688"/>
      <c r="D79" s="689"/>
      <c r="E79" s="690"/>
      <c r="F79" s="362"/>
      <c r="G79" s="84"/>
      <c r="H79" s="85"/>
      <c r="I79" s="85"/>
      <c r="J79" s="67"/>
      <c r="K79" s="68"/>
      <c r="M79" s="69"/>
      <c r="N79" s="70"/>
      <c r="O79" s="71"/>
      <c r="P79" s="66"/>
    </row>
    <row r="80" spans="2:16" s="4" customFormat="1" ht="14.1" hidden="1" customHeight="1">
      <c r="B80" s="307"/>
      <c r="C80" s="688"/>
      <c r="D80" s="689"/>
      <c r="E80" s="690"/>
      <c r="F80" s="362"/>
      <c r="G80" s="84"/>
      <c r="H80" s="85"/>
      <c r="I80" s="85"/>
      <c r="J80" s="67"/>
      <c r="K80" s="68"/>
      <c r="M80" s="69"/>
      <c r="N80" s="70"/>
      <c r="O80" s="71"/>
      <c r="P80" s="66"/>
    </row>
    <row r="81" spans="2:16" s="4" customFormat="1" ht="14.1" hidden="1" customHeight="1">
      <c r="B81" s="307"/>
      <c r="C81" s="688"/>
      <c r="D81" s="689"/>
      <c r="E81" s="690"/>
      <c r="F81" s="362"/>
      <c r="G81" s="84"/>
      <c r="H81" s="85"/>
      <c r="I81" s="85"/>
      <c r="J81" s="67"/>
      <c r="K81" s="68"/>
      <c r="M81" s="69"/>
      <c r="N81" s="70"/>
      <c r="O81" s="71"/>
      <c r="P81" s="66"/>
    </row>
    <row r="82" spans="2:16" s="4" customFormat="1" ht="14.1" hidden="1" customHeight="1">
      <c r="B82" s="307"/>
      <c r="C82" s="688"/>
      <c r="D82" s="689"/>
      <c r="E82" s="690"/>
      <c r="F82" s="362"/>
      <c r="G82" s="84"/>
      <c r="H82" s="85"/>
      <c r="I82" s="85"/>
      <c r="J82" s="67"/>
      <c r="K82" s="68"/>
      <c r="M82" s="69"/>
      <c r="N82" s="70"/>
      <c r="O82" s="71"/>
      <c r="P82" s="66"/>
    </row>
    <row r="83" spans="2:16" s="4" customFormat="1" ht="14.1" hidden="1" customHeight="1">
      <c r="B83" s="307"/>
      <c r="C83" s="688"/>
      <c r="D83" s="689"/>
      <c r="E83" s="690"/>
      <c r="F83" s="362"/>
      <c r="G83" s="84"/>
      <c r="H83" s="85"/>
      <c r="I83" s="85"/>
      <c r="J83" s="67"/>
      <c r="K83" s="68"/>
      <c r="M83" s="69"/>
      <c r="N83" s="70"/>
      <c r="O83" s="71"/>
      <c r="P83" s="66"/>
    </row>
    <row r="84" spans="2:16" s="4" customFormat="1" ht="14.1" hidden="1" customHeight="1">
      <c r="B84" s="307"/>
      <c r="C84" s="688"/>
      <c r="D84" s="689"/>
      <c r="E84" s="690"/>
      <c r="F84" s="362"/>
      <c r="G84" s="84"/>
      <c r="H84" s="85"/>
      <c r="I84" s="85"/>
      <c r="J84" s="67"/>
      <c r="K84" s="68"/>
      <c r="M84" s="69"/>
      <c r="N84" s="70"/>
      <c r="O84" s="71"/>
      <c r="P84" s="66"/>
    </row>
    <row r="85" spans="2:16" s="4" customFormat="1" ht="14.1" hidden="1" customHeight="1">
      <c r="B85" s="307"/>
      <c r="C85" s="688"/>
      <c r="D85" s="689"/>
      <c r="E85" s="690"/>
      <c r="F85" s="362"/>
      <c r="G85" s="84"/>
      <c r="H85" s="85"/>
      <c r="I85" s="85"/>
      <c r="J85" s="67"/>
      <c r="K85" s="68"/>
      <c r="M85" s="69"/>
      <c r="N85" s="70"/>
      <c r="O85" s="71"/>
      <c r="P85" s="66"/>
    </row>
    <row r="86" spans="2:16" s="4" customFormat="1" ht="14.1" hidden="1" customHeight="1">
      <c r="B86" s="307"/>
      <c r="C86" s="688"/>
      <c r="D86" s="689"/>
      <c r="E86" s="690"/>
      <c r="F86" s="362"/>
      <c r="G86" s="84"/>
      <c r="H86" s="85"/>
      <c r="I86" s="85"/>
      <c r="J86" s="67"/>
      <c r="K86" s="68"/>
      <c r="M86" s="69"/>
      <c r="N86" s="70"/>
      <c r="O86" s="71"/>
      <c r="P86" s="66"/>
    </row>
    <row r="87" spans="2:16" s="4" customFormat="1" ht="14.1" hidden="1" customHeight="1">
      <c r="B87" s="307"/>
      <c r="C87" s="688"/>
      <c r="D87" s="689"/>
      <c r="E87" s="690"/>
      <c r="F87" s="362"/>
      <c r="G87" s="84"/>
      <c r="H87" s="85"/>
      <c r="I87" s="85"/>
      <c r="J87" s="67"/>
      <c r="K87" s="68"/>
      <c r="M87" s="69"/>
      <c r="N87" s="70"/>
      <c r="O87" s="71"/>
      <c r="P87" s="66"/>
    </row>
    <row r="88" spans="2:16" s="4" customFormat="1" ht="14.1" hidden="1" customHeight="1">
      <c r="B88" s="307"/>
      <c r="C88" s="688"/>
      <c r="D88" s="689"/>
      <c r="E88" s="690"/>
      <c r="F88" s="362"/>
      <c r="G88" s="84"/>
      <c r="H88" s="85"/>
      <c r="I88" s="85"/>
      <c r="J88" s="67"/>
      <c r="K88" s="68"/>
      <c r="M88" s="69"/>
      <c r="N88" s="70"/>
      <c r="O88" s="71"/>
      <c r="P88" s="66"/>
    </row>
    <row r="89" spans="2:16" s="4" customFormat="1" ht="14.1" hidden="1" customHeight="1">
      <c r="B89" s="307"/>
      <c r="C89" s="688"/>
      <c r="D89" s="689"/>
      <c r="E89" s="690"/>
      <c r="F89" s="362"/>
      <c r="G89" s="84"/>
      <c r="H89" s="85"/>
      <c r="I89" s="85"/>
      <c r="J89" s="67"/>
      <c r="K89" s="68"/>
      <c r="M89" s="69"/>
      <c r="N89" s="70"/>
      <c r="O89" s="71"/>
      <c r="P89" s="66"/>
    </row>
    <row r="90" spans="2:16" s="4" customFormat="1" ht="14.1" hidden="1" customHeight="1">
      <c r="B90" s="307"/>
      <c r="C90" s="688"/>
      <c r="D90" s="689"/>
      <c r="E90" s="690"/>
      <c r="F90" s="362"/>
      <c r="G90" s="84"/>
      <c r="H90" s="85"/>
      <c r="I90" s="85"/>
      <c r="J90" s="67"/>
      <c r="K90" s="68"/>
      <c r="M90" s="69"/>
      <c r="N90" s="70"/>
      <c r="O90" s="71"/>
      <c r="P90" s="66"/>
    </row>
    <row r="91" spans="2:16" s="4" customFormat="1" ht="14.1" hidden="1" customHeight="1">
      <c r="B91" s="307"/>
      <c r="C91" s="688"/>
      <c r="D91" s="689"/>
      <c r="E91" s="690"/>
      <c r="F91" s="362"/>
      <c r="G91" s="84"/>
      <c r="H91" s="85"/>
      <c r="I91" s="85"/>
      <c r="J91" s="67"/>
      <c r="K91" s="68"/>
      <c r="M91" s="69"/>
      <c r="N91" s="70"/>
      <c r="O91" s="71"/>
      <c r="P91" s="66"/>
    </row>
    <row r="92" spans="2:16" s="4" customFormat="1" ht="14.1" hidden="1" customHeight="1">
      <c r="B92" s="307"/>
      <c r="C92" s="688"/>
      <c r="D92" s="689"/>
      <c r="E92" s="690"/>
      <c r="F92" s="362"/>
      <c r="G92" s="84"/>
      <c r="H92" s="85"/>
      <c r="I92" s="85"/>
      <c r="J92" s="67"/>
      <c r="K92" s="68"/>
      <c r="M92" s="69"/>
      <c r="N92" s="70"/>
      <c r="O92" s="71"/>
      <c r="P92" s="66"/>
    </row>
    <row r="93" spans="2:16" s="4" customFormat="1" ht="14.1" hidden="1" customHeight="1">
      <c r="B93" s="307"/>
      <c r="C93" s="688"/>
      <c r="D93" s="689"/>
      <c r="E93" s="690"/>
      <c r="F93" s="362"/>
      <c r="G93" s="84"/>
      <c r="H93" s="85"/>
      <c r="I93" s="85"/>
      <c r="J93" s="67"/>
      <c r="K93" s="68"/>
      <c r="M93" s="69"/>
      <c r="N93" s="70"/>
      <c r="O93" s="71"/>
      <c r="P93" s="66"/>
    </row>
    <row r="94" spans="2:16" s="4" customFormat="1" ht="14.1" hidden="1" customHeight="1">
      <c r="B94" s="307"/>
      <c r="C94" s="688"/>
      <c r="D94" s="689"/>
      <c r="E94" s="690"/>
      <c r="F94" s="362"/>
      <c r="G94" s="84"/>
      <c r="H94" s="85"/>
      <c r="I94" s="85"/>
      <c r="J94" s="67"/>
      <c r="K94" s="68"/>
      <c r="M94" s="69"/>
      <c r="N94" s="70"/>
      <c r="O94" s="71"/>
      <c r="P94" s="66"/>
    </row>
    <row r="95" spans="2:16" s="4" customFormat="1" ht="14.1" hidden="1" customHeight="1">
      <c r="B95" s="307"/>
      <c r="C95" s="688"/>
      <c r="D95" s="689"/>
      <c r="E95" s="690"/>
      <c r="F95" s="362"/>
      <c r="G95" s="84"/>
      <c r="H95" s="85"/>
      <c r="I95" s="85"/>
      <c r="J95" s="67"/>
      <c r="K95" s="68"/>
      <c r="M95" s="69"/>
      <c r="N95" s="70"/>
      <c r="O95" s="71"/>
      <c r="P95" s="66"/>
    </row>
    <row r="96" spans="2:16" s="4" customFormat="1" ht="14.1" hidden="1" customHeight="1">
      <c r="B96" s="307"/>
      <c r="C96" s="688"/>
      <c r="D96" s="689"/>
      <c r="E96" s="690"/>
      <c r="F96" s="362"/>
      <c r="G96" s="84"/>
      <c r="H96" s="85"/>
      <c r="I96" s="85"/>
      <c r="J96" s="67"/>
      <c r="K96" s="68"/>
      <c r="M96" s="69"/>
      <c r="N96" s="70"/>
      <c r="O96" s="71"/>
      <c r="P96" s="66"/>
    </row>
    <row r="97" spans="2:16" s="4" customFormat="1" ht="14.1" hidden="1" customHeight="1">
      <c r="B97" s="307"/>
      <c r="C97" s="688"/>
      <c r="D97" s="689"/>
      <c r="E97" s="690"/>
      <c r="F97" s="362"/>
      <c r="G97" s="84"/>
      <c r="H97" s="85"/>
      <c r="I97" s="85"/>
      <c r="J97" s="67"/>
      <c r="K97" s="68"/>
      <c r="M97" s="69"/>
      <c r="N97" s="70"/>
      <c r="O97" s="71"/>
      <c r="P97" s="66"/>
    </row>
    <row r="98" spans="2:16" s="4" customFormat="1" ht="14.1" hidden="1" customHeight="1">
      <c r="B98" s="307"/>
      <c r="C98" s="688"/>
      <c r="D98" s="689"/>
      <c r="E98" s="690"/>
      <c r="F98" s="362"/>
      <c r="G98" s="84"/>
      <c r="H98" s="85"/>
      <c r="I98" s="85"/>
      <c r="J98" s="67"/>
      <c r="K98" s="68"/>
      <c r="M98" s="69"/>
      <c r="N98" s="70"/>
      <c r="O98" s="71"/>
      <c r="P98" s="66"/>
    </row>
    <row r="99" spans="2:16" s="4" customFormat="1" ht="14.1" hidden="1" customHeight="1">
      <c r="B99" s="307"/>
      <c r="C99" s="688"/>
      <c r="D99" s="689"/>
      <c r="E99" s="690"/>
      <c r="F99" s="362"/>
      <c r="G99" s="84"/>
      <c r="H99" s="85"/>
      <c r="I99" s="85"/>
      <c r="J99" s="67"/>
      <c r="K99" s="68"/>
      <c r="M99" s="69"/>
      <c r="N99" s="70"/>
      <c r="O99" s="71"/>
      <c r="P99" s="66"/>
    </row>
    <row r="100" spans="2:16" s="4" customFormat="1" ht="14.1" hidden="1" customHeight="1">
      <c r="B100" s="307"/>
      <c r="C100" s="688"/>
      <c r="D100" s="689"/>
      <c r="E100" s="690"/>
      <c r="F100" s="362"/>
      <c r="G100" s="84"/>
      <c r="H100" s="85"/>
      <c r="I100" s="85"/>
      <c r="J100" s="67"/>
      <c r="K100" s="68"/>
      <c r="M100" s="69"/>
      <c r="N100" s="70"/>
      <c r="O100" s="71"/>
      <c r="P100" s="66"/>
    </row>
    <row r="101" spans="2:16" s="4" customFormat="1" ht="14.1" hidden="1" customHeight="1">
      <c r="B101" s="307"/>
      <c r="C101" s="688"/>
      <c r="D101" s="689"/>
      <c r="E101" s="690"/>
      <c r="F101" s="362"/>
      <c r="G101" s="84"/>
      <c r="H101" s="85"/>
      <c r="I101" s="85"/>
      <c r="J101" s="67"/>
      <c r="K101" s="68"/>
      <c r="M101" s="69"/>
      <c r="N101" s="70"/>
      <c r="O101" s="71"/>
      <c r="P101" s="66"/>
    </row>
    <row r="102" spans="2:16" s="4" customFormat="1" ht="14.1" hidden="1" customHeight="1">
      <c r="B102" s="307"/>
      <c r="C102" s="688"/>
      <c r="D102" s="689"/>
      <c r="E102" s="690"/>
      <c r="F102" s="362"/>
      <c r="G102" s="84"/>
      <c r="H102" s="85"/>
      <c r="I102" s="85"/>
      <c r="J102" s="67"/>
      <c r="K102" s="68"/>
      <c r="M102" s="69"/>
      <c r="N102" s="70"/>
      <c r="O102" s="71"/>
      <c r="P102" s="66"/>
    </row>
    <row r="103" spans="2:16" s="4" customFormat="1" ht="14.1" hidden="1" customHeight="1">
      <c r="B103" s="307"/>
      <c r="C103" s="688"/>
      <c r="D103" s="689"/>
      <c r="E103" s="690"/>
      <c r="F103" s="362"/>
      <c r="G103" s="84"/>
      <c r="H103" s="85"/>
      <c r="I103" s="85"/>
      <c r="J103" s="67"/>
      <c r="K103" s="68"/>
      <c r="M103" s="69"/>
      <c r="N103" s="70"/>
      <c r="O103" s="71"/>
      <c r="P103" s="66"/>
    </row>
    <row r="104" spans="2:16" s="4" customFormat="1" ht="14.1" hidden="1" customHeight="1">
      <c r="B104" s="307"/>
      <c r="C104" s="688"/>
      <c r="D104" s="689"/>
      <c r="E104" s="690"/>
      <c r="F104" s="362"/>
      <c r="G104" s="84"/>
      <c r="H104" s="85"/>
      <c r="I104" s="85"/>
      <c r="J104" s="67"/>
      <c r="K104" s="68"/>
      <c r="M104" s="69"/>
      <c r="N104" s="70"/>
      <c r="O104" s="71"/>
      <c r="P104" s="66"/>
    </row>
    <row r="105" spans="2:16" s="4" customFormat="1" ht="14.1" hidden="1" customHeight="1">
      <c r="B105" s="307"/>
      <c r="C105" s="688"/>
      <c r="D105" s="689"/>
      <c r="E105" s="690"/>
      <c r="F105" s="362"/>
      <c r="G105" s="84"/>
      <c r="H105" s="85"/>
      <c r="I105" s="85"/>
      <c r="J105" s="67"/>
      <c r="K105" s="68"/>
      <c r="M105" s="69"/>
      <c r="N105" s="70"/>
      <c r="O105" s="71"/>
      <c r="P105" s="66"/>
    </row>
    <row r="106" spans="2:16" s="4" customFormat="1" ht="14.1" hidden="1" customHeight="1">
      <c r="B106" s="307"/>
      <c r="C106" s="688"/>
      <c r="D106" s="689"/>
      <c r="E106" s="690"/>
      <c r="F106" s="362"/>
      <c r="G106" s="84"/>
      <c r="H106" s="85"/>
      <c r="I106" s="85"/>
      <c r="J106" s="67"/>
      <c r="K106" s="68"/>
      <c r="M106" s="69"/>
      <c r="N106" s="70"/>
      <c r="O106" s="71"/>
      <c r="P106" s="66"/>
    </row>
    <row r="107" spans="2:16" s="4" customFormat="1" ht="14.1" hidden="1" customHeight="1">
      <c r="B107" s="307"/>
      <c r="C107" s="688"/>
      <c r="D107" s="689"/>
      <c r="E107" s="690"/>
      <c r="F107" s="362"/>
      <c r="G107" s="84"/>
      <c r="H107" s="85"/>
      <c r="I107" s="85"/>
      <c r="J107" s="67"/>
      <c r="K107" s="68"/>
      <c r="M107" s="69"/>
      <c r="N107" s="70"/>
      <c r="O107" s="71"/>
      <c r="P107" s="66"/>
    </row>
    <row r="108" spans="2:16" s="4" customFormat="1" ht="14.1" hidden="1" customHeight="1">
      <c r="B108" s="307"/>
      <c r="C108" s="688"/>
      <c r="D108" s="689"/>
      <c r="E108" s="690"/>
      <c r="F108" s="362"/>
      <c r="G108" s="84"/>
      <c r="H108" s="85"/>
      <c r="I108" s="85"/>
      <c r="J108" s="67"/>
      <c r="K108" s="68"/>
      <c r="M108" s="69"/>
      <c r="N108" s="70"/>
      <c r="O108" s="71"/>
      <c r="P108" s="66"/>
    </row>
    <row r="109" spans="2:16" s="4" customFormat="1" ht="14.1" hidden="1" customHeight="1">
      <c r="B109" s="307"/>
      <c r="C109" s="688"/>
      <c r="D109" s="689"/>
      <c r="E109" s="690"/>
      <c r="F109" s="362"/>
      <c r="G109" s="84"/>
      <c r="H109" s="85"/>
      <c r="I109" s="85"/>
      <c r="J109" s="67"/>
      <c r="K109" s="68"/>
      <c r="M109" s="69"/>
      <c r="N109" s="70"/>
      <c r="O109" s="71"/>
      <c r="P109" s="66"/>
    </row>
    <row r="110" spans="2:16" s="4" customFormat="1" ht="14.1" hidden="1" customHeight="1">
      <c r="B110" s="307"/>
      <c r="C110" s="688"/>
      <c r="D110" s="689"/>
      <c r="E110" s="690"/>
      <c r="F110" s="362"/>
      <c r="G110" s="84"/>
      <c r="H110" s="85"/>
      <c r="I110" s="85"/>
      <c r="J110" s="67"/>
      <c r="K110" s="68"/>
      <c r="M110" s="69"/>
      <c r="N110" s="70"/>
      <c r="O110" s="71"/>
      <c r="P110" s="66"/>
    </row>
    <row r="111" spans="2:16" s="4" customFormat="1" ht="14.1" hidden="1" customHeight="1">
      <c r="B111" s="307"/>
      <c r="C111" s="688"/>
      <c r="D111" s="689"/>
      <c r="E111" s="690"/>
      <c r="F111" s="362"/>
      <c r="G111" s="84"/>
      <c r="H111" s="85"/>
      <c r="I111" s="85"/>
      <c r="J111" s="67"/>
      <c r="K111" s="68"/>
      <c r="M111" s="69"/>
      <c r="N111" s="70"/>
      <c r="O111" s="71"/>
      <c r="P111" s="66"/>
    </row>
    <row r="112" spans="2:16" s="4" customFormat="1" ht="14.1" hidden="1" customHeight="1">
      <c r="B112" s="307"/>
      <c r="C112" s="688"/>
      <c r="D112" s="689"/>
      <c r="E112" s="690"/>
      <c r="F112" s="362"/>
      <c r="G112" s="84"/>
      <c r="H112" s="85"/>
      <c r="I112" s="85"/>
      <c r="J112" s="67"/>
      <c r="K112" s="68"/>
      <c r="M112" s="69"/>
      <c r="N112" s="70"/>
      <c r="O112" s="71"/>
      <c r="P112" s="66"/>
    </row>
    <row r="113" spans="2:16" s="4" customFormat="1" ht="14.1" hidden="1" customHeight="1">
      <c r="B113" s="307"/>
      <c r="C113" s="688"/>
      <c r="D113" s="689"/>
      <c r="E113" s="690"/>
      <c r="F113" s="362"/>
      <c r="G113" s="84"/>
      <c r="H113" s="85"/>
      <c r="I113" s="85"/>
      <c r="J113" s="67"/>
      <c r="K113" s="68"/>
      <c r="M113" s="69"/>
      <c r="N113" s="70"/>
      <c r="O113" s="71"/>
      <c r="P113" s="66"/>
    </row>
    <row r="114" spans="2:16" s="4" customFormat="1" ht="14.1" hidden="1" customHeight="1">
      <c r="B114" s="319"/>
      <c r="C114" s="640"/>
      <c r="D114" s="325"/>
      <c r="E114" s="325"/>
      <c r="F114" s="325"/>
      <c r="G114" s="84"/>
      <c r="H114" s="85"/>
      <c r="I114" s="85"/>
      <c r="J114" s="67"/>
      <c r="K114" s="68"/>
      <c r="M114" s="69"/>
      <c r="N114" s="70"/>
      <c r="O114" s="71"/>
      <c r="P114" s="66"/>
    </row>
    <row r="115" spans="2:16" s="4" customFormat="1" ht="14.1" hidden="1" customHeight="1">
      <c r="B115" s="1"/>
      <c r="C115" s="1"/>
      <c r="D115" s="29"/>
      <c r="E115" s="29"/>
      <c r="F115" s="29"/>
      <c r="G115" s="84"/>
      <c r="H115" s="85"/>
      <c r="I115" s="85"/>
      <c r="J115" s="67"/>
      <c r="K115" s="68"/>
      <c r="M115" s="69"/>
      <c r="N115" s="70"/>
      <c r="O115" s="71"/>
      <c r="P115" s="66"/>
    </row>
    <row r="116" spans="2:16" s="4" customFormat="1" ht="14.1" hidden="1" customHeight="1">
      <c r="B116" s="1"/>
      <c r="C116" s="1"/>
      <c r="D116" s="29"/>
      <c r="E116" s="29"/>
      <c r="F116" s="29"/>
      <c r="G116" s="84"/>
      <c r="H116" s="85"/>
      <c r="I116" s="85"/>
      <c r="J116" s="67"/>
      <c r="K116" s="68"/>
      <c r="M116" s="69"/>
      <c r="N116" s="70"/>
      <c r="O116" s="71"/>
      <c r="P116" s="66"/>
    </row>
    <row r="117" spans="2:16" s="4" customFormat="1" ht="14.1" hidden="1" customHeight="1">
      <c r="B117" s="1"/>
      <c r="C117" s="1"/>
      <c r="D117" s="29"/>
      <c r="E117" s="29"/>
      <c r="F117" s="29"/>
      <c r="G117" s="84"/>
      <c r="H117" s="85"/>
      <c r="I117" s="85"/>
      <c r="J117" s="67"/>
      <c r="K117" s="68"/>
      <c r="M117" s="69"/>
      <c r="N117" s="70"/>
      <c r="O117" s="71"/>
      <c r="P117" s="66"/>
    </row>
    <row r="118" spans="2:16" s="4" customFormat="1" ht="14.1" hidden="1" customHeight="1">
      <c r="B118" s="1"/>
      <c r="C118" s="1"/>
      <c r="D118" s="29"/>
      <c r="E118" s="29"/>
      <c r="F118" s="29"/>
      <c r="G118" s="84"/>
      <c r="H118" s="85"/>
      <c r="I118" s="85"/>
      <c r="J118" s="67"/>
      <c r="K118" s="68"/>
      <c r="M118" s="69"/>
      <c r="N118" s="70"/>
      <c r="O118" s="71"/>
      <c r="P118" s="66"/>
    </row>
    <row r="119" spans="2:16" s="4" customFormat="1" ht="14.1" hidden="1" customHeight="1">
      <c r="B119" s="1"/>
      <c r="C119" s="1"/>
      <c r="D119" s="29"/>
      <c r="E119" s="29"/>
      <c r="F119" s="29"/>
      <c r="G119" s="84"/>
      <c r="H119" s="85"/>
      <c r="I119" s="85"/>
      <c r="J119" s="67"/>
      <c r="K119" s="68"/>
      <c r="M119" s="69"/>
      <c r="N119" s="70"/>
      <c r="O119" s="71"/>
      <c r="P119" s="66"/>
    </row>
    <row r="120" spans="2:16" s="4" customFormat="1" ht="14.1" hidden="1" customHeight="1">
      <c r="B120" s="1" t="s">
        <v>41</v>
      </c>
      <c r="C120" s="1"/>
      <c r="D120" s="29"/>
      <c r="E120" s="29"/>
      <c r="F120" s="29"/>
      <c r="G120" s="84"/>
      <c r="H120" s="85"/>
      <c r="I120" s="85"/>
      <c r="J120" s="67"/>
      <c r="K120" s="68"/>
      <c r="M120" s="69"/>
      <c r="N120" s="70"/>
      <c r="O120" s="71"/>
      <c r="P120" s="66"/>
    </row>
    <row r="121" spans="2:16" s="4" customFormat="1" ht="14.1" hidden="1" customHeight="1">
      <c r="B121" s="1"/>
      <c r="C121" s="1"/>
      <c r="D121" s="29"/>
      <c r="E121" s="29"/>
      <c r="F121" s="29"/>
      <c r="G121" s="84"/>
      <c r="H121" s="85"/>
      <c r="I121" s="85"/>
      <c r="J121" s="67"/>
      <c r="K121" s="68"/>
      <c r="M121" s="69"/>
      <c r="N121" s="70"/>
      <c r="O121" s="71"/>
      <c r="P121" s="66"/>
    </row>
    <row r="122" spans="2:16" s="4" customFormat="1" ht="14.1" hidden="1" customHeight="1">
      <c r="B122" s="1"/>
      <c r="C122" s="1"/>
      <c r="D122" s="29"/>
      <c r="E122" s="29"/>
      <c r="F122" s="29"/>
      <c r="G122" s="84"/>
      <c r="H122" s="85"/>
      <c r="I122" s="85"/>
      <c r="J122" s="67"/>
      <c r="K122" s="68"/>
      <c r="M122" s="69"/>
      <c r="N122" s="70"/>
      <c r="O122" s="71"/>
      <c r="P122" s="66"/>
    </row>
    <row r="123" spans="2:16" s="4" customFormat="1" ht="14.1" hidden="1" customHeight="1">
      <c r="B123" s="1"/>
      <c r="C123" s="1"/>
      <c r="D123" s="29"/>
      <c r="E123" s="29"/>
      <c r="F123" s="29"/>
      <c r="G123" s="84"/>
      <c r="H123" s="85"/>
      <c r="I123" s="85"/>
      <c r="J123" s="67"/>
      <c r="K123" s="68"/>
      <c r="M123" s="69"/>
      <c r="N123" s="70"/>
      <c r="O123" s="71"/>
      <c r="P123" s="66"/>
    </row>
    <row r="124" spans="2:16" s="4" customFormat="1" ht="14.1" hidden="1" customHeight="1">
      <c r="B124" s="1"/>
      <c r="C124" s="1"/>
      <c r="D124" s="29"/>
      <c r="E124" s="29"/>
      <c r="F124" s="29"/>
      <c r="G124" s="84"/>
      <c r="H124" s="85"/>
      <c r="I124" s="85"/>
      <c r="J124" s="67"/>
      <c r="K124" s="68"/>
      <c r="M124" s="69"/>
      <c r="N124" s="70"/>
      <c r="O124" s="71"/>
      <c r="P124" s="66"/>
    </row>
    <row r="125" spans="2:16" s="4" customFormat="1" ht="14.1" hidden="1" customHeight="1">
      <c r="B125" s="1"/>
      <c r="C125" s="1"/>
      <c r="D125" s="29"/>
      <c r="E125" s="29"/>
      <c r="F125" s="29"/>
      <c r="G125" s="84"/>
      <c r="H125" s="85"/>
      <c r="I125" s="85"/>
      <c r="J125" s="67"/>
      <c r="K125" s="68"/>
      <c r="M125" s="69"/>
      <c r="N125" s="70"/>
      <c r="O125" s="71"/>
      <c r="P125" s="66"/>
    </row>
    <row r="126" spans="2:16" s="4" customFormat="1" ht="14.1" hidden="1" customHeight="1">
      <c r="B126" s="1"/>
      <c r="C126" s="1"/>
      <c r="D126" s="29"/>
      <c r="E126" s="29"/>
      <c r="F126" s="29"/>
      <c r="G126" s="84"/>
      <c r="H126" s="85"/>
      <c r="I126" s="85"/>
      <c r="J126" s="67"/>
      <c r="K126" s="68"/>
      <c r="M126" s="69"/>
      <c r="N126" s="70"/>
      <c r="O126" s="71"/>
      <c r="P126" s="66"/>
    </row>
    <row r="127" spans="2:16" s="4" customFormat="1" ht="14.1" hidden="1" customHeight="1">
      <c r="B127" s="1"/>
      <c r="C127" s="1"/>
      <c r="D127" s="29"/>
      <c r="E127" s="29"/>
      <c r="F127" s="29"/>
      <c r="G127" s="84"/>
      <c r="H127" s="85"/>
      <c r="I127" s="85"/>
      <c r="J127" s="67"/>
      <c r="K127" s="68"/>
      <c r="M127" s="69"/>
      <c r="N127" s="70"/>
      <c r="O127" s="71"/>
      <c r="P127" s="66"/>
    </row>
    <row r="128" spans="2:16" s="4" customFormat="1" ht="14.1" hidden="1" customHeight="1">
      <c r="B128" s="1"/>
      <c r="C128" s="1"/>
      <c r="D128" s="29"/>
      <c r="E128" s="29"/>
      <c r="F128" s="29"/>
      <c r="G128" s="84"/>
      <c r="H128" s="85"/>
      <c r="I128" s="85"/>
      <c r="J128" s="67"/>
      <c r="K128" s="68"/>
      <c r="M128" s="69"/>
      <c r="N128" s="70"/>
      <c r="O128" s="71"/>
      <c r="P128" s="66"/>
    </row>
    <row r="129" spans="2:16" s="4" customFormat="1" ht="14.1" hidden="1" customHeight="1">
      <c r="B129" s="1"/>
      <c r="C129" s="1"/>
      <c r="D129" s="29"/>
      <c r="E129" s="29"/>
      <c r="F129" s="29"/>
      <c r="G129" s="84"/>
      <c r="H129" s="85"/>
      <c r="I129" s="85"/>
      <c r="J129" s="67"/>
      <c r="K129" s="68"/>
      <c r="M129" s="69"/>
      <c r="N129" s="70"/>
      <c r="O129" s="71"/>
      <c r="P129" s="66"/>
    </row>
    <row r="130" spans="2:16" s="4" customFormat="1" ht="14.1" hidden="1" customHeight="1">
      <c r="B130" s="1"/>
      <c r="C130" s="1"/>
      <c r="D130" s="29"/>
      <c r="E130" s="29"/>
      <c r="F130" s="29"/>
      <c r="G130" s="84"/>
      <c r="H130" s="85"/>
      <c r="I130" s="85"/>
      <c r="J130" s="67"/>
      <c r="K130" s="68"/>
      <c r="M130" s="69"/>
      <c r="N130" s="70"/>
      <c r="O130" s="71"/>
      <c r="P130" s="66"/>
    </row>
    <row r="131" spans="2:16" s="4" customFormat="1" ht="14.1" hidden="1" customHeight="1">
      <c r="B131" s="1"/>
      <c r="C131" s="1"/>
      <c r="D131" s="29"/>
      <c r="E131" s="29"/>
      <c r="F131" s="29"/>
      <c r="G131" s="84"/>
      <c r="H131" s="85"/>
      <c r="I131" s="85"/>
      <c r="J131" s="67"/>
      <c r="K131" s="68"/>
      <c r="M131" s="69"/>
      <c r="N131" s="70"/>
      <c r="O131" s="71"/>
      <c r="P131" s="66"/>
    </row>
    <row r="132" spans="2:16" s="4" customFormat="1" ht="14.1" hidden="1" customHeight="1">
      <c r="B132" s="1"/>
      <c r="C132" s="1"/>
      <c r="D132" s="29"/>
      <c r="E132" s="29"/>
      <c r="F132" s="29"/>
      <c r="G132" s="84"/>
      <c r="H132" s="85"/>
      <c r="I132" s="85"/>
      <c r="J132" s="67"/>
      <c r="K132" s="68"/>
      <c r="M132" s="69"/>
      <c r="N132" s="70"/>
      <c r="O132" s="71"/>
      <c r="P132" s="66"/>
    </row>
    <row r="133" spans="2:16" s="4" customFormat="1" ht="14.1" hidden="1" customHeight="1">
      <c r="B133" s="1"/>
      <c r="C133" s="1"/>
      <c r="D133" s="29"/>
      <c r="E133" s="29"/>
      <c r="F133" s="29"/>
      <c r="G133" s="84"/>
      <c r="H133" s="85"/>
      <c r="I133" s="85"/>
      <c r="J133" s="67"/>
      <c r="K133" s="68"/>
      <c r="M133" s="69"/>
      <c r="N133" s="70"/>
      <c r="O133" s="71"/>
      <c r="P133" s="66"/>
    </row>
    <row r="134" spans="2:16" s="4" customFormat="1" ht="14.1" hidden="1" customHeight="1">
      <c r="B134" s="1"/>
      <c r="C134" s="1"/>
      <c r="D134" s="29"/>
      <c r="E134" s="29"/>
      <c r="F134" s="29"/>
      <c r="G134" s="84"/>
      <c r="H134" s="85"/>
      <c r="I134" s="85"/>
      <c r="J134" s="67"/>
      <c r="K134" s="68"/>
      <c r="M134" s="69"/>
      <c r="N134" s="70"/>
      <c r="O134" s="71"/>
      <c r="P134" s="66"/>
    </row>
    <row r="135" spans="2:16" s="4" customFormat="1" ht="14.1" hidden="1" customHeight="1">
      <c r="B135" s="1"/>
      <c r="C135" s="1"/>
      <c r="D135" s="29"/>
      <c r="E135" s="29"/>
      <c r="F135" s="29"/>
      <c r="G135" s="84"/>
      <c r="H135" s="85"/>
      <c r="I135" s="85"/>
      <c r="J135" s="67"/>
      <c r="K135" s="68"/>
      <c r="M135" s="69"/>
      <c r="N135" s="70"/>
      <c r="O135" s="71"/>
      <c r="P135" s="66"/>
    </row>
    <row r="136" spans="2:16" s="4" customFormat="1" ht="14.1" hidden="1" customHeight="1">
      <c r="B136" s="1"/>
      <c r="C136" s="1"/>
      <c r="D136" s="29"/>
      <c r="E136" s="29"/>
      <c r="F136" s="29"/>
      <c r="G136" s="84"/>
      <c r="H136" s="85"/>
      <c r="I136" s="85"/>
      <c r="J136" s="67"/>
      <c r="K136" s="68"/>
      <c r="M136" s="69"/>
      <c r="N136" s="70"/>
      <c r="O136" s="71"/>
      <c r="P136" s="66"/>
    </row>
    <row r="137" spans="2:16" s="4" customFormat="1" ht="14.1" hidden="1" customHeight="1">
      <c r="B137" s="1"/>
      <c r="C137" s="1"/>
      <c r="D137" s="29"/>
      <c r="E137" s="29"/>
      <c r="F137" s="29"/>
      <c r="G137" s="84"/>
      <c r="H137" s="85"/>
      <c r="I137" s="85"/>
      <c r="J137" s="67"/>
      <c r="K137" s="68"/>
      <c r="M137" s="69"/>
      <c r="N137" s="70"/>
      <c r="O137" s="71"/>
      <c r="P137" s="66"/>
    </row>
    <row r="138" spans="2:16" s="4" customFormat="1" ht="14.1" hidden="1" customHeight="1">
      <c r="B138" s="1"/>
      <c r="C138" s="1"/>
      <c r="D138" s="29"/>
      <c r="E138" s="29"/>
      <c r="F138" s="29"/>
      <c r="G138" s="84"/>
      <c r="H138" s="85"/>
      <c r="I138" s="85"/>
      <c r="J138" s="67"/>
      <c r="K138" s="68"/>
      <c r="M138" s="69"/>
      <c r="N138" s="70"/>
      <c r="O138" s="71"/>
      <c r="P138" s="66"/>
    </row>
    <row r="139" spans="2:16" s="4" customFormat="1" ht="14.1" hidden="1" customHeight="1">
      <c r="B139" s="1"/>
      <c r="C139" s="1"/>
      <c r="D139" s="29"/>
      <c r="E139" s="29"/>
      <c r="F139" s="29"/>
      <c r="G139" s="84"/>
      <c r="H139" s="85"/>
      <c r="I139" s="85"/>
      <c r="J139" s="67"/>
      <c r="K139" s="68"/>
      <c r="M139" s="69"/>
      <c r="N139" s="70"/>
      <c r="O139" s="71"/>
      <c r="P139" s="66"/>
    </row>
    <row r="140" spans="2:16" s="4" customFormat="1" ht="14.1" hidden="1" customHeight="1">
      <c r="B140" s="1"/>
      <c r="C140" s="1"/>
      <c r="D140" s="29"/>
      <c r="E140" s="29"/>
      <c r="F140" s="29"/>
      <c r="G140" s="84"/>
      <c r="H140" s="85"/>
      <c r="I140" s="85"/>
      <c r="J140" s="67"/>
      <c r="K140" s="68"/>
      <c r="M140" s="69"/>
      <c r="N140" s="70"/>
      <c r="O140" s="71"/>
      <c r="P140" s="66"/>
    </row>
    <row r="141" spans="2:16" s="4" customFormat="1" ht="14.1" hidden="1" customHeight="1">
      <c r="B141" s="1"/>
      <c r="C141" s="1"/>
      <c r="D141" s="29"/>
      <c r="E141" s="29"/>
      <c r="F141" s="29"/>
      <c r="G141" s="84"/>
      <c r="H141" s="85"/>
      <c r="I141" s="85"/>
      <c r="J141" s="67"/>
      <c r="K141" s="68"/>
      <c r="M141" s="69"/>
      <c r="N141" s="70"/>
      <c r="O141" s="71"/>
      <c r="P141" s="66"/>
    </row>
    <row r="142" spans="2:16" s="4" customFormat="1" ht="14.1" hidden="1" customHeight="1">
      <c r="B142" s="1"/>
      <c r="C142" s="1"/>
      <c r="D142" s="29"/>
      <c r="E142" s="29"/>
      <c r="F142" s="29"/>
      <c r="G142" s="84"/>
      <c r="H142" s="85"/>
      <c r="I142" s="85"/>
      <c r="J142" s="67"/>
      <c r="K142" s="68"/>
      <c r="M142" s="69"/>
      <c r="N142" s="70"/>
      <c r="O142" s="71"/>
      <c r="P142" s="66"/>
    </row>
    <row r="143" spans="2:16" s="4" customFormat="1" ht="14.1" hidden="1" customHeight="1">
      <c r="B143" s="1"/>
      <c r="C143" s="1"/>
      <c r="D143" s="29"/>
      <c r="E143" s="29"/>
      <c r="F143" s="29"/>
      <c r="G143" s="84"/>
      <c r="H143" s="85"/>
      <c r="I143" s="85"/>
      <c r="J143" s="67"/>
      <c r="K143" s="68"/>
      <c r="M143" s="69"/>
      <c r="N143" s="70"/>
      <c r="O143" s="71"/>
      <c r="P143" s="66"/>
    </row>
    <row r="144" spans="2:16" s="4" customFormat="1" ht="14.1" hidden="1" customHeight="1">
      <c r="B144" s="1"/>
      <c r="C144" s="1"/>
      <c r="D144" s="29"/>
      <c r="E144" s="29"/>
      <c r="F144" s="29"/>
      <c r="G144" s="84"/>
      <c r="H144" s="85"/>
      <c r="I144" s="85"/>
      <c r="J144" s="67"/>
      <c r="K144" s="68"/>
      <c r="M144" s="69"/>
      <c r="N144" s="70"/>
      <c r="O144" s="71"/>
      <c r="P144" s="66"/>
    </row>
    <row r="145" spans="2:16" s="4" customFormat="1" ht="14.1" hidden="1" customHeight="1">
      <c r="B145" s="1"/>
      <c r="C145" s="1"/>
      <c r="D145" s="29"/>
      <c r="E145" s="29"/>
      <c r="F145" s="29"/>
      <c r="G145" s="84"/>
      <c r="H145" s="85"/>
      <c r="I145" s="85"/>
      <c r="J145" s="67"/>
      <c r="K145" s="68"/>
      <c r="M145" s="69"/>
      <c r="N145" s="70"/>
      <c r="O145" s="71"/>
      <c r="P145" s="66"/>
    </row>
    <row r="146" spans="2:16" s="4" customFormat="1" ht="14.1" hidden="1" customHeight="1">
      <c r="B146" s="1"/>
      <c r="C146" s="1"/>
      <c r="D146" s="29"/>
      <c r="E146" s="29"/>
      <c r="F146" s="29"/>
      <c r="G146" s="84"/>
      <c r="H146" s="85"/>
      <c r="I146" s="85"/>
      <c r="J146" s="67"/>
      <c r="K146" s="68"/>
      <c r="M146" s="69"/>
      <c r="N146" s="70"/>
      <c r="O146" s="71"/>
      <c r="P146" s="66"/>
    </row>
    <row r="147" spans="2:16" s="4" customFormat="1" ht="14.1" hidden="1" customHeight="1">
      <c r="B147" s="1"/>
      <c r="C147" s="1"/>
      <c r="D147" s="29"/>
      <c r="E147" s="29"/>
      <c r="F147" s="29"/>
      <c r="G147" s="84"/>
      <c r="H147" s="85"/>
      <c r="I147" s="85"/>
      <c r="J147" s="67"/>
      <c r="K147" s="68"/>
      <c r="M147" s="69"/>
      <c r="N147" s="70"/>
      <c r="O147" s="71"/>
      <c r="P147" s="66"/>
    </row>
    <row r="148" spans="2:16" s="4" customFormat="1" ht="14.1" hidden="1" customHeight="1">
      <c r="B148" s="1"/>
      <c r="C148" s="1"/>
      <c r="D148" s="29"/>
      <c r="E148" s="29"/>
      <c r="F148" s="29"/>
      <c r="G148" s="84"/>
      <c r="H148" s="85"/>
      <c r="I148" s="85"/>
      <c r="J148" s="67"/>
      <c r="K148" s="68"/>
      <c r="M148" s="69"/>
      <c r="N148" s="70"/>
      <c r="O148" s="71"/>
      <c r="P148" s="66"/>
    </row>
    <row r="149" spans="2:16" s="4" customFormat="1" ht="14.1" hidden="1" customHeight="1">
      <c r="B149" s="1"/>
      <c r="C149" s="1"/>
      <c r="D149" s="29"/>
      <c r="E149" s="29"/>
      <c r="F149" s="29"/>
      <c r="G149" s="84"/>
      <c r="H149" s="85"/>
      <c r="I149" s="85"/>
      <c r="J149" s="67"/>
      <c r="K149" s="68"/>
      <c r="M149" s="69"/>
      <c r="N149" s="70"/>
      <c r="O149" s="71"/>
      <c r="P149" s="66"/>
    </row>
    <row r="150" spans="2:16" s="4" customFormat="1" ht="14.1" hidden="1" customHeight="1">
      <c r="B150" s="1"/>
      <c r="C150" s="1"/>
      <c r="D150" s="29"/>
      <c r="E150" s="29"/>
      <c r="F150" s="29"/>
      <c r="G150" s="84"/>
      <c r="H150" s="85"/>
      <c r="I150" s="85"/>
      <c r="J150" s="67"/>
      <c r="K150" s="68"/>
      <c r="M150" s="69"/>
      <c r="N150" s="70"/>
      <c r="O150" s="71"/>
      <c r="P150" s="66"/>
    </row>
    <row r="151" spans="2:16" s="4" customFormat="1" ht="14.1" hidden="1" customHeight="1">
      <c r="B151" s="1"/>
      <c r="C151" s="1"/>
      <c r="D151" s="29"/>
      <c r="E151" s="29"/>
      <c r="F151" s="29"/>
      <c r="G151" s="84"/>
      <c r="H151" s="85"/>
      <c r="I151" s="85"/>
      <c r="J151" s="67"/>
      <c r="K151" s="68"/>
      <c r="M151" s="69"/>
      <c r="N151" s="70"/>
      <c r="O151" s="71"/>
      <c r="P151" s="66"/>
    </row>
    <row r="152" spans="2:16" s="4" customFormat="1" ht="14.1" hidden="1" customHeight="1">
      <c r="B152" s="1"/>
      <c r="C152" s="1"/>
      <c r="D152" s="29"/>
      <c r="E152" s="29"/>
      <c r="F152" s="29"/>
      <c r="G152" s="84"/>
      <c r="H152" s="85"/>
      <c r="I152" s="85"/>
      <c r="J152" s="67"/>
      <c r="K152" s="68"/>
      <c r="M152" s="69"/>
      <c r="N152" s="70"/>
      <c r="O152" s="71"/>
      <c r="P152" s="66"/>
    </row>
    <row r="153" spans="2:16" s="4" customFormat="1" ht="14.1" hidden="1" customHeight="1">
      <c r="B153" s="1"/>
      <c r="C153" s="1"/>
      <c r="D153" s="29"/>
      <c r="E153" s="29"/>
      <c r="F153" s="29"/>
      <c r="G153" s="84"/>
      <c r="H153" s="85"/>
      <c r="I153" s="85"/>
      <c r="J153" s="67"/>
      <c r="K153" s="68"/>
      <c r="M153" s="69"/>
      <c r="N153" s="70"/>
      <c r="O153" s="71"/>
      <c r="P153" s="66"/>
    </row>
    <row r="154" spans="2:16" s="4" customFormat="1" ht="14.1" hidden="1" customHeight="1">
      <c r="B154" s="1"/>
      <c r="C154" s="1"/>
      <c r="D154" s="29"/>
      <c r="E154" s="29"/>
      <c r="F154" s="29"/>
      <c r="G154" s="84"/>
      <c r="H154" s="85"/>
      <c r="I154" s="85"/>
      <c r="J154" s="67"/>
      <c r="K154" s="68"/>
      <c r="M154" s="69"/>
      <c r="N154" s="70"/>
      <c r="O154" s="71"/>
      <c r="P154" s="66"/>
    </row>
    <row r="155" spans="2:16" s="4" customFormat="1" ht="14.1" hidden="1" customHeight="1">
      <c r="B155" s="1"/>
      <c r="C155" s="1"/>
      <c r="D155" s="29"/>
      <c r="E155" s="29"/>
      <c r="F155" s="29"/>
      <c r="G155" s="84"/>
      <c r="H155" s="85"/>
      <c r="I155" s="85"/>
      <c r="J155" s="67"/>
      <c r="K155" s="68"/>
      <c r="M155" s="69"/>
      <c r="N155" s="70"/>
      <c r="O155" s="71"/>
      <c r="P155" s="66"/>
    </row>
    <row r="156" spans="2:16" s="4" customFormat="1" ht="14.1" hidden="1" customHeight="1">
      <c r="B156" s="1"/>
      <c r="C156" s="1"/>
      <c r="D156" s="29"/>
      <c r="E156" s="29"/>
      <c r="F156" s="29"/>
      <c r="G156" s="84"/>
      <c r="H156" s="85"/>
      <c r="I156" s="85"/>
      <c r="J156" s="67"/>
      <c r="K156" s="68"/>
      <c r="M156" s="69"/>
      <c r="N156" s="70"/>
      <c r="O156" s="71"/>
      <c r="P156" s="66"/>
    </row>
    <row r="157" spans="2:16" s="4" customFormat="1" ht="14.1" hidden="1" customHeight="1">
      <c r="B157" s="1"/>
      <c r="C157" s="1"/>
      <c r="D157" s="29"/>
      <c r="E157" s="29"/>
      <c r="F157" s="29"/>
      <c r="G157" s="84"/>
      <c r="H157" s="85"/>
      <c r="I157" s="85"/>
      <c r="J157" s="67"/>
      <c r="K157" s="68"/>
      <c r="M157" s="69"/>
      <c r="N157" s="70"/>
      <c r="O157" s="71"/>
      <c r="P157" s="66"/>
    </row>
    <row r="158" spans="2:16" s="4" customFormat="1" ht="14.1" hidden="1" customHeight="1">
      <c r="B158" s="1"/>
      <c r="C158" s="1"/>
      <c r="D158" s="29"/>
      <c r="E158" s="29"/>
      <c r="F158" s="29"/>
      <c r="G158" s="84"/>
      <c r="H158" s="85"/>
      <c r="I158" s="85"/>
      <c r="J158" s="67"/>
      <c r="K158" s="68"/>
      <c r="M158" s="69"/>
      <c r="N158" s="70"/>
      <c r="O158" s="71"/>
      <c r="P158" s="66"/>
    </row>
    <row r="159" spans="2:16" s="4" customFormat="1" ht="14.1" hidden="1" customHeight="1">
      <c r="B159" s="1"/>
      <c r="C159" s="1"/>
      <c r="D159" s="29"/>
      <c r="E159" s="29"/>
      <c r="F159" s="29"/>
      <c r="G159" s="84"/>
      <c r="H159" s="85"/>
      <c r="I159" s="85"/>
      <c r="J159" s="67"/>
      <c r="K159" s="68"/>
      <c r="M159" s="69"/>
      <c r="N159" s="70"/>
      <c r="O159" s="71"/>
      <c r="P159" s="66"/>
    </row>
    <row r="160" spans="2:16" s="4" customFormat="1" ht="14.1" hidden="1" customHeight="1">
      <c r="B160" s="1"/>
      <c r="C160" s="1"/>
      <c r="D160" s="29"/>
      <c r="E160" s="29"/>
      <c r="F160" s="29"/>
      <c r="G160" s="84"/>
      <c r="H160" s="85"/>
      <c r="I160" s="85"/>
      <c r="J160" s="67"/>
      <c r="K160" s="68"/>
      <c r="M160" s="69"/>
      <c r="N160" s="70"/>
      <c r="O160" s="71"/>
      <c r="P160" s="66"/>
    </row>
    <row r="161" spans="2:16" s="4" customFormat="1" ht="14.1" hidden="1" customHeight="1">
      <c r="B161" s="1"/>
      <c r="C161" s="1"/>
      <c r="D161" s="29"/>
      <c r="E161" s="29"/>
      <c r="F161" s="29"/>
      <c r="G161" s="84"/>
      <c r="H161" s="85"/>
      <c r="I161" s="85"/>
      <c r="J161" s="67"/>
      <c r="K161" s="68"/>
      <c r="M161" s="69"/>
      <c r="N161" s="70"/>
      <c r="O161" s="71"/>
      <c r="P161" s="66"/>
    </row>
    <row r="162" spans="2:16" s="4" customFormat="1" ht="14.1" hidden="1" customHeight="1">
      <c r="B162" s="1"/>
      <c r="C162" s="1"/>
      <c r="D162" s="29"/>
      <c r="E162" s="29"/>
      <c r="F162" s="29"/>
      <c r="G162" s="84"/>
      <c r="H162" s="85"/>
      <c r="I162" s="85"/>
      <c r="J162" s="67"/>
      <c r="K162" s="68"/>
      <c r="M162" s="69"/>
      <c r="N162" s="70"/>
      <c r="O162" s="71"/>
      <c r="P162" s="66"/>
    </row>
    <row r="163" spans="2:16" s="4" customFormat="1" ht="14.1" hidden="1" customHeight="1">
      <c r="B163" s="1"/>
      <c r="C163" s="1"/>
      <c r="D163" s="29"/>
      <c r="E163" s="29"/>
      <c r="F163" s="29"/>
      <c r="G163" s="84"/>
      <c r="H163" s="85"/>
      <c r="I163" s="85"/>
      <c r="J163" s="67"/>
      <c r="K163" s="68"/>
      <c r="M163" s="69"/>
      <c r="N163" s="70"/>
      <c r="O163" s="71"/>
      <c r="P163" s="66"/>
    </row>
    <row r="164" spans="2:16" s="4" customFormat="1" ht="14.1" hidden="1" customHeight="1">
      <c r="B164" s="1"/>
      <c r="C164" s="1"/>
      <c r="D164" s="29"/>
      <c r="E164" s="29"/>
      <c r="F164" s="29"/>
      <c r="G164" s="84"/>
      <c r="H164" s="85"/>
      <c r="I164" s="85"/>
      <c r="J164" s="67"/>
      <c r="K164" s="68"/>
      <c r="M164" s="69"/>
      <c r="N164" s="70"/>
      <c r="O164" s="71"/>
      <c r="P164" s="66"/>
    </row>
    <row r="165" spans="2:16" s="4" customFormat="1" ht="14.1" hidden="1" customHeight="1">
      <c r="B165" s="1"/>
      <c r="C165" s="1"/>
      <c r="D165" s="29"/>
      <c r="E165" s="29"/>
      <c r="F165" s="29"/>
      <c r="G165" s="84"/>
      <c r="H165" s="85"/>
      <c r="I165" s="85"/>
      <c r="J165" s="67"/>
      <c r="K165" s="68"/>
      <c r="M165" s="69"/>
      <c r="N165" s="70"/>
      <c r="O165" s="71"/>
      <c r="P165" s="66"/>
    </row>
    <row r="166" spans="2:16" s="4" customFormat="1" ht="14.1" hidden="1" customHeight="1">
      <c r="B166" s="1"/>
      <c r="C166" s="1"/>
      <c r="D166" s="29"/>
      <c r="E166" s="29"/>
      <c r="F166" s="29"/>
      <c r="G166" s="84"/>
      <c r="H166" s="85"/>
      <c r="I166" s="85"/>
      <c r="J166" s="67"/>
      <c r="K166" s="68"/>
      <c r="M166" s="69"/>
      <c r="N166" s="70"/>
      <c r="O166" s="71"/>
      <c r="P166" s="66"/>
    </row>
    <row r="167" spans="2:16" s="4" customFormat="1" ht="14.1" hidden="1" customHeight="1">
      <c r="B167" s="1"/>
      <c r="C167" s="1"/>
      <c r="D167" s="29"/>
      <c r="E167" s="29"/>
      <c r="F167" s="29"/>
      <c r="G167" s="84"/>
      <c r="H167" s="85"/>
      <c r="I167" s="85"/>
      <c r="J167" s="67"/>
      <c r="K167" s="68"/>
      <c r="M167" s="69"/>
      <c r="N167" s="70"/>
      <c r="O167" s="71"/>
      <c r="P167" s="66"/>
    </row>
    <row r="168" spans="2:16" s="4" customFormat="1" ht="14.1" hidden="1" customHeight="1">
      <c r="B168" s="1"/>
      <c r="C168" s="1"/>
      <c r="D168" s="29"/>
      <c r="E168" s="29"/>
      <c r="F168" s="29"/>
      <c r="G168" s="84"/>
      <c r="H168" s="85"/>
      <c r="I168" s="85"/>
      <c r="J168" s="67"/>
      <c r="K168" s="68"/>
      <c r="M168" s="69"/>
      <c r="N168" s="70"/>
      <c r="O168" s="71"/>
      <c r="P168" s="66"/>
    </row>
    <row r="169" spans="2:16" s="4" customFormat="1" ht="14.1" hidden="1" customHeight="1">
      <c r="B169" s="1"/>
      <c r="C169" s="1"/>
      <c r="D169" s="29"/>
      <c r="E169" s="29"/>
      <c r="F169" s="29"/>
      <c r="G169" s="84"/>
      <c r="H169" s="85"/>
      <c r="I169" s="85"/>
      <c r="J169" s="67"/>
      <c r="K169" s="68"/>
      <c r="M169" s="69"/>
      <c r="N169" s="70"/>
      <c r="O169" s="71"/>
      <c r="P169" s="66"/>
    </row>
    <row r="170" spans="2:16" s="4" customFormat="1" ht="14.1" hidden="1" customHeight="1">
      <c r="B170" s="1"/>
      <c r="C170" s="1"/>
      <c r="D170" s="29"/>
      <c r="E170" s="29"/>
      <c r="F170" s="29"/>
      <c r="G170" s="84"/>
      <c r="H170" s="85"/>
      <c r="I170" s="85"/>
      <c r="J170" s="67"/>
      <c r="K170" s="68"/>
      <c r="M170" s="69"/>
      <c r="N170" s="70"/>
      <c r="O170" s="71"/>
      <c r="P170" s="66"/>
    </row>
    <row r="171" spans="2:16" s="4" customFormat="1" ht="14.1" hidden="1" customHeight="1">
      <c r="B171" s="1"/>
      <c r="C171" s="1"/>
      <c r="D171" s="29"/>
      <c r="E171" s="29"/>
      <c r="F171" s="29"/>
      <c r="G171" s="84"/>
      <c r="H171" s="85"/>
      <c r="I171" s="85"/>
      <c r="J171" s="67"/>
      <c r="K171" s="68"/>
      <c r="M171" s="69"/>
      <c r="N171" s="70"/>
      <c r="O171" s="71"/>
      <c r="P171" s="66"/>
    </row>
    <row r="172" spans="2:16" s="4" customFormat="1" ht="14.1" hidden="1" customHeight="1">
      <c r="B172" s="1"/>
      <c r="C172" s="1"/>
      <c r="D172" s="29"/>
      <c r="E172" s="29"/>
      <c r="F172" s="29"/>
      <c r="G172" s="84"/>
      <c r="H172" s="85"/>
      <c r="I172" s="85"/>
      <c r="J172" s="67"/>
      <c r="K172" s="68"/>
      <c r="M172" s="69"/>
      <c r="N172" s="70"/>
      <c r="O172" s="71"/>
      <c r="P172" s="66"/>
    </row>
    <row r="173" spans="2:16" s="4" customFormat="1" ht="14.1" hidden="1" customHeight="1">
      <c r="B173" s="1"/>
      <c r="C173" s="1"/>
      <c r="D173" s="29"/>
      <c r="E173" s="29"/>
      <c r="F173" s="29"/>
      <c r="G173" s="84"/>
      <c r="H173" s="85"/>
      <c r="I173" s="85"/>
      <c r="J173" s="67"/>
      <c r="K173" s="68"/>
      <c r="M173" s="69"/>
      <c r="N173" s="70"/>
      <c r="O173" s="71"/>
      <c r="P173" s="66"/>
    </row>
    <row r="174" spans="2:16" s="4" customFormat="1" ht="14.1" hidden="1" customHeight="1">
      <c r="B174" s="1"/>
      <c r="C174" s="1"/>
      <c r="D174" s="29"/>
      <c r="E174" s="29"/>
      <c r="F174" s="29"/>
      <c r="G174" s="84"/>
      <c r="H174" s="85"/>
      <c r="I174" s="85"/>
      <c r="J174" s="67"/>
      <c r="K174" s="68"/>
      <c r="M174" s="69"/>
      <c r="N174" s="70"/>
      <c r="O174" s="71"/>
      <c r="P174" s="66"/>
    </row>
    <row r="175" spans="2:16" s="4" customFormat="1" ht="14.1" hidden="1" customHeight="1">
      <c r="B175" s="1"/>
      <c r="C175" s="1"/>
      <c r="D175" s="29"/>
      <c r="E175" s="29"/>
      <c r="F175" s="29"/>
      <c r="G175" s="84"/>
      <c r="H175" s="85"/>
      <c r="I175" s="85"/>
      <c r="J175" s="67"/>
      <c r="K175" s="68"/>
      <c r="M175" s="69"/>
      <c r="N175" s="70"/>
      <c r="O175" s="71"/>
      <c r="P175" s="66"/>
    </row>
    <row r="176" spans="2:16" s="4" customFormat="1" ht="14.1" hidden="1" customHeight="1">
      <c r="B176" s="1"/>
      <c r="C176" s="1"/>
      <c r="D176" s="29"/>
      <c r="E176" s="29"/>
      <c r="F176" s="29"/>
      <c r="G176" s="84"/>
      <c r="H176" s="85"/>
      <c r="I176" s="85"/>
      <c r="J176" s="67"/>
      <c r="K176" s="68"/>
      <c r="M176" s="69"/>
      <c r="N176" s="70"/>
      <c r="O176" s="71"/>
      <c r="P176" s="66"/>
    </row>
    <row r="177" spans="2:16" s="4" customFormat="1" ht="14.1" hidden="1" customHeight="1">
      <c r="B177" s="1"/>
      <c r="C177" s="1"/>
      <c r="D177" s="29"/>
      <c r="E177" s="29"/>
      <c r="F177" s="29"/>
      <c r="G177" s="84"/>
      <c r="H177" s="85"/>
      <c r="I177" s="85"/>
      <c r="J177" s="67"/>
      <c r="K177" s="68"/>
      <c r="M177" s="69"/>
      <c r="N177" s="70"/>
      <c r="O177" s="71"/>
      <c r="P177" s="66"/>
    </row>
    <row r="178" spans="2:16" s="4" customFormat="1" ht="14.1" hidden="1" customHeight="1">
      <c r="B178" s="1"/>
      <c r="C178" s="1"/>
      <c r="D178" s="29"/>
      <c r="E178" s="29"/>
      <c r="F178" s="29"/>
      <c r="G178" s="84"/>
      <c r="H178" s="85"/>
      <c r="I178" s="85"/>
      <c r="J178" s="67"/>
      <c r="K178" s="68"/>
      <c r="M178" s="69"/>
      <c r="N178" s="70"/>
      <c r="O178" s="71"/>
      <c r="P178" s="66"/>
    </row>
    <row r="179" spans="2:16" s="4" customFormat="1" ht="14.1" hidden="1" customHeight="1">
      <c r="B179" s="1"/>
      <c r="C179" s="1"/>
      <c r="D179" s="29"/>
      <c r="E179" s="29"/>
      <c r="F179" s="29"/>
      <c r="G179" s="84"/>
      <c r="H179" s="85"/>
      <c r="I179" s="85"/>
      <c r="J179" s="67"/>
      <c r="K179" s="68"/>
      <c r="M179" s="69"/>
      <c r="N179" s="70"/>
      <c r="O179" s="71"/>
      <c r="P179" s="66"/>
    </row>
    <row r="180" spans="2:16" s="4" customFormat="1" ht="14.1" hidden="1" customHeight="1">
      <c r="B180" s="1"/>
      <c r="C180" s="1"/>
      <c r="D180" s="29"/>
      <c r="E180" s="29"/>
      <c r="F180" s="29"/>
      <c r="G180" s="84"/>
      <c r="H180" s="85"/>
      <c r="I180" s="85"/>
      <c r="J180" s="67"/>
      <c r="K180" s="68"/>
      <c r="M180" s="69"/>
      <c r="N180" s="70"/>
      <c r="O180" s="71"/>
      <c r="P180" s="66"/>
    </row>
    <row r="181" spans="2:16" s="4" customFormat="1" ht="14.1" hidden="1" customHeight="1">
      <c r="B181" s="1"/>
      <c r="C181" s="1"/>
      <c r="D181" s="29"/>
      <c r="E181" s="29"/>
      <c r="F181" s="29"/>
      <c r="G181" s="84"/>
      <c r="H181" s="85"/>
      <c r="I181" s="85"/>
      <c r="J181" s="67"/>
      <c r="K181" s="68"/>
      <c r="M181" s="69"/>
      <c r="N181" s="70"/>
      <c r="O181" s="71"/>
      <c r="P181" s="66"/>
    </row>
    <row r="182" spans="2:16" s="4" customFormat="1" ht="14.1" hidden="1" customHeight="1">
      <c r="B182" s="1"/>
      <c r="C182" s="1"/>
      <c r="D182" s="29"/>
      <c r="E182" s="29"/>
      <c r="F182" s="29"/>
      <c r="G182" s="84"/>
      <c r="H182" s="85"/>
      <c r="I182" s="85"/>
      <c r="J182" s="67"/>
      <c r="K182" s="68"/>
      <c r="M182" s="69"/>
      <c r="N182" s="70"/>
      <c r="O182" s="71"/>
      <c r="P182" s="66"/>
    </row>
    <row r="183" spans="2:16" s="4" customFormat="1" ht="14.1" hidden="1" customHeight="1">
      <c r="B183" s="1"/>
      <c r="C183" s="1"/>
      <c r="D183" s="29"/>
      <c r="E183" s="29"/>
      <c r="F183" s="29"/>
      <c r="G183" s="84"/>
      <c r="H183" s="85"/>
      <c r="I183" s="85"/>
      <c r="J183" s="67"/>
      <c r="K183" s="68"/>
      <c r="M183" s="69"/>
      <c r="N183" s="70"/>
      <c r="O183" s="71"/>
      <c r="P183" s="66"/>
    </row>
    <row r="184" spans="2:16" s="4" customFormat="1" ht="14.1" hidden="1" customHeight="1">
      <c r="B184" s="1"/>
      <c r="C184" s="1"/>
      <c r="D184" s="29"/>
      <c r="E184" s="29"/>
      <c r="F184" s="29"/>
      <c r="G184" s="84"/>
      <c r="H184" s="85"/>
      <c r="I184" s="85"/>
      <c r="J184" s="67"/>
      <c r="K184" s="68"/>
      <c r="M184" s="69"/>
      <c r="N184" s="70"/>
      <c r="O184" s="71"/>
      <c r="P184" s="66"/>
    </row>
    <row r="185" spans="2:16" s="4" customFormat="1" ht="14.1" hidden="1" customHeight="1">
      <c r="B185" s="1"/>
      <c r="C185" s="1"/>
      <c r="D185" s="29"/>
      <c r="E185" s="29"/>
      <c r="F185" s="29"/>
      <c r="G185" s="84"/>
      <c r="H185" s="85"/>
      <c r="I185" s="85"/>
      <c r="J185" s="67"/>
      <c r="K185" s="68"/>
      <c r="M185" s="69"/>
      <c r="N185" s="70"/>
      <c r="O185" s="71"/>
      <c r="P185" s="66"/>
    </row>
    <row r="186" spans="2:16" s="4" customFormat="1" ht="14.1" hidden="1" customHeight="1">
      <c r="B186" s="1"/>
      <c r="C186" s="1"/>
      <c r="D186" s="29"/>
      <c r="E186" s="29"/>
      <c r="F186" s="29"/>
      <c r="G186" s="84"/>
      <c r="H186" s="85"/>
      <c r="I186" s="85"/>
      <c r="J186" s="67"/>
      <c r="K186" s="68"/>
      <c r="M186" s="69"/>
      <c r="N186" s="70"/>
      <c r="O186" s="71"/>
      <c r="P186" s="66"/>
    </row>
    <row r="187" spans="2:16" s="4" customFormat="1" ht="14.1" hidden="1" customHeight="1">
      <c r="B187" s="1"/>
      <c r="C187" s="1"/>
      <c r="D187" s="29"/>
      <c r="E187" s="29"/>
      <c r="F187" s="29"/>
      <c r="G187" s="84"/>
      <c r="H187" s="85"/>
      <c r="I187" s="85"/>
      <c r="J187" s="67"/>
      <c r="K187" s="68"/>
      <c r="M187" s="69"/>
      <c r="N187" s="70"/>
      <c r="O187" s="71"/>
      <c r="P187" s="66"/>
    </row>
    <row r="188" spans="2:16" s="4" customFormat="1" ht="14.1" hidden="1" customHeight="1">
      <c r="B188" s="1"/>
      <c r="C188" s="1"/>
      <c r="D188" s="29"/>
      <c r="E188" s="29"/>
      <c r="F188" s="29"/>
      <c r="G188" s="84"/>
      <c r="H188" s="85"/>
      <c r="I188" s="85"/>
      <c r="J188" s="67"/>
      <c r="K188" s="68"/>
      <c r="M188" s="69"/>
      <c r="N188" s="70"/>
      <c r="O188" s="71"/>
      <c r="P188" s="66"/>
    </row>
    <row r="189" spans="2:16" s="4" customFormat="1" ht="14.1" hidden="1" customHeight="1">
      <c r="B189" s="1"/>
      <c r="C189" s="1"/>
      <c r="D189" s="29"/>
      <c r="E189" s="29"/>
      <c r="F189" s="29"/>
      <c r="G189" s="84"/>
      <c r="H189" s="85"/>
      <c r="I189" s="85"/>
      <c r="J189" s="67"/>
      <c r="K189" s="68"/>
      <c r="M189" s="69"/>
      <c r="N189" s="70"/>
      <c r="O189" s="71"/>
      <c r="P189" s="66"/>
    </row>
    <row r="190" spans="2:16" s="4" customFormat="1" ht="14.1" hidden="1" customHeight="1">
      <c r="B190" s="1"/>
      <c r="C190" s="1"/>
      <c r="D190" s="29"/>
      <c r="E190" s="29"/>
      <c r="F190" s="29"/>
      <c r="G190" s="84"/>
      <c r="H190" s="85"/>
      <c r="I190" s="85"/>
      <c r="J190" s="67"/>
      <c r="K190" s="68"/>
      <c r="M190" s="69"/>
      <c r="N190" s="70"/>
      <c r="O190" s="71"/>
      <c r="P190" s="66"/>
    </row>
    <row r="191" spans="2:16" s="4" customFormat="1" ht="14.1" hidden="1" customHeight="1">
      <c r="B191" s="1"/>
      <c r="C191" s="1"/>
      <c r="D191" s="29"/>
      <c r="E191" s="29"/>
      <c r="F191" s="29"/>
      <c r="G191" s="84"/>
      <c r="H191" s="85"/>
      <c r="I191" s="85"/>
      <c r="J191" s="67"/>
      <c r="K191" s="68"/>
      <c r="M191" s="69"/>
      <c r="N191" s="70"/>
      <c r="O191" s="71"/>
      <c r="P191" s="66"/>
    </row>
    <row r="192" spans="2:16" s="4" customFormat="1" ht="14.1" hidden="1" customHeight="1">
      <c r="B192" s="1"/>
      <c r="C192" s="1"/>
      <c r="D192" s="29"/>
      <c r="E192" s="29"/>
      <c r="F192" s="29"/>
      <c r="G192" s="84"/>
      <c r="H192" s="85"/>
      <c r="I192" s="85"/>
      <c r="J192" s="67"/>
      <c r="K192" s="68"/>
      <c r="M192" s="69"/>
      <c r="N192" s="70"/>
      <c r="O192" s="71"/>
      <c r="P192" s="66"/>
    </row>
    <row r="193" spans="2:16" s="4" customFormat="1" ht="14.1" hidden="1" customHeight="1">
      <c r="B193" s="1"/>
      <c r="C193" s="1"/>
      <c r="D193" s="29"/>
      <c r="E193" s="29"/>
      <c r="F193" s="29"/>
      <c r="G193" s="84"/>
      <c r="H193" s="85"/>
      <c r="I193" s="85"/>
      <c r="J193" s="67"/>
      <c r="K193" s="68"/>
      <c r="M193" s="69"/>
      <c r="N193" s="70"/>
      <c r="O193" s="71"/>
      <c r="P193" s="66"/>
    </row>
    <row r="194" spans="2:16" s="4" customFormat="1" ht="14.1" hidden="1" customHeight="1">
      <c r="B194" s="1"/>
      <c r="C194" s="1"/>
      <c r="D194" s="29"/>
      <c r="E194" s="29"/>
      <c r="F194" s="29"/>
      <c r="G194" s="84"/>
      <c r="H194" s="85"/>
      <c r="I194" s="85"/>
      <c r="J194" s="67"/>
      <c r="K194" s="68"/>
      <c r="M194" s="69"/>
      <c r="N194" s="70"/>
      <c r="O194" s="71"/>
      <c r="P194" s="66"/>
    </row>
    <row r="195" spans="2:16" s="4" customFormat="1" ht="14.1" hidden="1" customHeight="1">
      <c r="B195" s="1"/>
      <c r="C195" s="1"/>
      <c r="D195" s="29"/>
      <c r="E195" s="29"/>
      <c r="F195" s="29"/>
      <c r="G195" s="84"/>
      <c r="H195" s="85"/>
      <c r="I195" s="85"/>
      <c r="J195" s="67"/>
      <c r="K195" s="68"/>
      <c r="M195" s="69"/>
      <c r="N195" s="70"/>
      <c r="O195" s="71"/>
      <c r="P195" s="66"/>
    </row>
    <row r="196" spans="2:16" s="4" customFormat="1" ht="14.1" hidden="1" customHeight="1">
      <c r="B196" s="1"/>
      <c r="C196" s="1"/>
      <c r="D196" s="29"/>
      <c r="E196" s="29"/>
      <c r="F196" s="29"/>
      <c r="G196" s="84"/>
      <c r="H196" s="85"/>
      <c r="I196" s="85"/>
      <c r="J196" s="67"/>
      <c r="K196" s="68"/>
      <c r="M196" s="69"/>
      <c r="N196" s="70"/>
      <c r="O196" s="71"/>
      <c r="P196" s="66"/>
    </row>
    <row r="197" spans="2:16" s="4" customFormat="1" ht="14.1" hidden="1" customHeight="1">
      <c r="B197" s="1"/>
      <c r="C197" s="1"/>
      <c r="D197" s="29"/>
      <c r="E197" s="29"/>
      <c r="F197" s="29"/>
      <c r="G197" s="84"/>
      <c r="H197" s="85"/>
      <c r="I197" s="85"/>
      <c r="J197" s="67"/>
      <c r="K197" s="68"/>
      <c r="M197" s="69"/>
      <c r="N197" s="70"/>
      <c r="O197" s="71"/>
      <c r="P197" s="66"/>
    </row>
    <row r="198" spans="2:16" s="4" customFormat="1" ht="14.1" hidden="1" customHeight="1">
      <c r="B198" s="1"/>
      <c r="C198" s="1"/>
      <c r="D198" s="29"/>
      <c r="E198" s="29"/>
      <c r="F198" s="29"/>
      <c r="G198" s="84"/>
      <c r="H198" s="85"/>
      <c r="I198" s="85"/>
      <c r="J198" s="67"/>
      <c r="K198" s="68"/>
      <c r="M198" s="69"/>
      <c r="N198" s="70"/>
      <c r="O198" s="71"/>
      <c r="P198" s="66"/>
    </row>
    <row r="199" spans="2:16" s="4" customFormat="1" ht="14.1" hidden="1" customHeight="1">
      <c r="B199" s="1"/>
      <c r="C199" s="1"/>
      <c r="D199" s="29"/>
      <c r="E199" s="29"/>
      <c r="F199" s="29"/>
      <c r="G199" s="84"/>
      <c r="H199" s="85"/>
      <c r="I199" s="85"/>
      <c r="J199" s="67"/>
      <c r="K199" s="68"/>
      <c r="M199" s="69"/>
      <c r="N199" s="70"/>
      <c r="O199" s="71"/>
      <c r="P199" s="66"/>
    </row>
    <row r="200" spans="2:16" s="4" customFormat="1" ht="14.1" hidden="1" customHeight="1">
      <c r="B200" s="1"/>
      <c r="C200" s="1"/>
      <c r="D200" s="29"/>
      <c r="E200" s="29"/>
      <c r="F200" s="29"/>
      <c r="G200" s="84"/>
      <c r="H200" s="85"/>
      <c r="I200" s="85"/>
      <c r="J200" s="67"/>
      <c r="K200" s="68"/>
      <c r="M200" s="69"/>
      <c r="N200" s="70"/>
      <c r="O200" s="71"/>
      <c r="P200" s="66"/>
    </row>
    <row r="201" spans="2:16" s="4" customFormat="1" ht="14.1" hidden="1" customHeight="1">
      <c r="B201" s="1"/>
      <c r="C201" s="1"/>
      <c r="D201" s="29"/>
      <c r="E201" s="29"/>
      <c r="F201" s="29"/>
      <c r="G201" s="84"/>
      <c r="H201" s="85"/>
      <c r="I201" s="85"/>
      <c r="J201" s="67"/>
      <c r="K201" s="68"/>
      <c r="M201" s="69"/>
      <c r="N201" s="70"/>
      <c r="O201" s="71"/>
      <c r="P201" s="66"/>
    </row>
    <row r="202" spans="2:16" s="4" customFormat="1" ht="14.1" hidden="1" customHeight="1">
      <c r="B202" s="1"/>
      <c r="C202" s="1"/>
      <c r="D202" s="29"/>
      <c r="E202" s="29"/>
      <c r="F202" s="29"/>
      <c r="G202" s="84"/>
      <c r="H202" s="85"/>
      <c r="I202" s="85"/>
      <c r="J202" s="67"/>
      <c r="K202" s="68"/>
      <c r="M202" s="69"/>
      <c r="N202" s="70"/>
      <c r="O202" s="71"/>
      <c r="P202" s="66"/>
    </row>
    <row r="203" spans="2:16" s="4" customFormat="1" ht="14.1" hidden="1" customHeight="1">
      <c r="B203" s="1"/>
      <c r="C203" s="1"/>
      <c r="D203" s="29"/>
      <c r="E203" s="29"/>
      <c r="F203" s="29"/>
      <c r="G203" s="84"/>
      <c r="H203" s="85"/>
      <c r="I203" s="85"/>
      <c r="J203" s="67"/>
      <c r="K203" s="68"/>
      <c r="M203" s="69"/>
      <c r="N203" s="70"/>
      <c r="O203" s="71"/>
      <c r="P203" s="66"/>
    </row>
    <row r="204" spans="2:16" s="4" customFormat="1" ht="14.1" hidden="1" customHeight="1">
      <c r="B204" s="1"/>
      <c r="C204" s="1"/>
      <c r="D204" s="29"/>
      <c r="E204" s="29"/>
      <c r="F204" s="29"/>
      <c r="G204" s="84"/>
      <c r="H204" s="85"/>
      <c r="I204" s="85"/>
      <c r="J204" s="67"/>
      <c r="K204" s="68"/>
      <c r="M204" s="69"/>
      <c r="N204" s="70"/>
      <c r="O204" s="71"/>
      <c r="P204" s="66"/>
    </row>
    <row r="205" spans="2:16" s="4" customFormat="1" ht="14.1" hidden="1" customHeight="1">
      <c r="B205" s="1"/>
      <c r="C205" s="1"/>
      <c r="D205" s="29"/>
      <c r="E205" s="29"/>
      <c r="F205" s="29"/>
      <c r="G205" s="84"/>
      <c r="H205" s="85"/>
      <c r="I205" s="85"/>
      <c r="J205" s="67"/>
      <c r="K205" s="68"/>
      <c r="M205" s="69"/>
      <c r="N205" s="70"/>
      <c r="O205" s="71"/>
      <c r="P205" s="66"/>
    </row>
    <row r="206" spans="2:16" s="4" customFormat="1" ht="14.1" hidden="1" customHeight="1">
      <c r="B206" s="1"/>
      <c r="C206" s="1"/>
      <c r="D206" s="29"/>
      <c r="E206" s="29"/>
      <c r="F206" s="29"/>
      <c r="G206" s="84"/>
      <c r="H206" s="85"/>
      <c r="I206" s="85"/>
      <c r="J206" s="67"/>
      <c r="K206" s="68"/>
      <c r="M206" s="69"/>
      <c r="N206" s="70"/>
      <c r="O206" s="71"/>
      <c r="P206" s="66"/>
    </row>
    <row r="207" spans="2:16" s="4" customFormat="1" ht="14.1" hidden="1" customHeight="1">
      <c r="B207" s="1"/>
      <c r="C207" s="1"/>
      <c r="D207" s="29"/>
      <c r="E207" s="29"/>
      <c r="F207" s="29"/>
      <c r="G207" s="84"/>
      <c r="H207" s="85"/>
      <c r="I207" s="85"/>
      <c r="J207" s="67"/>
      <c r="K207" s="68"/>
      <c r="M207" s="69"/>
      <c r="N207" s="70"/>
      <c r="O207" s="71"/>
      <c r="P207" s="66"/>
    </row>
    <row r="208" spans="2:16" s="4" customFormat="1" ht="14.1" hidden="1" customHeight="1">
      <c r="B208" s="1"/>
      <c r="C208" s="1"/>
      <c r="D208" s="29"/>
      <c r="E208" s="29"/>
      <c r="F208" s="29"/>
      <c r="G208" s="84"/>
      <c r="H208" s="85"/>
      <c r="I208" s="85"/>
      <c r="J208" s="67"/>
      <c r="K208" s="68"/>
      <c r="M208" s="69"/>
      <c r="N208" s="70"/>
      <c r="O208" s="71"/>
      <c r="P208" s="66"/>
    </row>
    <row r="209" spans="2:16" s="4" customFormat="1" ht="14.1" hidden="1" customHeight="1">
      <c r="B209" s="1"/>
      <c r="C209" s="1"/>
      <c r="D209" s="29"/>
      <c r="E209" s="29"/>
      <c r="F209" s="29"/>
      <c r="G209" s="84"/>
      <c r="H209" s="85"/>
      <c r="I209" s="85"/>
      <c r="J209" s="67"/>
      <c r="K209" s="68"/>
      <c r="M209" s="69"/>
      <c r="N209" s="70"/>
      <c r="O209" s="71"/>
      <c r="P209" s="66"/>
    </row>
    <row r="210" spans="2:16" s="4" customFormat="1" ht="14.1" hidden="1" customHeight="1">
      <c r="B210" s="1"/>
      <c r="C210" s="1"/>
      <c r="D210" s="29"/>
      <c r="E210" s="29"/>
      <c r="F210" s="29"/>
      <c r="G210" s="84"/>
      <c r="H210" s="85"/>
      <c r="I210" s="85"/>
      <c r="J210" s="67"/>
      <c r="K210" s="68"/>
      <c r="M210" s="69"/>
      <c r="N210" s="70"/>
      <c r="O210" s="71"/>
      <c r="P210" s="66"/>
    </row>
    <row r="211" spans="2:16" s="4" customFormat="1" ht="14.1" hidden="1" customHeight="1">
      <c r="B211" s="1"/>
      <c r="C211" s="1"/>
      <c r="D211" s="29"/>
      <c r="E211" s="29"/>
      <c r="F211" s="29"/>
      <c r="G211" s="84"/>
      <c r="H211" s="85"/>
      <c r="I211" s="85"/>
      <c r="J211" s="67"/>
      <c r="K211" s="68"/>
      <c r="M211" s="69"/>
      <c r="N211" s="70"/>
      <c r="O211" s="71"/>
      <c r="P211" s="66"/>
    </row>
    <row r="212" spans="2:16" s="4" customFormat="1" ht="14.1" hidden="1" customHeight="1">
      <c r="B212" s="1"/>
      <c r="C212" s="1"/>
      <c r="D212" s="29"/>
      <c r="E212" s="29"/>
      <c r="F212" s="29"/>
      <c r="G212" s="84"/>
      <c r="H212" s="85"/>
      <c r="I212" s="85"/>
      <c r="J212" s="67"/>
      <c r="K212" s="68"/>
      <c r="M212" s="69"/>
      <c r="N212" s="70"/>
      <c r="O212" s="71"/>
      <c r="P212" s="66"/>
    </row>
    <row r="213" spans="2:16" s="4" customFormat="1" ht="14.1" hidden="1" customHeight="1">
      <c r="B213" s="1"/>
      <c r="C213" s="1"/>
      <c r="D213" s="29"/>
      <c r="E213" s="29"/>
      <c r="F213" s="29"/>
      <c r="G213" s="84"/>
      <c r="H213" s="85"/>
      <c r="I213" s="85"/>
      <c r="J213" s="67"/>
      <c r="K213" s="68"/>
      <c r="M213" s="69"/>
      <c r="N213" s="70"/>
      <c r="O213" s="71"/>
      <c r="P213" s="66"/>
    </row>
    <row r="214" spans="2:16" s="4" customFormat="1" ht="14.1" hidden="1" customHeight="1">
      <c r="B214" s="1"/>
      <c r="C214" s="1"/>
      <c r="D214" s="29"/>
      <c r="E214" s="29"/>
      <c r="F214" s="29"/>
      <c r="G214" s="84"/>
      <c r="H214" s="85"/>
      <c r="I214" s="85"/>
      <c r="J214" s="67"/>
      <c r="K214" s="68"/>
      <c r="M214" s="69"/>
      <c r="N214" s="70"/>
      <c r="O214" s="71"/>
      <c r="P214" s="66"/>
    </row>
    <row r="215" spans="2:16" s="4" customFormat="1" ht="14.1" hidden="1" customHeight="1">
      <c r="B215" s="1"/>
      <c r="C215" s="1"/>
      <c r="D215" s="29"/>
      <c r="E215" s="29"/>
      <c r="F215" s="29"/>
      <c r="G215" s="84"/>
      <c r="H215" s="85"/>
      <c r="I215" s="85"/>
      <c r="J215" s="67"/>
      <c r="K215" s="68"/>
      <c r="M215" s="69"/>
      <c r="N215" s="70"/>
      <c r="O215" s="71"/>
      <c r="P215" s="66"/>
    </row>
    <row r="216" spans="2:16" s="4" customFormat="1" ht="14.1" hidden="1" customHeight="1">
      <c r="B216" s="1"/>
      <c r="C216" s="1"/>
      <c r="D216" s="29"/>
      <c r="E216" s="29"/>
      <c r="F216" s="29"/>
      <c r="G216" s="84"/>
      <c r="H216" s="85"/>
      <c r="I216" s="85"/>
      <c r="J216" s="67"/>
      <c r="K216" s="68"/>
      <c r="M216" s="69"/>
      <c r="N216" s="70"/>
      <c r="O216" s="71"/>
      <c r="P216" s="66"/>
    </row>
    <row r="217" spans="2:16" s="4" customFormat="1" ht="14.1" hidden="1" customHeight="1">
      <c r="B217" s="1"/>
      <c r="C217" s="1"/>
      <c r="D217" s="29"/>
      <c r="E217" s="29"/>
      <c r="F217" s="29"/>
      <c r="G217" s="84"/>
      <c r="H217" s="85"/>
      <c r="I217" s="85"/>
      <c r="J217" s="67"/>
      <c r="K217" s="68"/>
      <c r="M217" s="69"/>
      <c r="N217" s="70"/>
      <c r="O217" s="71"/>
      <c r="P217" s="66"/>
    </row>
    <row r="218" spans="2:16" s="4" customFormat="1" ht="14.1" hidden="1" customHeight="1">
      <c r="B218" s="1"/>
      <c r="C218" s="1"/>
      <c r="D218" s="29"/>
      <c r="E218" s="29"/>
      <c r="F218" s="29"/>
      <c r="G218" s="84"/>
      <c r="H218" s="85"/>
      <c r="I218" s="85"/>
      <c r="J218" s="67"/>
      <c r="K218" s="68"/>
      <c r="M218" s="69"/>
      <c r="N218" s="70"/>
      <c r="O218" s="71"/>
      <c r="P218" s="66"/>
    </row>
    <row r="219" spans="2:16" s="4" customFormat="1" ht="14.1" hidden="1" customHeight="1">
      <c r="B219" s="1"/>
      <c r="C219" s="1"/>
      <c r="D219" s="29"/>
      <c r="E219" s="29"/>
      <c r="F219" s="29"/>
      <c r="G219" s="84"/>
      <c r="H219" s="85"/>
      <c r="I219" s="85"/>
      <c r="J219" s="67"/>
      <c r="K219" s="68"/>
      <c r="M219" s="69"/>
      <c r="N219" s="70"/>
      <c r="O219" s="71"/>
      <c r="P219" s="66"/>
    </row>
    <row r="220" spans="2:16" s="4" customFormat="1" ht="14.1" hidden="1" customHeight="1">
      <c r="B220" s="1"/>
      <c r="C220" s="1"/>
      <c r="D220" s="29"/>
      <c r="E220" s="29"/>
      <c r="F220" s="29"/>
      <c r="G220" s="84"/>
      <c r="H220" s="85"/>
      <c r="I220" s="85"/>
      <c r="J220" s="67"/>
      <c r="K220" s="68"/>
      <c r="M220" s="69"/>
      <c r="N220" s="70"/>
      <c r="O220" s="71"/>
      <c r="P220" s="66"/>
    </row>
    <row r="221" spans="2:16" s="4" customFormat="1" ht="14.1" hidden="1" customHeight="1">
      <c r="B221" s="1"/>
      <c r="C221" s="1"/>
      <c r="D221" s="29"/>
      <c r="E221" s="29"/>
      <c r="F221" s="29"/>
      <c r="G221" s="84"/>
      <c r="H221" s="85"/>
      <c r="I221" s="85"/>
      <c r="J221" s="67"/>
      <c r="K221" s="68"/>
      <c r="M221" s="69"/>
      <c r="N221" s="70"/>
      <c r="O221" s="71"/>
      <c r="P221" s="66"/>
    </row>
    <row r="222" spans="2:16" s="4" customFormat="1" ht="14.1" hidden="1" customHeight="1">
      <c r="B222" s="1"/>
      <c r="C222" s="1"/>
      <c r="D222" s="29"/>
      <c r="E222" s="29"/>
      <c r="F222" s="29"/>
      <c r="G222" s="84"/>
      <c r="H222" s="85"/>
      <c r="I222" s="85"/>
      <c r="J222" s="67"/>
      <c r="K222" s="68"/>
      <c r="M222" s="69"/>
      <c r="N222" s="70"/>
      <c r="O222" s="71"/>
      <c r="P222" s="66"/>
    </row>
    <row r="223" spans="2:16" s="4" customFormat="1" ht="14.1" hidden="1" customHeight="1">
      <c r="B223" s="1"/>
      <c r="C223" s="1"/>
      <c r="D223" s="29"/>
      <c r="E223" s="29"/>
      <c r="F223" s="29"/>
      <c r="G223" s="84"/>
      <c r="H223" s="85"/>
      <c r="I223" s="85"/>
      <c r="J223" s="67"/>
      <c r="K223" s="68"/>
      <c r="M223" s="69"/>
      <c r="N223" s="70"/>
      <c r="O223" s="71"/>
      <c r="P223" s="66"/>
    </row>
    <row r="224" spans="2:16" s="4" customFormat="1" ht="14.1" hidden="1" customHeight="1">
      <c r="B224" s="1"/>
      <c r="C224" s="1"/>
      <c r="D224" s="29"/>
      <c r="E224" s="29"/>
      <c r="F224" s="29"/>
      <c r="G224" s="84"/>
      <c r="H224" s="85"/>
      <c r="I224" s="85"/>
      <c r="J224" s="67"/>
      <c r="K224" s="68"/>
      <c r="M224" s="69"/>
      <c r="N224" s="70"/>
      <c r="O224" s="71"/>
      <c r="P224" s="66"/>
    </row>
    <row r="225" spans="2:16" s="4" customFormat="1" ht="14.1" hidden="1" customHeight="1">
      <c r="B225" s="1"/>
      <c r="C225" s="1"/>
      <c r="D225" s="29"/>
      <c r="E225" s="29"/>
      <c r="F225" s="29"/>
      <c r="G225" s="84"/>
      <c r="H225" s="85"/>
      <c r="I225" s="85"/>
      <c r="J225" s="67"/>
      <c r="K225" s="68"/>
      <c r="M225" s="69"/>
      <c r="N225" s="70"/>
      <c r="O225" s="71"/>
      <c r="P225" s="66"/>
    </row>
    <row r="226" spans="2:16" s="4" customFormat="1" ht="14.1" hidden="1" customHeight="1">
      <c r="B226" s="1"/>
      <c r="C226" s="1"/>
      <c r="D226" s="29"/>
      <c r="E226" s="29"/>
      <c r="F226" s="29"/>
      <c r="G226" s="84"/>
      <c r="H226" s="85"/>
      <c r="I226" s="85"/>
      <c r="J226" s="67"/>
      <c r="K226" s="68"/>
      <c r="M226" s="69"/>
      <c r="N226" s="70"/>
      <c r="O226" s="71"/>
      <c r="P226" s="66"/>
    </row>
    <row r="227" spans="2:16" s="4" customFormat="1" ht="14.1" hidden="1" customHeight="1">
      <c r="B227" s="1"/>
      <c r="C227" s="1"/>
      <c r="D227" s="29"/>
      <c r="E227" s="29"/>
      <c r="F227" s="29"/>
      <c r="G227" s="84"/>
      <c r="H227" s="85"/>
      <c r="I227" s="85"/>
      <c r="J227" s="67"/>
      <c r="K227" s="68"/>
      <c r="M227" s="69"/>
      <c r="N227" s="70"/>
      <c r="O227" s="71"/>
      <c r="P227" s="66"/>
    </row>
    <row r="228" spans="2:16" s="4" customFormat="1" ht="14.1" hidden="1" customHeight="1">
      <c r="B228" s="1"/>
      <c r="C228" s="1"/>
      <c r="D228" s="29"/>
      <c r="E228" s="29"/>
      <c r="F228" s="29"/>
      <c r="G228" s="84"/>
      <c r="H228" s="85"/>
      <c r="I228" s="85"/>
      <c r="J228" s="67"/>
      <c r="K228" s="68"/>
      <c r="M228" s="69"/>
      <c r="N228" s="70"/>
      <c r="O228" s="71"/>
      <c r="P228" s="66"/>
    </row>
    <row r="229" spans="2:16" s="4" customFormat="1" ht="14.1" hidden="1" customHeight="1">
      <c r="B229" s="1"/>
      <c r="C229" s="1"/>
      <c r="D229" s="29"/>
      <c r="E229" s="29"/>
      <c r="F229" s="29"/>
      <c r="G229" s="84"/>
      <c r="H229" s="85"/>
      <c r="I229" s="85"/>
      <c r="J229" s="67"/>
      <c r="K229" s="68"/>
      <c r="M229" s="69"/>
      <c r="N229" s="70"/>
      <c r="O229" s="71"/>
      <c r="P229" s="66"/>
    </row>
    <row r="230" spans="2:16" s="4" customFormat="1" ht="14.1" hidden="1" customHeight="1">
      <c r="B230" s="1"/>
      <c r="C230" s="1"/>
      <c r="D230" s="29"/>
      <c r="E230" s="29"/>
      <c r="F230" s="29"/>
      <c r="G230" s="84"/>
      <c r="H230" s="85"/>
      <c r="I230" s="85"/>
      <c r="J230" s="67"/>
      <c r="K230" s="68"/>
      <c r="M230" s="69"/>
      <c r="N230" s="70"/>
      <c r="O230" s="71"/>
      <c r="P230" s="66"/>
    </row>
    <row r="231" spans="2:16" s="4" customFormat="1" ht="14.1" hidden="1" customHeight="1">
      <c r="B231" s="1"/>
      <c r="C231" s="1"/>
      <c r="D231" s="29"/>
      <c r="E231" s="29"/>
      <c r="F231" s="29"/>
      <c r="G231" s="84"/>
      <c r="H231" s="85"/>
      <c r="I231" s="85"/>
      <c r="J231" s="67"/>
      <c r="K231" s="68"/>
      <c r="M231" s="69"/>
      <c r="N231" s="70"/>
      <c r="O231" s="71"/>
      <c r="P231" s="66"/>
    </row>
    <row r="232" spans="2:16" s="4" customFormat="1" ht="14.1" hidden="1" customHeight="1">
      <c r="B232" s="1"/>
      <c r="C232" s="1"/>
      <c r="D232" s="29"/>
      <c r="E232" s="29"/>
      <c r="F232" s="29"/>
      <c r="G232" s="84"/>
      <c r="H232" s="85"/>
      <c r="I232" s="85"/>
      <c r="J232" s="67"/>
      <c r="K232" s="68"/>
      <c r="M232" s="69"/>
      <c r="N232" s="70"/>
      <c r="O232" s="71"/>
      <c r="P232" s="66"/>
    </row>
    <row r="233" spans="2:16" s="4" customFormat="1" ht="14.1" hidden="1" customHeight="1">
      <c r="B233" s="1"/>
      <c r="C233" s="1"/>
      <c r="D233" s="29"/>
      <c r="E233" s="29"/>
      <c r="F233" s="29"/>
      <c r="G233" s="84"/>
      <c r="H233" s="85"/>
      <c r="I233" s="85"/>
      <c r="J233" s="67"/>
      <c r="K233" s="68"/>
      <c r="M233" s="69"/>
      <c r="N233" s="70"/>
      <c r="O233" s="71"/>
      <c r="P233" s="66"/>
    </row>
    <row r="234" spans="2:16" s="4" customFormat="1" ht="14.1" hidden="1" customHeight="1">
      <c r="B234" s="1"/>
      <c r="C234" s="1"/>
      <c r="D234" s="29"/>
      <c r="E234" s="29"/>
      <c r="F234" s="29"/>
      <c r="G234" s="84"/>
      <c r="H234" s="85"/>
      <c r="I234" s="85"/>
      <c r="J234" s="67"/>
      <c r="K234" s="68"/>
      <c r="M234" s="69"/>
      <c r="N234" s="70"/>
      <c r="O234" s="71"/>
      <c r="P234" s="66"/>
    </row>
    <row r="235" spans="2:16" s="4" customFormat="1" ht="14.1" hidden="1" customHeight="1">
      <c r="B235" s="1"/>
      <c r="C235" s="1"/>
      <c r="D235" s="29"/>
      <c r="E235" s="29"/>
      <c r="F235" s="29"/>
      <c r="G235" s="84"/>
      <c r="H235" s="85"/>
      <c r="I235" s="85"/>
      <c r="J235" s="67"/>
      <c r="K235" s="68"/>
      <c r="M235" s="69"/>
      <c r="N235" s="70"/>
      <c r="O235" s="71"/>
      <c r="P235" s="66"/>
    </row>
    <row r="236" spans="2:16" s="4" customFormat="1" ht="14.1" hidden="1" customHeight="1">
      <c r="B236" s="1"/>
      <c r="C236" s="1"/>
      <c r="D236" s="29"/>
      <c r="E236" s="29"/>
      <c r="F236" s="29"/>
      <c r="G236" s="84"/>
      <c r="H236" s="85"/>
      <c r="I236" s="85"/>
      <c r="J236" s="67"/>
      <c r="K236" s="68"/>
      <c r="M236" s="69"/>
      <c r="N236" s="70"/>
      <c r="O236" s="71"/>
      <c r="P236" s="66"/>
    </row>
    <row r="237" spans="2:16" s="4" customFormat="1" ht="14.1" hidden="1" customHeight="1">
      <c r="B237" s="1"/>
      <c r="C237" s="1"/>
      <c r="D237" s="29"/>
      <c r="E237" s="29"/>
      <c r="F237" s="29"/>
      <c r="G237" s="84"/>
      <c r="H237" s="85"/>
      <c r="I237" s="85"/>
      <c r="J237" s="67"/>
      <c r="K237" s="68"/>
      <c r="M237" s="69"/>
      <c r="N237" s="70"/>
      <c r="O237" s="71"/>
      <c r="P237" s="66"/>
    </row>
    <row r="238" spans="2:16" s="4" customFormat="1" ht="14.1" hidden="1" customHeight="1">
      <c r="B238" s="1"/>
      <c r="C238" s="1"/>
      <c r="D238" s="29"/>
      <c r="E238" s="29"/>
      <c r="F238" s="29"/>
      <c r="G238" s="84"/>
      <c r="H238" s="85"/>
      <c r="I238" s="85"/>
      <c r="J238" s="67"/>
      <c r="K238" s="68"/>
      <c r="M238" s="69"/>
      <c r="N238" s="70"/>
      <c r="O238" s="71"/>
      <c r="P238" s="66"/>
    </row>
    <row r="239" spans="2:16" s="4" customFormat="1" ht="14.1" hidden="1" customHeight="1">
      <c r="B239" s="1"/>
      <c r="C239" s="1"/>
      <c r="D239" s="29"/>
      <c r="E239" s="29"/>
      <c r="F239" s="29"/>
      <c r="G239" s="84"/>
      <c r="H239" s="85"/>
      <c r="I239" s="85"/>
      <c r="J239" s="67"/>
      <c r="K239" s="68"/>
      <c r="M239" s="69"/>
      <c r="N239" s="70"/>
      <c r="O239" s="71"/>
      <c r="P239" s="66"/>
    </row>
    <row r="240" spans="2:16" s="4" customFormat="1" ht="14.1" hidden="1" customHeight="1">
      <c r="B240" s="1"/>
      <c r="C240" s="1"/>
      <c r="D240" s="29"/>
      <c r="E240" s="29"/>
      <c r="F240" s="29"/>
      <c r="G240" s="84"/>
      <c r="H240" s="85"/>
      <c r="I240" s="85"/>
      <c r="J240" s="67"/>
      <c r="K240" s="68"/>
      <c r="M240" s="69"/>
      <c r="N240" s="70"/>
      <c r="O240" s="71"/>
      <c r="P240" s="66"/>
    </row>
    <row r="241" spans="1:18" s="4" customFormat="1" ht="14.1" hidden="1" customHeight="1">
      <c r="B241" s="1"/>
      <c r="C241" s="1"/>
      <c r="D241" s="29"/>
      <c r="E241" s="29"/>
      <c r="F241" s="29"/>
      <c r="G241" s="84"/>
      <c r="H241" s="85"/>
      <c r="I241" s="85"/>
      <c r="J241" s="67"/>
      <c r="K241" s="68"/>
      <c r="M241" s="69"/>
      <c r="N241" s="70"/>
      <c r="O241" s="71"/>
      <c r="P241" s="66"/>
    </row>
    <row r="242" spans="1:18" s="4" customFormat="1" ht="14.1" hidden="1" customHeight="1">
      <c r="B242" s="1"/>
      <c r="C242" s="1"/>
      <c r="D242" s="29"/>
      <c r="E242" s="29"/>
      <c r="F242" s="29"/>
      <c r="G242" s="84"/>
      <c r="H242" s="85"/>
      <c r="I242" s="85"/>
      <c r="J242" s="67"/>
      <c r="K242" s="68"/>
      <c r="M242" s="69"/>
      <c r="N242" s="70"/>
      <c r="O242" s="71"/>
      <c r="P242" s="66"/>
    </row>
    <row r="243" spans="1:18" s="4" customFormat="1" ht="14.1" hidden="1" customHeight="1">
      <c r="B243" s="1"/>
      <c r="C243" s="1"/>
      <c r="D243" s="29"/>
      <c r="E243" s="29"/>
      <c r="F243" s="29"/>
      <c r="G243" s="84"/>
      <c r="H243" s="85"/>
      <c r="I243" s="85"/>
      <c r="J243" s="67"/>
      <c r="K243" s="68"/>
      <c r="M243" s="69"/>
      <c r="N243" s="70"/>
      <c r="O243" s="71"/>
      <c r="P243" s="66"/>
    </row>
    <row r="244" spans="1:18" s="4" customFormat="1" ht="14.1" hidden="1" customHeight="1">
      <c r="B244" s="1"/>
      <c r="C244" s="1"/>
      <c r="D244" s="29"/>
      <c r="E244" s="29"/>
      <c r="F244" s="29"/>
      <c r="G244" s="84"/>
      <c r="H244" s="85"/>
      <c r="I244" s="85"/>
      <c r="J244" s="67"/>
      <c r="K244" s="68"/>
      <c r="M244" s="69"/>
      <c r="N244" s="70"/>
      <c r="O244" s="71"/>
      <c r="P244" s="66"/>
    </row>
    <row r="245" spans="1:18" s="4" customFormat="1" ht="14.1" hidden="1" customHeight="1">
      <c r="B245" s="1"/>
      <c r="C245" s="1"/>
      <c r="D245" s="29"/>
      <c r="E245" s="29"/>
      <c r="F245" s="29"/>
      <c r="G245" s="84"/>
      <c r="H245" s="85"/>
      <c r="I245" s="85"/>
      <c r="J245" s="67"/>
      <c r="K245" s="68"/>
      <c r="M245" s="69"/>
      <c r="N245" s="70"/>
      <c r="O245" s="71"/>
      <c r="P245" s="66"/>
    </row>
    <row r="246" spans="1:18" ht="14.1" hidden="1" customHeight="1">
      <c r="P246" s="1"/>
      <c r="Q246" s="1"/>
    </row>
    <row r="247" spans="1:18" s="29" customFormat="1" ht="14.1" hidden="1" customHeight="1">
      <c r="A247" s="1"/>
      <c r="B247" s="1"/>
      <c r="C247" s="1"/>
      <c r="G247" s="28"/>
      <c r="J247" s="46"/>
      <c r="K247" s="3"/>
      <c r="L247" s="4"/>
      <c r="M247" s="5"/>
      <c r="N247" s="6"/>
      <c r="O247" s="7"/>
      <c r="P247" s="4"/>
      <c r="Q247"/>
      <c r="R247"/>
    </row>
    <row r="248" spans="1:18" s="29" customFormat="1" ht="14.1" hidden="1" customHeight="1">
      <c r="A248" s="1"/>
      <c r="B248" s="1"/>
      <c r="C248" s="1"/>
      <c r="G248" s="28"/>
      <c r="J248" s="46"/>
      <c r="K248" s="3"/>
      <c r="L248" s="4"/>
      <c r="M248" s="5"/>
      <c r="N248" s="6"/>
      <c r="O248" s="7"/>
      <c r="P248" s="4"/>
      <c r="Q248"/>
      <c r="R248"/>
    </row>
    <row r="249" spans="1:18" s="29" customFormat="1" ht="14.1" hidden="1" customHeight="1">
      <c r="A249" s="1"/>
      <c r="B249" s="1"/>
      <c r="C249" s="1"/>
      <c r="G249" s="28"/>
      <c r="J249" s="46"/>
      <c r="K249" s="3"/>
      <c r="L249" s="4"/>
      <c r="M249" s="5"/>
      <c r="N249" s="6"/>
      <c r="O249" s="7"/>
      <c r="P249" s="4"/>
      <c r="Q249"/>
      <c r="R249"/>
    </row>
    <row r="250" spans="1:18" s="29" customFormat="1" ht="14.1" hidden="1" customHeight="1">
      <c r="A250" s="1"/>
      <c r="B250" s="1"/>
      <c r="C250" s="1"/>
      <c r="G250" s="28"/>
      <c r="J250" s="46"/>
      <c r="K250" s="3"/>
      <c r="L250" s="4"/>
      <c r="M250" s="5"/>
      <c r="N250" s="6"/>
      <c r="O250" s="7"/>
      <c r="P250" s="4"/>
      <c r="Q250"/>
      <c r="R250"/>
    </row>
    <row r="251" spans="1:18" ht="14.1" hidden="1" customHeight="1"/>
    <row r="252" spans="1:18" ht="14.1" hidden="1" customHeight="1"/>
    <row r="253" spans="1:18" ht="14.1" hidden="1" customHeight="1"/>
    <row r="254" spans="1:18" ht="14.1" hidden="1" customHeight="1"/>
    <row r="255" spans="1:18" ht="14.1" hidden="1" customHeight="1"/>
    <row r="256" spans="1:18" ht="14.1" hidden="1" customHeight="1"/>
    <row r="257" spans="1:23" s="29" customFormat="1" ht="14.1" hidden="1" customHeight="1">
      <c r="A257" s="1"/>
      <c r="B257" s="1"/>
      <c r="C257" s="1"/>
      <c r="G257" s="28"/>
      <c r="J257" s="46"/>
      <c r="K257" s="3"/>
      <c r="L257" s="4"/>
      <c r="M257" s="5"/>
      <c r="N257" s="6"/>
      <c r="O257" s="7"/>
      <c r="P257" s="4"/>
      <c r="Q257"/>
      <c r="R257"/>
      <c r="S257"/>
      <c r="T257"/>
      <c r="U257"/>
      <c r="V257"/>
      <c r="W257"/>
    </row>
    <row r="258" spans="1:23" s="29" customFormat="1" ht="14.1" hidden="1" customHeight="1">
      <c r="A258" s="1"/>
      <c r="B258" s="1"/>
      <c r="C258" s="1"/>
      <c r="G258" s="28"/>
      <c r="J258" s="46"/>
      <c r="K258" s="3"/>
      <c r="L258" s="4"/>
      <c r="M258" s="5"/>
      <c r="N258" s="6"/>
      <c r="O258" s="7"/>
      <c r="P258" s="4"/>
      <c r="Q258"/>
      <c r="R258"/>
      <c r="S258"/>
      <c r="T258"/>
      <c r="U258"/>
      <c r="V258"/>
      <c r="W258"/>
    </row>
    <row r="259" spans="1:23" s="29" customFormat="1" ht="14.1" hidden="1" customHeight="1">
      <c r="A259" s="1"/>
      <c r="B259" s="1"/>
      <c r="C259" s="1"/>
      <c r="G259" s="28"/>
      <c r="J259" s="46"/>
      <c r="K259" s="3"/>
      <c r="L259" s="4"/>
      <c r="M259" s="5"/>
      <c r="N259" s="6"/>
      <c r="O259" s="7"/>
      <c r="P259" s="4"/>
      <c r="Q259"/>
      <c r="R259"/>
      <c r="S259"/>
      <c r="T259"/>
      <c r="U259"/>
      <c r="V259"/>
      <c r="W259"/>
    </row>
    <row r="260" spans="1:23" s="29" customFormat="1" ht="14.1" hidden="1" customHeight="1">
      <c r="A260" s="1"/>
      <c r="B260" s="1"/>
      <c r="C260" s="1"/>
      <c r="G260" s="28"/>
      <c r="J260" s="46"/>
      <c r="K260" s="3"/>
      <c r="L260" s="4"/>
      <c r="M260" s="5"/>
      <c r="N260" s="6"/>
      <c r="O260" s="7"/>
      <c r="P260" s="4"/>
      <c r="Q260"/>
      <c r="R260"/>
      <c r="S260"/>
      <c r="T260"/>
      <c r="U260"/>
      <c r="V260"/>
      <c r="W260"/>
    </row>
    <row r="261" spans="1:23" s="29" customFormat="1" ht="14.1" hidden="1" customHeight="1">
      <c r="A261" s="1"/>
      <c r="B261" s="1"/>
      <c r="C261" s="1"/>
      <c r="G261" s="28"/>
      <c r="J261" s="46"/>
      <c r="K261" s="3"/>
      <c r="L261" s="4"/>
      <c r="M261" s="5"/>
      <c r="N261" s="6"/>
      <c r="O261" s="7"/>
      <c r="P261" s="4"/>
      <c r="Q261"/>
      <c r="R261"/>
      <c r="S261"/>
      <c r="T261"/>
      <c r="U261"/>
      <c r="V261"/>
      <c r="W261"/>
    </row>
  </sheetData>
  <mergeCells count="3">
    <mergeCell ref="C7:C8"/>
    <mergeCell ref="D7:E7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1:T94"/>
  <sheetViews>
    <sheetView showGridLines="0" showRowColHeaders="0" zoomScaleNormal="100" workbookViewId="0">
      <selection activeCell="B67" sqref="B67:B87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4" width="10.7109375" style="29" customWidth="1"/>
    <col min="5" max="5" width="8.28515625" style="29" bestFit="1" customWidth="1"/>
    <col min="6" max="7" width="10.7109375" style="29" customWidth="1"/>
    <col min="8" max="8" width="7.28515625" style="29" bestFit="1" customWidth="1"/>
    <col min="9" max="9" width="5.7109375" style="28" customWidth="1"/>
    <col min="10" max="10" width="9.5703125" style="29" customWidth="1"/>
    <col min="11" max="11" width="10.7109375" style="29" customWidth="1"/>
    <col min="12" max="12" width="10" style="46" customWidth="1"/>
    <col min="13" max="13" width="10.7109375" style="3" customWidth="1"/>
    <col min="14" max="14" width="10.140625" style="4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9" width="9.140625" hidden="1" customWidth="1"/>
    <col min="20" max="20" width="9.140625" hidden="1"/>
  </cols>
  <sheetData>
    <row r="1" spans="2:18" ht="29.25" customHeight="1">
      <c r="B1" s="24" t="s">
        <v>238</v>
      </c>
      <c r="H1" s="30"/>
    </row>
    <row r="2" spans="2:18" ht="8.25" customHeight="1">
      <c r="B2" s="2"/>
      <c r="H2" s="30"/>
    </row>
    <row r="3" spans="2:18" ht="15.75">
      <c r="B3" s="81" t="s">
        <v>192</v>
      </c>
      <c r="C3" s="1"/>
      <c r="D3" s="1"/>
      <c r="E3" s="1"/>
      <c r="F3" s="1"/>
      <c r="G3" s="1"/>
      <c r="H3" s="64"/>
    </row>
    <row r="4" spans="2:18" ht="16.5">
      <c r="B4" s="82"/>
      <c r="C4" s="1"/>
      <c r="D4" s="1"/>
      <c r="E4" s="1"/>
      <c r="F4" s="1"/>
      <c r="G4" s="1"/>
      <c r="H4" s="64"/>
    </row>
    <row r="5" spans="2:18" ht="6" customHeight="1">
      <c r="C5" s="1"/>
      <c r="D5" s="1"/>
      <c r="E5" s="1"/>
      <c r="F5" s="1"/>
      <c r="G5" s="1"/>
      <c r="H5" s="64"/>
    </row>
    <row r="6" spans="2:18" ht="15.75" hidden="1"/>
    <row r="7" spans="2:18" s="1" customFormat="1" ht="13.5" customHeight="1" thickBot="1">
      <c r="B7" s="366" t="s">
        <v>283</v>
      </c>
      <c r="C7" s="1149" t="s">
        <v>77</v>
      </c>
      <c r="D7" s="1150"/>
      <c r="E7" s="1151"/>
      <c r="F7" s="1139" t="s">
        <v>237</v>
      </c>
      <c r="G7" s="1140"/>
      <c r="H7" s="1141"/>
      <c r="I7" s="28"/>
      <c r="J7" s="29"/>
      <c r="K7" s="29"/>
      <c r="L7" s="46"/>
      <c r="M7" s="3"/>
      <c r="N7" s="4"/>
      <c r="O7" s="5"/>
      <c r="P7" s="6"/>
      <c r="Q7" s="7"/>
    </row>
    <row r="8" spans="2:18" s="1" customFormat="1" ht="14.25" thickTop="1">
      <c r="B8" s="366" t="s">
        <v>249</v>
      </c>
      <c r="C8" s="1147" t="s">
        <v>835</v>
      </c>
      <c r="D8" s="377" t="s">
        <v>836</v>
      </c>
      <c r="E8" s="1145" t="s">
        <v>236</v>
      </c>
      <c r="F8" s="1145">
        <v>2022</v>
      </c>
      <c r="G8" s="286">
        <v>2021</v>
      </c>
      <c r="H8" s="1147" t="s">
        <v>236</v>
      </c>
      <c r="I8" s="28"/>
      <c r="J8" s="29"/>
      <c r="K8" s="29"/>
      <c r="L8" s="46"/>
      <c r="M8" s="3"/>
      <c r="N8" s="4"/>
      <c r="O8" s="5"/>
      <c r="P8" s="6"/>
      <c r="Q8" s="7"/>
    </row>
    <row r="9" spans="2:18" s="1" customFormat="1" ht="2.1" customHeight="1">
      <c r="B9" s="288"/>
      <c r="C9" s="1148"/>
      <c r="D9" s="730" t="s">
        <v>839</v>
      </c>
      <c r="E9" s="1146"/>
      <c r="F9" s="1146"/>
      <c r="G9" s="722" t="s">
        <v>839</v>
      </c>
      <c r="H9" s="1148"/>
      <c r="I9" s="28"/>
      <c r="J9" s="29"/>
      <c r="K9" s="29"/>
      <c r="L9" s="46"/>
      <c r="M9" s="3"/>
      <c r="N9" s="4"/>
      <c r="O9" s="5"/>
      <c r="P9" s="6"/>
      <c r="Q9" s="7"/>
    </row>
    <row r="10" spans="2:18" s="1" customFormat="1" ht="2.1" customHeight="1">
      <c r="B10" s="290"/>
      <c r="C10" s="395"/>
      <c r="D10" s="395"/>
      <c r="E10" s="395"/>
      <c r="F10" s="392"/>
      <c r="G10" s="392"/>
      <c r="H10" s="392"/>
      <c r="I10" s="28"/>
      <c r="J10" s="29"/>
      <c r="K10" s="29"/>
      <c r="L10" s="46"/>
      <c r="M10" s="3"/>
      <c r="N10" s="4"/>
      <c r="O10" s="5"/>
      <c r="P10" s="6"/>
      <c r="Q10" s="7"/>
    </row>
    <row r="11" spans="2:18" s="1" customFormat="1" ht="1.5" customHeight="1" thickBot="1">
      <c r="B11" s="288"/>
      <c r="C11" s="396"/>
      <c r="D11" s="396"/>
      <c r="E11" s="396"/>
      <c r="F11" s="391"/>
      <c r="G11" s="391"/>
      <c r="H11" s="391"/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18" s="1" customFormat="1" ht="12" customHeight="1" thickTop="1">
      <c r="B12" s="711" t="s">
        <v>270</v>
      </c>
      <c r="C12" s="752">
        <v>3049.1</v>
      </c>
      <c r="D12" s="266">
        <v>4354</v>
      </c>
      <c r="E12" s="267">
        <v>-30</v>
      </c>
      <c r="F12" s="268">
        <v>11782.9</v>
      </c>
      <c r="G12" s="268">
        <v>14969.9</v>
      </c>
      <c r="H12" s="269">
        <v>-21.3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18" s="1" customFormat="1" ht="12" customHeight="1">
      <c r="B13" s="103" t="s">
        <v>271</v>
      </c>
      <c r="C13" s="753">
        <v>2527.1</v>
      </c>
      <c r="D13" s="253">
        <v>3929.9</v>
      </c>
      <c r="E13" s="254">
        <v>-35.700000000000003</v>
      </c>
      <c r="F13" s="237">
        <v>9852.7999999999993</v>
      </c>
      <c r="G13" s="252">
        <v>13234.6</v>
      </c>
      <c r="H13" s="228">
        <v>-25.6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18" s="1" customFormat="1" ht="12" customHeight="1" thickBot="1">
      <c r="B14" s="224" t="s">
        <v>272</v>
      </c>
      <c r="C14" s="754">
        <v>522</v>
      </c>
      <c r="D14" s="254">
        <v>424.2</v>
      </c>
      <c r="E14" s="254">
        <v>23.1</v>
      </c>
      <c r="F14" s="237">
        <v>1930.1</v>
      </c>
      <c r="G14" s="252">
        <v>1735.3</v>
      </c>
      <c r="H14" s="228">
        <v>11.2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18" s="1" customFormat="1" ht="12" customHeight="1" thickTop="1">
      <c r="B15" s="711" t="s">
        <v>273</v>
      </c>
      <c r="C15" s="752">
        <v>1024.3</v>
      </c>
      <c r="D15" s="267">
        <v>770.2</v>
      </c>
      <c r="E15" s="267">
        <v>33</v>
      </c>
      <c r="F15" s="242">
        <v>3386</v>
      </c>
      <c r="G15" s="268">
        <v>2801.1</v>
      </c>
      <c r="H15" s="269">
        <v>20.9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18" s="1" customFormat="1" ht="12" customHeight="1">
      <c r="B16" s="225" t="s">
        <v>16</v>
      </c>
      <c r="C16" s="755">
        <v>955.6</v>
      </c>
      <c r="D16" s="270">
        <v>927.8</v>
      </c>
      <c r="E16" s="270">
        <v>3</v>
      </c>
      <c r="F16" s="242">
        <v>2938.5</v>
      </c>
      <c r="G16" s="271">
        <v>2877.7</v>
      </c>
      <c r="H16" s="272">
        <v>2.1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2:18" s="1" customFormat="1" ht="12" customHeight="1">
      <c r="B17" s="225" t="s">
        <v>274</v>
      </c>
      <c r="C17" s="755">
        <v>68.599999999999994</v>
      </c>
      <c r="D17" s="270">
        <v>-157.6</v>
      </c>
      <c r="E17" s="270" t="s">
        <v>36</v>
      </c>
      <c r="F17" s="251">
        <v>447.5</v>
      </c>
      <c r="G17" s="705">
        <v>-76.599999999999994</v>
      </c>
      <c r="H17" s="272" t="s">
        <v>36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2:18" s="1" customFormat="1" ht="12" customHeight="1">
      <c r="B18" s="201" t="s">
        <v>275</v>
      </c>
      <c r="C18" s="754">
        <v>21.5</v>
      </c>
      <c r="D18" s="254">
        <v>-247.5</v>
      </c>
      <c r="E18" s="270" t="s">
        <v>36</v>
      </c>
      <c r="F18" s="251">
        <v>75.900000000000006</v>
      </c>
      <c r="G18" s="705">
        <v>-322.5</v>
      </c>
      <c r="H18" s="272" t="s">
        <v>36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2:18" s="1" customFormat="1" ht="12" customHeight="1" thickBot="1">
      <c r="B19" s="397" t="s">
        <v>276</v>
      </c>
      <c r="C19" s="754">
        <v>47.1</v>
      </c>
      <c r="D19" s="254">
        <v>89.9</v>
      </c>
      <c r="E19" s="254">
        <v>-47.6</v>
      </c>
      <c r="F19" s="235">
        <v>371.6</v>
      </c>
      <c r="G19" s="169">
        <v>245.9</v>
      </c>
      <c r="H19" s="228">
        <v>51.1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2:18" s="1" customFormat="1" ht="12" customHeight="1" thickTop="1">
      <c r="B20" s="711" t="s">
        <v>277</v>
      </c>
      <c r="C20" s="755">
        <v>329.6</v>
      </c>
      <c r="D20" s="267">
        <v>431.6</v>
      </c>
      <c r="E20" s="267">
        <v>-23.6</v>
      </c>
      <c r="F20" s="242">
        <v>1374.3</v>
      </c>
      <c r="G20" s="268">
        <v>1426.7</v>
      </c>
      <c r="H20" s="269">
        <v>-3.7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2:18" s="1" customFormat="1" ht="12" customHeight="1">
      <c r="B21" s="103" t="s">
        <v>278</v>
      </c>
      <c r="C21" s="754">
        <v>315.3</v>
      </c>
      <c r="D21" s="254">
        <v>325.5</v>
      </c>
      <c r="E21" s="254">
        <v>-3.1</v>
      </c>
      <c r="F21" s="237">
        <v>1274.5</v>
      </c>
      <c r="G21" s="252">
        <v>1243</v>
      </c>
      <c r="H21" s="228">
        <v>2.5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2:18" s="1" customFormat="1" ht="12" customHeight="1">
      <c r="B22" s="103" t="s">
        <v>279</v>
      </c>
      <c r="C22" s="754">
        <v>14.3</v>
      </c>
      <c r="D22" s="254">
        <v>106.1</v>
      </c>
      <c r="E22" s="254">
        <v>-86.5</v>
      </c>
      <c r="F22" s="235">
        <v>99.8</v>
      </c>
      <c r="G22" s="169">
        <v>183.7</v>
      </c>
      <c r="H22" s="228">
        <v>-45.6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2:18" s="1" customFormat="1" ht="12" customHeight="1" thickBot="1">
      <c r="B23" s="711" t="s">
        <v>280</v>
      </c>
      <c r="C23" s="756">
        <v>4403.1000000000004</v>
      </c>
      <c r="D23" s="219">
        <v>5555.9</v>
      </c>
      <c r="E23" s="174">
        <v>-20.7</v>
      </c>
      <c r="F23" s="242">
        <v>16543.2</v>
      </c>
      <c r="G23" s="242">
        <v>19197.7</v>
      </c>
      <c r="H23" s="265">
        <v>-13.8</v>
      </c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2:18" s="72" customFormat="1" ht="13.5">
      <c r="B24" s="103" t="s">
        <v>281</v>
      </c>
      <c r="C24" s="753">
        <v>1020.2</v>
      </c>
      <c r="D24" s="254">
        <v>458.3</v>
      </c>
      <c r="E24" s="254">
        <v>122.6</v>
      </c>
      <c r="F24" s="237">
        <v>4238.2</v>
      </c>
      <c r="G24" s="252">
        <v>2651.2</v>
      </c>
      <c r="H24" s="228">
        <v>59.9</v>
      </c>
      <c r="I24" s="73"/>
      <c r="J24" s="43"/>
      <c r="K24" s="43"/>
      <c r="L24" s="74"/>
      <c r="M24" s="75"/>
      <c r="N24" s="76"/>
      <c r="O24" s="77"/>
      <c r="P24" s="78"/>
      <c r="Q24" s="79"/>
      <c r="R24" s="80"/>
    </row>
    <row r="25" spans="2:18" s="1" customFormat="1" ht="12" customHeight="1">
      <c r="B25" s="711" t="s">
        <v>282</v>
      </c>
      <c r="C25" s="752">
        <v>5423.3</v>
      </c>
      <c r="D25" s="219">
        <v>6014.2</v>
      </c>
      <c r="E25" s="174">
        <v>-9.8000000000000007</v>
      </c>
      <c r="F25" s="242">
        <v>20781.400000000001</v>
      </c>
      <c r="G25" s="242">
        <v>21848.9</v>
      </c>
      <c r="H25" s="265">
        <v>-4.9000000000000004</v>
      </c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2:18" s="72" customFormat="1" ht="12.75" customHeight="1">
      <c r="B26" s="1"/>
      <c r="C26" s="29"/>
      <c r="D26" s="29"/>
      <c r="E26" s="29"/>
      <c r="F26" s="29"/>
      <c r="G26" s="29"/>
      <c r="H26" s="29"/>
      <c r="I26" s="73"/>
      <c r="J26" s="43"/>
      <c r="K26" s="43"/>
      <c r="L26" s="74"/>
      <c r="M26" s="75"/>
      <c r="N26" s="76"/>
      <c r="O26" s="77"/>
      <c r="P26" s="78"/>
      <c r="Q26" s="79"/>
      <c r="R26" s="80"/>
    </row>
    <row r="27" spans="2:18" s="1" customFormat="1" ht="12" customHeight="1">
      <c r="C27" s="29"/>
      <c r="D27" s="29"/>
      <c r="E27" s="29"/>
      <c r="F27" s="29"/>
      <c r="G27" s="29"/>
      <c r="H27" s="29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2:18" s="1" customFormat="1" ht="13.5" customHeight="1" thickBot="1">
      <c r="B28" s="366" t="s">
        <v>290</v>
      </c>
      <c r="C28" s="1149" t="s">
        <v>77</v>
      </c>
      <c r="D28" s="1150"/>
      <c r="E28" s="1151"/>
      <c r="F28" s="1139" t="s">
        <v>237</v>
      </c>
      <c r="G28" s="1140"/>
      <c r="H28" s="1141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2:18" s="1" customFormat="1" ht="12" customHeight="1" thickTop="1">
      <c r="B29" s="366" t="s">
        <v>249</v>
      </c>
      <c r="C29" s="589" t="s">
        <v>234</v>
      </c>
      <c r="D29" s="286" t="s">
        <v>235</v>
      </c>
      <c r="E29" s="286" t="s">
        <v>236</v>
      </c>
      <c r="F29" s="377" t="s">
        <v>126</v>
      </c>
      <c r="G29" s="377" t="s">
        <v>127</v>
      </c>
      <c r="H29" s="377" t="s">
        <v>236</v>
      </c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2:18" s="1" customFormat="1" ht="2.1" customHeight="1">
      <c r="B30" s="288"/>
      <c r="C30" s="261"/>
      <c r="D30" s="261"/>
      <c r="E30" s="261"/>
      <c r="F30" s="394"/>
      <c r="G30" s="394"/>
      <c r="H30" s="394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2:18" s="1" customFormat="1" ht="2.1" customHeight="1">
      <c r="B31" s="290"/>
      <c r="C31" s="262"/>
      <c r="D31" s="262"/>
      <c r="E31" s="262"/>
      <c r="F31" s="398"/>
      <c r="G31" s="398"/>
      <c r="H31" s="398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2:18" s="1" customFormat="1" ht="2.1" customHeight="1">
      <c r="B32" s="288"/>
      <c r="C32" s="261"/>
      <c r="D32" s="261"/>
      <c r="E32" s="261"/>
      <c r="F32" s="394"/>
      <c r="G32" s="394"/>
      <c r="H32" s="394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2:18" s="1" customFormat="1" ht="12" customHeight="1">
      <c r="B33" s="399" t="s">
        <v>284</v>
      </c>
      <c r="C33" s="754">
        <v>853</v>
      </c>
      <c r="D33" s="254">
        <v>871.5</v>
      </c>
      <c r="E33" s="254">
        <v>-2.1</v>
      </c>
      <c r="F33" s="237">
        <v>2781</v>
      </c>
      <c r="G33" s="252">
        <v>2815.5</v>
      </c>
      <c r="H33" s="228">
        <v>-1.2</v>
      </c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2:18" s="1" customFormat="1" ht="12" customHeight="1">
      <c r="B34" s="399" t="s">
        <v>242</v>
      </c>
      <c r="C34" s="754">
        <v>53.7</v>
      </c>
      <c r="D34" s="254">
        <v>8.9</v>
      </c>
      <c r="E34" s="254">
        <v>502.8</v>
      </c>
      <c r="F34" s="235">
        <v>120.8</v>
      </c>
      <c r="G34" s="169">
        <v>38.9</v>
      </c>
      <c r="H34" s="228">
        <v>210.4</v>
      </c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2:18" s="1" customFormat="1" ht="12" customHeight="1">
      <c r="B35" s="399" t="s">
        <v>128</v>
      </c>
      <c r="C35" s="713">
        <v>164.4</v>
      </c>
      <c r="D35" s="270">
        <v>120.7</v>
      </c>
      <c r="E35" s="270">
        <v>36.200000000000003</v>
      </c>
      <c r="F35" s="251">
        <v>509.7</v>
      </c>
      <c r="G35" s="705">
        <v>305.60000000000002</v>
      </c>
      <c r="H35" s="705">
        <v>66.8</v>
      </c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2:18" s="1" customFormat="1" ht="12" customHeight="1">
      <c r="B36" s="400" t="s">
        <v>285</v>
      </c>
      <c r="C36" s="755">
        <v>43.1</v>
      </c>
      <c r="D36" s="254">
        <v>25.3</v>
      </c>
      <c r="E36" s="254">
        <v>70.3</v>
      </c>
      <c r="F36" s="251">
        <v>113.9</v>
      </c>
      <c r="G36" s="169">
        <v>63.4</v>
      </c>
      <c r="H36" s="228">
        <v>79.599999999999994</v>
      </c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2:18" s="1" customFormat="1" ht="12" customHeight="1">
      <c r="B37" s="400" t="s">
        <v>286</v>
      </c>
      <c r="C37" s="755">
        <v>7.7</v>
      </c>
      <c r="D37" s="254">
        <v>5.2</v>
      </c>
      <c r="E37" s="254">
        <v>47.9</v>
      </c>
      <c r="F37" s="251">
        <v>19.600000000000001</v>
      </c>
      <c r="G37" s="169">
        <v>12.4</v>
      </c>
      <c r="H37" s="228">
        <v>57.7</v>
      </c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2:18" s="1" customFormat="1" ht="12" customHeight="1">
      <c r="B38" s="400" t="s">
        <v>287</v>
      </c>
      <c r="C38" s="755">
        <v>113.5</v>
      </c>
      <c r="D38" s="254">
        <v>90.1</v>
      </c>
      <c r="E38" s="254">
        <v>25.9</v>
      </c>
      <c r="F38" s="251">
        <v>376.2</v>
      </c>
      <c r="G38" s="169">
        <v>229.7</v>
      </c>
      <c r="H38" s="228">
        <v>63.7</v>
      </c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2:18" s="1" customFormat="1" ht="12" customHeight="1">
      <c r="B39" s="399" t="s">
        <v>246</v>
      </c>
      <c r="C39" s="755">
        <v>113.2</v>
      </c>
      <c r="D39" s="254">
        <v>100.7</v>
      </c>
      <c r="E39" s="254">
        <v>12.4</v>
      </c>
      <c r="F39" s="251">
        <v>336.8</v>
      </c>
      <c r="G39" s="169">
        <v>284.39999999999998</v>
      </c>
      <c r="H39" s="228">
        <v>18.399999999999999</v>
      </c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2:18" s="1" customFormat="1" ht="12" customHeight="1" thickBot="1">
      <c r="B40" s="612" t="s">
        <v>129</v>
      </c>
      <c r="C40" s="756">
        <v>1184.3</v>
      </c>
      <c r="D40" s="219">
        <v>1101.8</v>
      </c>
      <c r="E40" s="174">
        <v>7.5</v>
      </c>
      <c r="F40" s="242">
        <v>3748.3</v>
      </c>
      <c r="G40" s="242">
        <v>3444.4</v>
      </c>
      <c r="H40" s="265">
        <v>8.8000000000000007</v>
      </c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2:18" s="1" customFormat="1" ht="12" customHeight="1">
      <c r="B41" s="170" t="s">
        <v>288</v>
      </c>
      <c r="C41" s="754">
        <v>-228.7</v>
      </c>
      <c r="D41" s="254">
        <v>-174</v>
      </c>
      <c r="E41" s="254">
        <v>31.4</v>
      </c>
      <c r="F41" s="235">
        <v>-809.8</v>
      </c>
      <c r="G41" s="169">
        <v>-566.70000000000005</v>
      </c>
      <c r="H41" s="228">
        <v>42.9</v>
      </c>
      <c r="I41" s="28"/>
      <c r="J41" s="29"/>
      <c r="K41" s="29"/>
      <c r="L41" s="67"/>
      <c r="M41" s="68"/>
      <c r="N41" s="4"/>
      <c r="O41" s="69"/>
      <c r="P41" s="70"/>
      <c r="Q41" s="71"/>
      <c r="R41" s="66"/>
    </row>
    <row r="42" spans="2:18" s="1" customFormat="1" ht="12" customHeight="1">
      <c r="B42" s="612" t="s">
        <v>289</v>
      </c>
      <c r="C42" s="755">
        <v>955.6</v>
      </c>
      <c r="D42" s="174">
        <v>927.8</v>
      </c>
      <c r="E42" s="174">
        <v>3</v>
      </c>
      <c r="F42" s="242">
        <v>2938.5</v>
      </c>
      <c r="G42" s="242">
        <v>2877.7</v>
      </c>
      <c r="H42" s="265">
        <v>2.1</v>
      </c>
      <c r="I42" s="28"/>
      <c r="J42" s="29"/>
      <c r="K42" s="29"/>
      <c r="L42" s="67"/>
      <c r="M42" s="68"/>
      <c r="N42" s="4"/>
      <c r="O42" s="69"/>
      <c r="P42" s="70"/>
      <c r="Q42" s="71"/>
      <c r="R42" s="66"/>
    </row>
    <row r="43" spans="2:18" s="1" customFormat="1" ht="12" customHeight="1">
      <c r="C43" s="29"/>
      <c r="D43" s="29"/>
      <c r="E43" s="29"/>
      <c r="F43" s="29"/>
      <c r="G43" s="29"/>
      <c r="H43" s="29"/>
      <c r="I43" s="28"/>
      <c r="J43" s="29"/>
      <c r="K43" s="29"/>
      <c r="L43" s="67"/>
      <c r="M43" s="68"/>
      <c r="N43" s="4"/>
      <c r="O43" s="69"/>
      <c r="P43" s="70"/>
      <c r="Q43" s="71"/>
      <c r="R43" s="66"/>
    </row>
    <row r="44" spans="2:18" s="1" customFormat="1" ht="12" customHeight="1">
      <c r="C44" s="29"/>
      <c r="D44" s="29"/>
      <c r="E44" s="29"/>
      <c r="F44" s="29"/>
      <c r="G44" s="29"/>
      <c r="H44" s="29"/>
      <c r="I44" s="28"/>
      <c r="J44" s="29"/>
      <c r="K44" s="29"/>
      <c r="L44" s="67"/>
      <c r="M44" s="68"/>
      <c r="N44" s="4"/>
      <c r="O44" s="69"/>
      <c r="P44" s="70"/>
      <c r="Q44" s="71"/>
      <c r="R44" s="66"/>
    </row>
    <row r="45" spans="2:18" s="1" customFormat="1" ht="12" customHeight="1">
      <c r="C45" s="29"/>
      <c r="D45" s="29"/>
      <c r="E45" s="29"/>
      <c r="F45" s="29"/>
      <c r="G45" s="29"/>
      <c r="H45" s="29"/>
      <c r="I45" s="28"/>
      <c r="J45" s="29"/>
      <c r="K45" s="29"/>
      <c r="L45" s="67"/>
      <c r="M45" s="68"/>
      <c r="N45" s="4"/>
      <c r="O45" s="69"/>
      <c r="P45" s="70"/>
      <c r="Q45" s="71"/>
      <c r="R45" s="66"/>
    </row>
    <row r="46" spans="2:18" s="1" customFormat="1" ht="12" customHeight="1" thickBot="1">
      <c r="B46" s="1159" t="s">
        <v>130</v>
      </c>
      <c r="C46" s="1149" t="s">
        <v>40</v>
      </c>
      <c r="D46" s="1150"/>
      <c r="E46" s="1151"/>
      <c r="F46" s="1149" t="s">
        <v>87</v>
      </c>
      <c r="G46" s="1150"/>
      <c r="H46" s="1151"/>
      <c r="I46" s="28"/>
      <c r="J46" s="29"/>
      <c r="K46" s="29"/>
      <c r="L46" s="67"/>
      <c r="M46" s="68"/>
      <c r="N46" s="4"/>
      <c r="O46" s="69"/>
      <c r="P46" s="70"/>
      <c r="Q46" s="71"/>
      <c r="R46" s="66"/>
    </row>
    <row r="47" spans="2:18" s="1" customFormat="1" ht="12" customHeight="1" thickTop="1">
      <c r="B47" s="1159"/>
      <c r="C47" s="1147" t="s">
        <v>835</v>
      </c>
      <c r="D47" s="377" t="s">
        <v>836</v>
      </c>
      <c r="E47" s="1145" t="s">
        <v>236</v>
      </c>
      <c r="F47" s="1145">
        <v>2022</v>
      </c>
      <c r="G47" s="286">
        <v>2021</v>
      </c>
      <c r="H47" s="1147" t="s">
        <v>236</v>
      </c>
      <c r="I47" s="28"/>
      <c r="J47" s="29"/>
      <c r="K47" s="29"/>
      <c r="L47" s="67"/>
      <c r="M47" s="68"/>
      <c r="N47" s="4"/>
      <c r="O47" s="69"/>
      <c r="P47" s="70"/>
      <c r="Q47" s="71"/>
      <c r="R47" s="66"/>
    </row>
    <row r="48" spans="2:18" s="1" customFormat="1" ht="2.1" customHeight="1">
      <c r="B48" s="288"/>
      <c r="C48" s="1148"/>
      <c r="D48" s="730" t="s">
        <v>839</v>
      </c>
      <c r="E48" s="1146"/>
      <c r="F48" s="1146"/>
      <c r="G48" s="722" t="s">
        <v>839</v>
      </c>
      <c r="H48" s="1148"/>
      <c r="I48" s="28"/>
      <c r="J48" s="29"/>
      <c r="K48" s="29"/>
      <c r="L48" s="67"/>
      <c r="M48" s="68"/>
      <c r="N48" s="4"/>
      <c r="O48" s="69"/>
      <c r="P48" s="70"/>
      <c r="Q48" s="71"/>
      <c r="R48" s="66"/>
    </row>
    <row r="49" spans="2:18" s="1" customFormat="1" ht="2.1" customHeight="1">
      <c r="B49" s="290"/>
      <c r="C49" s="326"/>
      <c r="D49" s="326"/>
      <c r="E49" s="326"/>
      <c r="F49" s="326"/>
      <c r="G49" s="326"/>
      <c r="H49" s="326"/>
      <c r="I49" s="28"/>
      <c r="J49" s="29"/>
      <c r="K49" s="29"/>
      <c r="L49" s="67"/>
      <c r="M49" s="68"/>
      <c r="N49" s="4"/>
      <c r="O49" s="69"/>
      <c r="P49" s="70"/>
      <c r="Q49" s="71"/>
      <c r="R49" s="66"/>
    </row>
    <row r="50" spans="2:18" s="1" customFormat="1" ht="2.1" customHeight="1">
      <c r="B50" s="288"/>
      <c r="C50" s="325"/>
      <c r="D50" s="325"/>
      <c r="E50" s="325"/>
      <c r="F50" s="325"/>
      <c r="G50" s="325"/>
      <c r="H50" s="325"/>
      <c r="I50" s="28"/>
      <c r="J50" s="29"/>
      <c r="K50" s="29"/>
      <c r="L50" s="67"/>
      <c r="M50" s="68"/>
      <c r="N50" s="4"/>
      <c r="O50" s="69"/>
      <c r="P50" s="70"/>
      <c r="Q50" s="71"/>
      <c r="R50" s="66"/>
    </row>
    <row r="51" spans="2:18" s="1" customFormat="1" ht="12" customHeight="1">
      <c r="B51" s="189" t="s">
        <v>24</v>
      </c>
      <c r="C51" s="218">
        <v>553.20000000000005</v>
      </c>
      <c r="D51" s="255">
        <v>511.6</v>
      </c>
      <c r="E51" s="254">
        <v>8.1</v>
      </c>
      <c r="F51" s="223">
        <v>1547.5</v>
      </c>
      <c r="G51" s="256">
        <v>1467.3</v>
      </c>
      <c r="H51" s="254">
        <v>5.5</v>
      </c>
      <c r="I51" s="28"/>
      <c r="J51" s="29"/>
      <c r="K51" s="29"/>
      <c r="L51" s="67"/>
      <c r="M51" s="68"/>
      <c r="N51" s="4"/>
      <c r="O51" s="69"/>
      <c r="P51" s="70"/>
      <c r="Q51" s="71"/>
      <c r="R51" s="66"/>
    </row>
    <row r="52" spans="2:18" s="1" customFormat="1" ht="12" customHeight="1">
      <c r="B52" s="189" t="s">
        <v>123</v>
      </c>
      <c r="C52" s="218">
        <v>14.7</v>
      </c>
      <c r="D52" s="255">
        <v>26.8</v>
      </c>
      <c r="E52" s="254">
        <v>-45.4</v>
      </c>
      <c r="F52" s="222">
        <v>55.7</v>
      </c>
      <c r="G52" s="255">
        <v>66.400000000000006</v>
      </c>
      <c r="H52" s="254">
        <v>-16.100000000000001</v>
      </c>
      <c r="I52" s="28"/>
      <c r="J52" s="29"/>
      <c r="K52" s="29"/>
      <c r="L52" s="67"/>
      <c r="M52" s="68"/>
      <c r="N52" s="4"/>
      <c r="O52" s="69"/>
      <c r="P52" s="70"/>
      <c r="Q52" s="71"/>
      <c r="R52" s="66"/>
    </row>
    <row r="53" spans="2:18" s="1" customFormat="1" ht="12" customHeight="1">
      <c r="B53" s="189" t="s">
        <v>25</v>
      </c>
      <c r="C53" s="218">
        <v>75.900000000000006</v>
      </c>
      <c r="D53" s="255">
        <v>74.900000000000006</v>
      </c>
      <c r="E53" s="254">
        <v>1.3</v>
      </c>
      <c r="F53" s="222">
        <v>312</v>
      </c>
      <c r="G53" s="255">
        <v>253.2</v>
      </c>
      <c r="H53" s="254">
        <v>23.2</v>
      </c>
      <c r="I53" s="28"/>
      <c r="J53" s="29"/>
      <c r="K53" s="29"/>
      <c r="L53" s="67"/>
      <c r="M53" s="68"/>
      <c r="N53" s="4"/>
      <c r="O53" s="69"/>
      <c r="P53" s="70"/>
      <c r="Q53" s="71"/>
      <c r="R53" s="66"/>
    </row>
    <row r="54" spans="2:18" s="1" customFormat="1" ht="12" customHeight="1">
      <c r="B54" s="189" t="s">
        <v>26</v>
      </c>
      <c r="C54" s="218">
        <v>236</v>
      </c>
      <c r="D54" s="255">
        <v>231.5</v>
      </c>
      <c r="E54" s="254">
        <v>2</v>
      </c>
      <c r="F54" s="222">
        <v>788.3</v>
      </c>
      <c r="G54" s="255">
        <v>817.5</v>
      </c>
      <c r="H54" s="254">
        <v>-3.6</v>
      </c>
      <c r="I54" s="28"/>
      <c r="J54" s="29"/>
      <c r="K54" s="29"/>
      <c r="L54" s="67"/>
      <c r="M54" s="68"/>
      <c r="N54" s="4"/>
      <c r="O54" s="69"/>
      <c r="P54" s="70"/>
      <c r="Q54" s="71"/>
      <c r="R54" s="66"/>
    </row>
    <row r="55" spans="2:18" s="1" customFormat="1" ht="12" customHeight="1">
      <c r="B55" s="368" t="s">
        <v>27</v>
      </c>
      <c r="C55" s="218">
        <v>75.900000000000006</v>
      </c>
      <c r="D55" s="255">
        <v>82.9</v>
      </c>
      <c r="E55" s="254">
        <v>-8.5</v>
      </c>
      <c r="F55" s="222">
        <v>235</v>
      </c>
      <c r="G55" s="255">
        <v>273.3</v>
      </c>
      <c r="H55" s="254">
        <v>-14</v>
      </c>
      <c r="I55" s="28"/>
      <c r="J55" s="29"/>
      <c r="K55" s="29"/>
      <c r="L55" s="67"/>
      <c r="M55" s="68"/>
      <c r="N55" s="4"/>
      <c r="O55" s="69"/>
      <c r="P55" s="70"/>
      <c r="Q55" s="71"/>
      <c r="R55" s="66"/>
    </row>
    <row r="56" spans="2:18" s="1" customFormat="1" ht="12" customHeight="1">
      <c r="B56" s="401" t="s">
        <v>131</v>
      </c>
      <c r="C56" s="218">
        <v>3.7</v>
      </c>
      <c r="D56" s="255">
        <v>11</v>
      </c>
      <c r="E56" s="254">
        <v>-66.599999999999994</v>
      </c>
      <c r="F56" s="222">
        <v>24.5</v>
      </c>
      <c r="G56" s="255">
        <v>12.1</v>
      </c>
      <c r="H56" s="254">
        <v>102.6</v>
      </c>
      <c r="I56" s="28"/>
      <c r="J56" s="29"/>
      <c r="K56" s="29"/>
      <c r="L56" s="67"/>
      <c r="M56" s="68"/>
      <c r="N56" s="4"/>
      <c r="O56" s="69"/>
      <c r="P56" s="70"/>
      <c r="Q56" s="71"/>
      <c r="R56" s="66"/>
    </row>
    <row r="57" spans="2:18" s="1" customFormat="1" ht="12" customHeight="1">
      <c r="B57" s="401" t="s">
        <v>132</v>
      </c>
      <c r="C57" s="218" t="s">
        <v>136</v>
      </c>
      <c r="D57" s="255">
        <v>19.8</v>
      </c>
      <c r="E57" s="254" t="s">
        <v>36</v>
      </c>
      <c r="F57" s="222" t="s">
        <v>136</v>
      </c>
      <c r="G57" s="255">
        <v>121.9</v>
      </c>
      <c r="H57" s="254" t="s">
        <v>36</v>
      </c>
      <c r="I57" s="28"/>
      <c r="J57" s="29"/>
      <c r="K57" s="29"/>
      <c r="L57" s="67"/>
      <c r="M57" s="68"/>
      <c r="N57" s="4"/>
      <c r="O57" s="69"/>
      <c r="P57" s="70"/>
      <c r="Q57" s="71"/>
      <c r="R57" s="66"/>
    </row>
    <row r="58" spans="2:18" s="1" customFormat="1" ht="12" customHeight="1">
      <c r="B58" s="401" t="s">
        <v>133</v>
      </c>
      <c r="C58" s="218">
        <v>72.2</v>
      </c>
      <c r="D58" s="255">
        <v>52.1</v>
      </c>
      <c r="E58" s="254">
        <v>38.4</v>
      </c>
      <c r="F58" s="222">
        <v>210.6</v>
      </c>
      <c r="G58" s="255">
        <v>139.30000000000001</v>
      </c>
      <c r="H58" s="254">
        <v>51.1</v>
      </c>
      <c r="I58" s="28"/>
      <c r="J58" s="29"/>
      <c r="K58" s="29"/>
      <c r="L58" s="67"/>
      <c r="M58" s="68"/>
      <c r="N58" s="4"/>
      <c r="O58" s="69"/>
      <c r="P58" s="70"/>
      <c r="Q58" s="71"/>
      <c r="R58" s="66"/>
    </row>
    <row r="59" spans="2:18" s="1" customFormat="1" ht="12" customHeight="1" thickBot="1">
      <c r="B59" s="276" t="s">
        <v>28</v>
      </c>
      <c r="C59" s="713">
        <v>955.6</v>
      </c>
      <c r="D59" s="174">
        <v>927.8</v>
      </c>
      <c r="E59" s="174">
        <v>3</v>
      </c>
      <c r="F59" s="219">
        <v>2938.5</v>
      </c>
      <c r="G59" s="219">
        <v>2877.7</v>
      </c>
      <c r="H59" s="174">
        <v>2.1</v>
      </c>
      <c r="I59" s="28"/>
      <c r="J59" s="29"/>
      <c r="K59" s="29"/>
      <c r="L59" s="67"/>
      <c r="M59" s="68"/>
      <c r="N59" s="4"/>
      <c r="O59" s="69"/>
      <c r="P59" s="70"/>
      <c r="Q59" s="71"/>
      <c r="R59" s="66"/>
    </row>
    <row r="60" spans="2:18" s="1" customFormat="1" ht="12" customHeight="1" thickTop="1">
      <c r="C60" s="29"/>
      <c r="D60" s="29"/>
      <c r="E60" s="29"/>
      <c r="F60" s="29"/>
      <c r="G60" s="29"/>
      <c r="H60" s="29"/>
      <c r="I60" s="28"/>
      <c r="J60" s="29"/>
      <c r="K60" s="29"/>
      <c r="L60" s="67"/>
      <c r="M60" s="68"/>
      <c r="N60" s="4"/>
      <c r="O60" s="69"/>
      <c r="P60" s="70"/>
      <c r="Q60" s="71"/>
      <c r="R60" s="66"/>
    </row>
    <row r="61" spans="2:18" s="1" customFormat="1" ht="12" customHeight="1">
      <c r="C61" s="29"/>
      <c r="D61" s="29"/>
      <c r="E61" s="29"/>
      <c r="F61" s="29"/>
      <c r="G61" s="29"/>
      <c r="H61" s="29"/>
      <c r="I61" s="28"/>
      <c r="J61" s="29"/>
      <c r="K61" s="29"/>
      <c r="L61" s="67"/>
      <c r="M61" s="68"/>
      <c r="N61" s="4"/>
      <c r="O61" s="69"/>
      <c r="P61" s="70"/>
      <c r="Q61" s="71"/>
      <c r="R61" s="66"/>
    </row>
    <row r="62" spans="2:18" s="1" customFormat="1" ht="12" customHeight="1">
      <c r="B62" s="686" t="s">
        <v>801</v>
      </c>
      <c r="C62" s="1148" t="s">
        <v>844</v>
      </c>
      <c r="D62" s="1148" t="s">
        <v>5</v>
      </c>
      <c r="E62" s="1148" t="s">
        <v>6</v>
      </c>
      <c r="F62" s="1148" t="s">
        <v>7</v>
      </c>
      <c r="G62" s="1148" t="s">
        <v>8</v>
      </c>
      <c r="H62" s="1146" t="s">
        <v>9</v>
      </c>
      <c r="I62" s="1148" t="s">
        <v>10</v>
      </c>
      <c r="J62" s="1148" t="s">
        <v>11</v>
      </c>
      <c r="K62" s="1146" t="s">
        <v>12</v>
      </c>
      <c r="L62" s="1148" t="s">
        <v>75</v>
      </c>
      <c r="M62" s="1148" t="s">
        <v>76</v>
      </c>
      <c r="N62" s="4"/>
      <c r="O62" s="69"/>
      <c r="P62" s="70"/>
      <c r="Q62" s="71"/>
      <c r="R62" s="66"/>
    </row>
    <row r="63" spans="2:18" s="1" customFormat="1" ht="12" customHeight="1">
      <c r="B63" s="686" t="s">
        <v>800</v>
      </c>
      <c r="C63" s="1148"/>
      <c r="D63" s="1148"/>
      <c r="E63" s="1148"/>
      <c r="F63" s="1148"/>
      <c r="G63" s="1148"/>
      <c r="H63" s="1146"/>
      <c r="I63" s="1148"/>
      <c r="J63" s="1148"/>
      <c r="K63" s="1146"/>
      <c r="L63" s="1148"/>
      <c r="M63" s="1148"/>
      <c r="N63" s="4"/>
      <c r="O63" s="69"/>
      <c r="P63" s="70"/>
      <c r="Q63" s="71"/>
      <c r="R63" s="66"/>
    </row>
    <row r="64" spans="2:18" s="1" customFormat="1" ht="2.1" customHeight="1">
      <c r="B64" s="103"/>
      <c r="C64" s="325"/>
      <c r="D64" s="325"/>
      <c r="E64" s="325"/>
      <c r="F64" s="325"/>
      <c r="G64" s="325"/>
      <c r="H64" s="212"/>
      <c r="I64" s="640"/>
      <c r="J64" s="325"/>
      <c r="K64" s="325"/>
      <c r="L64" s="325"/>
      <c r="M64" s="212"/>
      <c r="N64" s="4"/>
      <c r="O64" s="69"/>
      <c r="P64" s="70"/>
      <c r="Q64" s="71"/>
      <c r="R64" s="66"/>
    </row>
    <row r="65" spans="2:18" s="1" customFormat="1" ht="2.1" customHeight="1">
      <c r="B65" s="300"/>
      <c r="C65" s="326"/>
      <c r="D65" s="326"/>
      <c r="E65" s="326"/>
      <c r="F65" s="326"/>
      <c r="G65" s="326"/>
      <c r="H65" s="378"/>
      <c r="I65" s="698"/>
      <c r="J65" s="326"/>
      <c r="K65" s="326"/>
      <c r="L65" s="326"/>
      <c r="M65" s="378"/>
      <c r="N65" s="4"/>
      <c r="O65" s="69"/>
      <c r="P65" s="70"/>
      <c r="Q65" s="71"/>
      <c r="R65" s="66"/>
    </row>
    <row r="66" spans="2:18" s="1" customFormat="1" ht="2.1" customHeight="1">
      <c r="B66" s="103"/>
      <c r="C66" s="325"/>
      <c r="D66" s="325"/>
      <c r="E66" s="325"/>
      <c r="F66" s="325"/>
      <c r="G66" s="325"/>
      <c r="H66" s="212"/>
      <c r="I66" s="640"/>
      <c r="J66" s="325"/>
      <c r="K66" s="325"/>
      <c r="L66" s="325"/>
      <c r="M66" s="212"/>
      <c r="N66" s="4"/>
      <c r="O66" s="69"/>
      <c r="P66" s="70"/>
      <c r="Q66" s="71"/>
      <c r="R66" s="66"/>
    </row>
    <row r="67" spans="2:18" s="1" customFormat="1" ht="12" customHeight="1">
      <c r="B67" s="711" t="s">
        <v>807</v>
      </c>
      <c r="C67" s="748">
        <v>170.2</v>
      </c>
      <c r="D67" s="280">
        <v>11.2</v>
      </c>
      <c r="E67" s="280">
        <v>182.8</v>
      </c>
      <c r="F67" s="280">
        <v>42.7</v>
      </c>
      <c r="G67" s="280">
        <v>312.8</v>
      </c>
      <c r="H67" s="280">
        <v>793</v>
      </c>
      <c r="I67" s="174">
        <v>435.8</v>
      </c>
      <c r="J67" s="174">
        <v>181.5</v>
      </c>
      <c r="K67" s="174">
        <v>340.6</v>
      </c>
      <c r="L67" s="174">
        <v>277.10000000000002</v>
      </c>
      <c r="M67" s="174">
        <v>97.3</v>
      </c>
      <c r="N67" s="4"/>
      <c r="O67" s="69"/>
      <c r="P67" s="70"/>
      <c r="Q67" s="71"/>
      <c r="R67" s="66"/>
    </row>
    <row r="68" spans="2:18" s="1" customFormat="1" ht="12" customHeight="1">
      <c r="B68" s="284" t="s">
        <v>808</v>
      </c>
      <c r="C68" s="750">
        <v>134</v>
      </c>
      <c r="D68" s="751">
        <v>7.5</v>
      </c>
      <c r="E68" s="751">
        <v>152.69999999999999</v>
      </c>
      <c r="F68" s="751">
        <v>32.9</v>
      </c>
      <c r="G68" s="751">
        <v>249.1</v>
      </c>
      <c r="H68" s="751">
        <v>655.6</v>
      </c>
      <c r="I68" s="255">
        <v>348.2</v>
      </c>
      <c r="J68" s="255">
        <v>149.4</v>
      </c>
      <c r="K68" s="255">
        <v>248.5</v>
      </c>
      <c r="L68" s="255">
        <v>240</v>
      </c>
      <c r="M68" s="255">
        <v>87.1</v>
      </c>
      <c r="N68" s="4"/>
      <c r="O68" s="69"/>
      <c r="P68" s="70"/>
      <c r="Q68" s="71"/>
      <c r="R68" s="66"/>
    </row>
    <row r="69" spans="2:18" s="1" customFormat="1" ht="12" customHeight="1">
      <c r="B69" s="284" t="s">
        <v>809</v>
      </c>
      <c r="C69" s="750">
        <v>36.299999999999997</v>
      </c>
      <c r="D69" s="751">
        <v>3.7</v>
      </c>
      <c r="E69" s="751">
        <v>30.1</v>
      </c>
      <c r="F69" s="751">
        <v>9.8000000000000007</v>
      </c>
      <c r="G69" s="751">
        <v>63.7</v>
      </c>
      <c r="H69" s="751">
        <v>137.5</v>
      </c>
      <c r="I69" s="255">
        <v>87.7</v>
      </c>
      <c r="J69" s="255">
        <v>32.1</v>
      </c>
      <c r="K69" s="255">
        <v>92.1</v>
      </c>
      <c r="L69" s="255">
        <v>37.1</v>
      </c>
      <c r="M69" s="255">
        <v>10.1</v>
      </c>
      <c r="N69" s="4"/>
      <c r="O69" s="69"/>
      <c r="P69" s="70"/>
      <c r="Q69" s="71"/>
      <c r="R69" s="66"/>
    </row>
    <row r="70" spans="2:18" s="1" customFormat="1" ht="12" customHeight="1">
      <c r="B70" s="711" t="s">
        <v>273</v>
      </c>
      <c r="C70" s="748">
        <v>31.6</v>
      </c>
      <c r="D70" s="280">
        <v>-1.6</v>
      </c>
      <c r="E70" s="280">
        <v>61.5</v>
      </c>
      <c r="F70" s="280">
        <v>12.7</v>
      </c>
      <c r="G70" s="280">
        <v>91.8</v>
      </c>
      <c r="H70" s="280">
        <v>238.9</v>
      </c>
      <c r="I70" s="174">
        <v>148.19999999999999</v>
      </c>
      <c r="J70" s="174">
        <v>102.1</v>
      </c>
      <c r="K70" s="174">
        <v>68.2</v>
      </c>
      <c r="L70" s="174">
        <v>115</v>
      </c>
      <c r="M70" s="174">
        <v>49.5</v>
      </c>
      <c r="N70" s="4"/>
      <c r="O70" s="69"/>
      <c r="P70" s="70"/>
      <c r="Q70" s="71"/>
      <c r="R70" s="66"/>
    </row>
    <row r="71" spans="2:18" s="1" customFormat="1" ht="12" customHeight="1">
      <c r="B71" s="696" t="s">
        <v>16</v>
      </c>
      <c r="C71" s="757">
        <v>47.2</v>
      </c>
      <c r="D71" s="758">
        <v>2.8</v>
      </c>
      <c r="E71" s="758">
        <v>59.4</v>
      </c>
      <c r="F71" s="758">
        <v>12.5</v>
      </c>
      <c r="G71" s="758">
        <v>86.2</v>
      </c>
      <c r="H71" s="758">
        <v>194.4</v>
      </c>
      <c r="I71" s="259">
        <v>137.1</v>
      </c>
      <c r="J71" s="259">
        <v>99.3</v>
      </c>
      <c r="K71" s="259">
        <v>69.2</v>
      </c>
      <c r="L71" s="259">
        <v>98.7</v>
      </c>
      <c r="M71" s="259">
        <v>46.1</v>
      </c>
      <c r="N71" s="4"/>
      <c r="O71" s="69"/>
      <c r="P71" s="70"/>
      <c r="Q71" s="71"/>
      <c r="R71" s="66"/>
    </row>
    <row r="72" spans="2:18" s="1" customFormat="1" ht="12" customHeight="1">
      <c r="B72" s="306" t="s">
        <v>810</v>
      </c>
      <c r="C72" s="750">
        <v>21.1</v>
      </c>
      <c r="D72" s="751">
        <v>1.6</v>
      </c>
      <c r="E72" s="751">
        <v>25.2</v>
      </c>
      <c r="F72" s="751">
        <v>6.3</v>
      </c>
      <c r="G72" s="751">
        <v>40.299999999999997</v>
      </c>
      <c r="H72" s="751">
        <v>78.3</v>
      </c>
      <c r="I72" s="255">
        <v>57.9</v>
      </c>
      <c r="J72" s="255">
        <v>52.2</v>
      </c>
      <c r="K72" s="255">
        <v>33.9</v>
      </c>
      <c r="L72" s="255">
        <v>40.9</v>
      </c>
      <c r="M72" s="255">
        <v>22.2</v>
      </c>
      <c r="N72" s="4"/>
      <c r="O72" s="69"/>
      <c r="P72" s="70"/>
      <c r="Q72" s="71"/>
      <c r="R72" s="66"/>
    </row>
    <row r="73" spans="2:18" s="1" customFormat="1" ht="12" customHeight="1">
      <c r="B73" s="306" t="s">
        <v>811</v>
      </c>
      <c r="C73" s="750">
        <v>0.6</v>
      </c>
      <c r="D73" s="751">
        <v>0</v>
      </c>
      <c r="E73" s="751">
        <v>0.5</v>
      </c>
      <c r="F73" s="751">
        <v>0.1</v>
      </c>
      <c r="G73" s="751">
        <v>1.6</v>
      </c>
      <c r="H73" s="751">
        <v>4</v>
      </c>
      <c r="I73" s="255">
        <v>1.2</v>
      </c>
      <c r="J73" s="255">
        <v>2.6</v>
      </c>
      <c r="K73" s="255">
        <v>1.1000000000000001</v>
      </c>
      <c r="L73" s="255">
        <v>0.9</v>
      </c>
      <c r="M73" s="255">
        <v>0.3</v>
      </c>
      <c r="N73" s="4"/>
      <c r="O73" s="69"/>
      <c r="P73" s="70"/>
      <c r="Q73" s="71"/>
      <c r="R73" s="66"/>
    </row>
    <row r="74" spans="2:18" s="1" customFormat="1" ht="12" customHeight="1">
      <c r="B74" s="306" t="s">
        <v>802</v>
      </c>
      <c r="C74" s="750">
        <v>3</v>
      </c>
      <c r="D74" s="751">
        <v>0.1</v>
      </c>
      <c r="E74" s="751">
        <v>4.5</v>
      </c>
      <c r="F74" s="751">
        <v>0.7</v>
      </c>
      <c r="G74" s="751">
        <v>6</v>
      </c>
      <c r="H74" s="751">
        <v>11.9</v>
      </c>
      <c r="I74" s="255">
        <v>8.3000000000000007</v>
      </c>
      <c r="J74" s="255">
        <v>7.9</v>
      </c>
      <c r="K74" s="255">
        <v>4.9000000000000004</v>
      </c>
      <c r="L74" s="255">
        <v>7.8</v>
      </c>
      <c r="M74" s="255">
        <v>2.2999999999999998</v>
      </c>
      <c r="N74" s="4"/>
      <c r="O74" s="69"/>
      <c r="P74" s="70"/>
      <c r="Q74" s="71"/>
      <c r="R74" s="66"/>
    </row>
    <row r="75" spans="2:18" s="1" customFormat="1" ht="12" customHeight="1">
      <c r="B75" s="306" t="s">
        <v>812</v>
      </c>
      <c r="C75" s="750">
        <v>18.100000000000001</v>
      </c>
      <c r="D75" s="751">
        <v>0.9</v>
      </c>
      <c r="E75" s="751">
        <v>22.5</v>
      </c>
      <c r="F75" s="751">
        <v>4.2</v>
      </c>
      <c r="G75" s="751">
        <v>32.299999999999997</v>
      </c>
      <c r="H75" s="751">
        <v>81.099999999999994</v>
      </c>
      <c r="I75" s="255">
        <v>59.6</v>
      </c>
      <c r="J75" s="255">
        <v>30.2</v>
      </c>
      <c r="K75" s="255">
        <v>25.2</v>
      </c>
      <c r="L75" s="255">
        <v>41.9</v>
      </c>
      <c r="M75" s="255">
        <v>19.3</v>
      </c>
      <c r="N75" s="4"/>
      <c r="O75" s="69"/>
      <c r="P75" s="70"/>
      <c r="Q75" s="71"/>
      <c r="R75" s="66"/>
    </row>
    <row r="76" spans="2:18" s="1" customFormat="1" ht="12" customHeight="1">
      <c r="B76" s="306" t="s">
        <v>813</v>
      </c>
      <c r="C76" s="750">
        <v>4.5</v>
      </c>
      <c r="D76" s="751">
        <v>0.1</v>
      </c>
      <c r="E76" s="751">
        <v>6.7</v>
      </c>
      <c r="F76" s="751">
        <v>1.1000000000000001</v>
      </c>
      <c r="G76" s="751">
        <v>6.1</v>
      </c>
      <c r="H76" s="751">
        <v>19</v>
      </c>
      <c r="I76" s="255">
        <v>10.1</v>
      </c>
      <c r="J76" s="255">
        <v>6.4</v>
      </c>
      <c r="K76" s="255">
        <v>4.2</v>
      </c>
      <c r="L76" s="255">
        <v>7.2</v>
      </c>
      <c r="M76" s="255">
        <v>2</v>
      </c>
      <c r="N76" s="4"/>
      <c r="O76" s="69"/>
      <c r="P76" s="70"/>
      <c r="Q76" s="71"/>
      <c r="R76" s="66"/>
    </row>
    <row r="77" spans="2:18" s="1" customFormat="1" ht="12" customHeight="1">
      <c r="B77" s="697" t="s">
        <v>814</v>
      </c>
      <c r="C77" s="750">
        <v>0.1</v>
      </c>
      <c r="D77" s="751">
        <v>0</v>
      </c>
      <c r="E77" s="751">
        <v>0.1</v>
      </c>
      <c r="F77" s="751">
        <v>0</v>
      </c>
      <c r="G77" s="751">
        <v>0.2</v>
      </c>
      <c r="H77" s="751">
        <v>1.1000000000000001</v>
      </c>
      <c r="I77" s="255">
        <v>0.7</v>
      </c>
      <c r="J77" s="255">
        <v>0.2</v>
      </c>
      <c r="K77" s="255">
        <v>0</v>
      </c>
      <c r="L77" s="255">
        <v>1.1000000000000001</v>
      </c>
      <c r="M77" s="255">
        <v>0.2</v>
      </c>
      <c r="N77" s="4"/>
      <c r="O77" s="69"/>
      <c r="P77" s="70"/>
      <c r="Q77" s="71"/>
      <c r="R77" s="66"/>
    </row>
    <row r="78" spans="2:18" s="1" customFormat="1" ht="12" customHeight="1">
      <c r="B78" s="697" t="s">
        <v>815</v>
      </c>
      <c r="C78" s="750">
        <v>4.4000000000000004</v>
      </c>
      <c r="D78" s="751">
        <v>0.1</v>
      </c>
      <c r="E78" s="751">
        <v>6.6</v>
      </c>
      <c r="F78" s="751">
        <v>1.1000000000000001</v>
      </c>
      <c r="G78" s="751">
        <v>5.9</v>
      </c>
      <c r="H78" s="751">
        <v>17.899999999999999</v>
      </c>
      <c r="I78" s="255">
        <v>9.3000000000000007</v>
      </c>
      <c r="J78" s="255">
        <v>6.3</v>
      </c>
      <c r="K78" s="255">
        <v>4.0999999999999996</v>
      </c>
      <c r="L78" s="255">
        <v>6.2</v>
      </c>
      <c r="M78" s="255">
        <v>1.8</v>
      </c>
      <c r="N78" s="4"/>
      <c r="O78" s="69"/>
      <c r="P78" s="70"/>
      <c r="Q78" s="71"/>
      <c r="R78" s="66"/>
    </row>
    <row r="79" spans="2:18" s="1" customFormat="1" ht="12" customHeight="1">
      <c r="B79" s="696" t="s">
        <v>274</v>
      </c>
      <c r="C79" s="757">
        <v>-15.6</v>
      </c>
      <c r="D79" s="758">
        <v>-4.4000000000000004</v>
      </c>
      <c r="E79" s="758">
        <v>2</v>
      </c>
      <c r="F79" s="758">
        <v>0.2</v>
      </c>
      <c r="G79" s="758">
        <v>5.6</v>
      </c>
      <c r="H79" s="758">
        <v>44.5</v>
      </c>
      <c r="I79" s="259">
        <v>11.1</v>
      </c>
      <c r="J79" s="259">
        <v>2.8</v>
      </c>
      <c r="K79" s="259">
        <v>-1</v>
      </c>
      <c r="L79" s="259">
        <v>16.3</v>
      </c>
      <c r="M79" s="259">
        <v>3.4</v>
      </c>
      <c r="N79" s="4"/>
      <c r="O79" s="69"/>
      <c r="P79" s="70"/>
      <c r="Q79" s="71"/>
      <c r="R79" s="66"/>
    </row>
    <row r="80" spans="2:18" s="1" customFormat="1" ht="12" customHeight="1">
      <c r="B80" s="306" t="s">
        <v>632</v>
      </c>
      <c r="C80" s="750">
        <v>2.2000000000000002</v>
      </c>
      <c r="D80" s="751">
        <v>0</v>
      </c>
      <c r="E80" s="751">
        <v>3.3</v>
      </c>
      <c r="F80" s="751">
        <v>0.1</v>
      </c>
      <c r="G80" s="751">
        <v>1.7</v>
      </c>
      <c r="H80" s="751">
        <v>5</v>
      </c>
      <c r="I80" s="255">
        <v>0.9</v>
      </c>
      <c r="J80" s="255">
        <v>1.4</v>
      </c>
      <c r="K80" s="255">
        <v>0.7</v>
      </c>
      <c r="L80" s="255">
        <v>6.7</v>
      </c>
      <c r="M80" s="255">
        <v>2.2999999999999998</v>
      </c>
      <c r="N80" s="4"/>
      <c r="O80" s="69"/>
      <c r="P80" s="70"/>
      <c r="Q80" s="71"/>
      <c r="R80" s="66"/>
    </row>
    <row r="81" spans="1:20" s="72" customFormat="1" ht="15" customHeight="1">
      <c r="B81" s="306" t="s">
        <v>633</v>
      </c>
      <c r="C81" s="750">
        <v>-17.8</v>
      </c>
      <c r="D81" s="751">
        <v>-4.4000000000000004</v>
      </c>
      <c r="E81" s="751">
        <v>-1.2</v>
      </c>
      <c r="F81" s="751">
        <v>0.1</v>
      </c>
      <c r="G81" s="751">
        <v>3.9</v>
      </c>
      <c r="H81" s="751">
        <v>39.4</v>
      </c>
      <c r="I81" s="255">
        <v>10.199999999999999</v>
      </c>
      <c r="J81" s="255">
        <v>1.4</v>
      </c>
      <c r="K81" s="255">
        <v>-1.7</v>
      </c>
      <c r="L81" s="255">
        <v>9.6</v>
      </c>
      <c r="M81" s="255">
        <v>1.1000000000000001</v>
      </c>
      <c r="N81" s="76"/>
      <c r="O81" s="77"/>
      <c r="P81" s="78"/>
      <c r="Q81" s="79"/>
      <c r="R81" s="80"/>
    </row>
    <row r="82" spans="1:20" s="16" customFormat="1" ht="15" customHeight="1">
      <c r="A82" s="1"/>
      <c r="B82" s="711" t="s">
        <v>277</v>
      </c>
      <c r="C82" s="748">
        <v>29.6</v>
      </c>
      <c r="D82" s="280">
        <v>5.6</v>
      </c>
      <c r="E82" s="280">
        <v>21.7</v>
      </c>
      <c r="F82" s="280">
        <v>3.1</v>
      </c>
      <c r="G82" s="280">
        <v>26.9</v>
      </c>
      <c r="H82" s="280">
        <v>72</v>
      </c>
      <c r="I82" s="174">
        <v>42.6</v>
      </c>
      <c r="J82" s="174">
        <v>34.200000000000003</v>
      </c>
      <c r="K82" s="174">
        <v>18</v>
      </c>
      <c r="L82" s="174">
        <v>9.4</v>
      </c>
      <c r="M82" s="174">
        <v>10.199999999999999</v>
      </c>
      <c r="N82" s="4"/>
      <c r="O82" s="5"/>
      <c r="P82" s="6"/>
      <c r="Q82" s="7"/>
      <c r="R82" s="1"/>
      <c r="S82" s="1"/>
    </row>
    <row r="83" spans="1:20" ht="15" customHeight="1">
      <c r="B83" s="284" t="s">
        <v>278</v>
      </c>
      <c r="C83" s="750">
        <v>12.9</v>
      </c>
      <c r="D83" s="751">
        <v>0.8</v>
      </c>
      <c r="E83" s="751">
        <v>20.100000000000001</v>
      </c>
      <c r="F83" s="751">
        <v>2.8</v>
      </c>
      <c r="G83" s="751">
        <v>24.6</v>
      </c>
      <c r="H83" s="751">
        <v>61.7</v>
      </c>
      <c r="I83" s="255">
        <v>38.299999999999997</v>
      </c>
      <c r="J83" s="255">
        <v>26.1</v>
      </c>
      <c r="K83" s="255">
        <v>17.600000000000001</v>
      </c>
      <c r="L83" s="255">
        <v>-0.7</v>
      </c>
      <c r="M83" s="255">
        <v>10.7</v>
      </c>
      <c r="R83" s="1"/>
      <c r="S83" s="1"/>
    </row>
    <row r="84" spans="1:20" s="29" customFormat="1" ht="15" customHeight="1">
      <c r="A84" s="1"/>
      <c r="B84" s="284" t="s">
        <v>279</v>
      </c>
      <c r="C84" s="750">
        <v>16.7</v>
      </c>
      <c r="D84" s="751">
        <v>4.8</v>
      </c>
      <c r="E84" s="751">
        <v>1.6</v>
      </c>
      <c r="F84" s="751">
        <v>0.3</v>
      </c>
      <c r="G84" s="751">
        <v>2.2999999999999998</v>
      </c>
      <c r="H84" s="751">
        <v>10.3</v>
      </c>
      <c r="I84" s="255">
        <v>4.3</v>
      </c>
      <c r="J84" s="255">
        <v>8.1</v>
      </c>
      <c r="K84" s="255">
        <v>0.4</v>
      </c>
      <c r="L84" s="255">
        <v>10.1</v>
      </c>
      <c r="M84" s="255">
        <v>-0.5</v>
      </c>
      <c r="N84" s="4"/>
      <c r="O84" s="5"/>
      <c r="P84" s="6"/>
      <c r="Q84" s="7"/>
      <c r="R84" s="4"/>
      <c r="S84"/>
      <c r="T84"/>
    </row>
    <row r="85" spans="1:20" s="29" customFormat="1" ht="15" customHeight="1">
      <c r="A85" s="1"/>
      <c r="B85" s="711" t="s">
        <v>816</v>
      </c>
      <c r="C85" s="748">
        <v>231.5</v>
      </c>
      <c r="D85" s="280">
        <v>15.2</v>
      </c>
      <c r="E85" s="280">
        <v>266</v>
      </c>
      <c r="F85" s="280">
        <v>58.4</v>
      </c>
      <c r="G85" s="280">
        <v>431.4</v>
      </c>
      <c r="H85" s="749">
        <v>1104</v>
      </c>
      <c r="I85" s="174">
        <v>626.6</v>
      </c>
      <c r="J85" s="174">
        <v>317.7</v>
      </c>
      <c r="K85" s="174">
        <v>426.9</v>
      </c>
      <c r="L85" s="174">
        <v>401.5</v>
      </c>
      <c r="M85" s="174">
        <v>157</v>
      </c>
      <c r="N85" s="4"/>
      <c r="O85" s="5"/>
      <c r="P85" s="6"/>
      <c r="Q85" s="7"/>
      <c r="R85" s="4"/>
      <c r="S85"/>
      <c r="T85"/>
    </row>
    <row r="86" spans="1:20" s="29" customFormat="1" ht="15.75" customHeight="1">
      <c r="A86" s="1"/>
      <c r="B86" s="284" t="s">
        <v>769</v>
      </c>
      <c r="C86" s="750">
        <v>38.6</v>
      </c>
      <c r="D86" s="751">
        <v>2</v>
      </c>
      <c r="E86" s="751">
        <v>30.2</v>
      </c>
      <c r="F86" s="751">
        <v>6</v>
      </c>
      <c r="G86" s="751">
        <v>65.5</v>
      </c>
      <c r="H86" s="751">
        <v>248.3</v>
      </c>
      <c r="I86" s="255">
        <v>125.6</v>
      </c>
      <c r="J86" s="255">
        <v>80.8</v>
      </c>
      <c r="K86" s="255">
        <v>51.3</v>
      </c>
      <c r="L86" s="255">
        <v>205</v>
      </c>
      <c r="M86" s="255">
        <v>67.3</v>
      </c>
      <c r="N86" s="4"/>
      <c r="O86" s="5"/>
      <c r="P86" s="6"/>
      <c r="Q86" s="7"/>
      <c r="R86" s="4"/>
      <c r="S86"/>
      <c r="T86"/>
    </row>
    <row r="87" spans="1:20" s="29" customFormat="1" ht="27">
      <c r="A87" s="1"/>
      <c r="B87" s="699" t="s">
        <v>817</v>
      </c>
      <c r="C87" s="748">
        <v>270.10000000000002</v>
      </c>
      <c r="D87" s="280">
        <v>17.3</v>
      </c>
      <c r="E87" s="280">
        <v>296.2</v>
      </c>
      <c r="F87" s="280">
        <v>64.400000000000006</v>
      </c>
      <c r="G87" s="280">
        <v>497</v>
      </c>
      <c r="H87" s="749">
        <v>1352.3</v>
      </c>
      <c r="I87" s="174">
        <v>752.3</v>
      </c>
      <c r="J87" s="174">
        <v>398.5</v>
      </c>
      <c r="K87" s="174">
        <v>478.2</v>
      </c>
      <c r="L87" s="174">
        <v>606.5</v>
      </c>
      <c r="M87" s="174">
        <v>224.3</v>
      </c>
      <c r="N87" s="4"/>
      <c r="O87" s="5"/>
      <c r="P87" s="6"/>
      <c r="Q87" s="7"/>
      <c r="R87" s="4"/>
      <c r="S87"/>
      <c r="T87"/>
    </row>
    <row r="88" spans="1:20" ht="15.75" customHeight="1"/>
    <row r="89" spans="1:20" ht="15.75" hidden="1" customHeight="1"/>
    <row r="90" spans="1:20" ht="15.75" hidden="1" customHeight="1"/>
    <row r="91" spans="1:20" ht="15.75" hidden="1" customHeight="1"/>
    <row r="92" spans="1:20" ht="15.75" hidden="1" customHeight="1"/>
    <row r="93" spans="1:20" ht="15.75" hidden="1" customHeight="1"/>
    <row r="94" spans="1:20" ht="15.75" hidden="1" customHeight="1"/>
  </sheetData>
  <mergeCells count="26">
    <mergeCell ref="M62:M63"/>
    <mergeCell ref="H62:H63"/>
    <mergeCell ref="I62:I63"/>
    <mergeCell ref="J62:J63"/>
    <mergeCell ref="K62:K63"/>
    <mergeCell ref="L62:L63"/>
    <mergeCell ref="C62:C63"/>
    <mergeCell ref="D62:D63"/>
    <mergeCell ref="E62:E63"/>
    <mergeCell ref="F62:F63"/>
    <mergeCell ref="G62:G63"/>
    <mergeCell ref="B46:B47"/>
    <mergeCell ref="C46:E46"/>
    <mergeCell ref="F46:H46"/>
    <mergeCell ref="C7:E7"/>
    <mergeCell ref="F7:H7"/>
    <mergeCell ref="C28:E28"/>
    <mergeCell ref="F28:H28"/>
    <mergeCell ref="C8:C9"/>
    <mergeCell ref="E8:E9"/>
    <mergeCell ref="F8:F9"/>
    <mergeCell ref="H8:H9"/>
    <mergeCell ref="C47:C48"/>
    <mergeCell ref="E47:E48"/>
    <mergeCell ref="F47:F48"/>
    <mergeCell ref="H47:H4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H68"/>
  <sheetViews>
    <sheetView showGridLines="0" showRowColHeaders="0" zoomScale="115" zoomScaleNormal="115" workbookViewId="0"/>
  </sheetViews>
  <sheetFormatPr defaultColWidth="0" defaultRowHeight="14.1" customHeight="1" zeroHeight="1"/>
  <cols>
    <col min="1" max="1" width="5.7109375" style="1" customWidth="1"/>
    <col min="2" max="2" width="66" style="1" bestFit="1" customWidth="1"/>
    <col min="3" max="6" width="15.7109375" style="1" customWidth="1"/>
    <col min="7" max="8" width="15.7109375" customWidth="1"/>
    <col min="9" max="16384" width="15.7109375" hidden="1"/>
  </cols>
  <sheetData>
    <row r="1" spans="1:7" ht="29.25" customHeight="1">
      <c r="B1" s="24" t="s">
        <v>238</v>
      </c>
      <c r="C1" s="24"/>
      <c r="D1" s="24"/>
      <c r="E1" s="24"/>
      <c r="F1" s="24"/>
    </row>
    <row r="2" spans="1:7" ht="8.25" customHeight="1">
      <c r="B2" s="2"/>
      <c r="C2" s="2"/>
      <c r="D2" s="2"/>
      <c r="E2" s="2"/>
      <c r="F2" s="2"/>
    </row>
    <row r="3" spans="1:7" ht="15.75">
      <c r="B3" s="81" t="s">
        <v>1393</v>
      </c>
      <c r="C3" s="81"/>
      <c r="D3" s="81"/>
      <c r="E3" s="81"/>
      <c r="F3" s="81"/>
    </row>
    <row r="4" spans="1:7" s="143" customFormat="1" ht="15.75">
      <c r="A4" s="4"/>
      <c r="B4" s="214"/>
      <c r="C4" s="214"/>
      <c r="D4" s="214"/>
      <c r="E4" s="214"/>
      <c r="F4" s="214"/>
    </row>
    <row r="5" spans="1:7" ht="19.5" customHeight="1" thickBot="1">
      <c r="B5" s="775"/>
      <c r="C5" s="704"/>
      <c r="D5" s="1149" t="s">
        <v>359</v>
      </c>
      <c r="E5" s="1151"/>
      <c r="F5" s="1149" t="s">
        <v>360</v>
      </c>
      <c r="G5" s="1151"/>
    </row>
    <row r="6" spans="1:7" s="1" customFormat="1" ht="14.1" customHeight="1" thickTop="1">
      <c r="B6" s="775"/>
      <c r="C6" s="704" t="s">
        <v>1259</v>
      </c>
      <c r="D6" s="722">
        <v>2022</v>
      </c>
      <c r="E6" s="715" t="s">
        <v>993</v>
      </c>
      <c r="F6" s="722">
        <v>2022</v>
      </c>
      <c r="G6" s="715" t="s">
        <v>993</v>
      </c>
    </row>
    <row r="7" spans="1:7" s="1" customFormat="1" ht="2.1" customHeight="1">
      <c r="B7" s="775"/>
      <c r="C7" s="939"/>
      <c r="D7" s="261"/>
      <c r="E7" s="940"/>
      <c r="F7" s="261"/>
      <c r="G7" s="261"/>
    </row>
    <row r="8" spans="1:7" s="1" customFormat="1" ht="2.1" customHeight="1">
      <c r="B8" s="775"/>
      <c r="C8" s="1005"/>
      <c r="D8" s="262"/>
      <c r="E8" s="942"/>
      <c r="F8" s="262"/>
      <c r="G8" s="262"/>
    </row>
    <row r="9" spans="1:7" s="1" customFormat="1" ht="2.1" customHeight="1">
      <c r="B9" s="775"/>
      <c r="C9" s="939"/>
      <c r="D9" s="261"/>
      <c r="E9" s="940"/>
      <c r="F9" s="261"/>
      <c r="G9" s="261"/>
    </row>
    <row r="10" spans="1:7" s="1" customFormat="1" ht="14.1" customHeight="1">
      <c r="B10" s="950" t="s">
        <v>1384</v>
      </c>
      <c r="C10" s="317"/>
      <c r="D10" s="222" t="s">
        <v>1379</v>
      </c>
      <c r="E10" s="254" t="s">
        <v>1385</v>
      </c>
      <c r="F10" s="222" t="s">
        <v>1381</v>
      </c>
      <c r="G10" s="254" t="s">
        <v>1386</v>
      </c>
    </row>
    <row r="11" spans="1:7" s="1" customFormat="1" ht="14.1" customHeight="1">
      <c r="B11" s="950" t="s">
        <v>1394</v>
      </c>
      <c r="C11" s="877"/>
      <c r="D11" s="948"/>
      <c r="E11" s="828"/>
      <c r="F11" s="948"/>
      <c r="G11" s="828"/>
    </row>
    <row r="12" spans="1:7" s="1" customFormat="1" ht="14.1" customHeight="1">
      <c r="B12" s="950" t="s">
        <v>1395</v>
      </c>
      <c r="C12" s="877" t="s">
        <v>1396</v>
      </c>
      <c r="D12" s="222">
        <v>40.256999999999998</v>
      </c>
      <c r="E12" s="254">
        <v>119.66500000000001</v>
      </c>
      <c r="F12" s="222">
        <v>41.887999999999998</v>
      </c>
      <c r="G12" s="254">
        <v>128.79900000000001</v>
      </c>
    </row>
    <row r="13" spans="1:7" s="1" customFormat="1" ht="14.1" customHeight="1">
      <c r="B13" s="950" t="s">
        <v>1397</v>
      </c>
      <c r="C13" s="877"/>
      <c r="D13" s="948"/>
      <c r="E13" s="828"/>
      <c r="F13" s="948"/>
      <c r="G13" s="828"/>
    </row>
    <row r="14" spans="1:7" s="1" customFormat="1" ht="14.1" customHeight="1" thickBot="1">
      <c r="B14" s="950" t="s">
        <v>1395</v>
      </c>
      <c r="C14" s="877"/>
      <c r="D14" s="222" t="s">
        <v>36</v>
      </c>
      <c r="E14" s="254" t="s">
        <v>36</v>
      </c>
      <c r="F14" s="222" t="s">
        <v>36</v>
      </c>
      <c r="G14" s="254" t="s">
        <v>36</v>
      </c>
    </row>
    <row r="15" spans="1:7" s="1" customFormat="1" ht="14.1" customHeight="1" thickBot="1">
      <c r="B15" s="1000" t="s">
        <v>1398</v>
      </c>
      <c r="C15" s="1006"/>
      <c r="D15" s="1007" t="s">
        <v>1399</v>
      </c>
      <c r="E15" s="691" t="s">
        <v>1400</v>
      </c>
      <c r="F15" s="1007" t="s">
        <v>1401</v>
      </c>
      <c r="G15" s="691" t="s">
        <v>1402</v>
      </c>
    </row>
    <row r="16" spans="1:7" s="1" customFormat="1" ht="14.1" customHeight="1">
      <c r="B16" s="1000" t="s">
        <v>1403</v>
      </c>
      <c r="C16" s="1006"/>
      <c r="D16" s="948"/>
      <c r="E16" s="828"/>
      <c r="F16" s="948"/>
      <c r="G16" s="828"/>
    </row>
    <row r="17" spans="2:7" s="1" customFormat="1" ht="14.1" customHeight="1">
      <c r="B17" s="642" t="s">
        <v>1404</v>
      </c>
      <c r="C17" s="317"/>
      <c r="D17" s="222" t="s">
        <v>1399</v>
      </c>
      <c r="E17" s="254" t="s">
        <v>1400</v>
      </c>
      <c r="F17" s="222" t="s">
        <v>1399</v>
      </c>
      <c r="G17" s="254" t="s">
        <v>1400</v>
      </c>
    </row>
    <row r="18" spans="2:7" s="1" customFormat="1" ht="14.1" customHeight="1">
      <c r="B18" s="642" t="s">
        <v>774</v>
      </c>
      <c r="C18" s="317"/>
      <c r="D18" s="222" t="s">
        <v>36</v>
      </c>
      <c r="E18" s="254" t="s">
        <v>36</v>
      </c>
      <c r="F18" s="222">
        <v>294.19</v>
      </c>
      <c r="G18" s="254">
        <v>232.441</v>
      </c>
    </row>
    <row r="19" spans="2:7" s="1" customFormat="1" ht="14.1" customHeight="1">
      <c r="B19" s="950" t="s">
        <v>41</v>
      </c>
      <c r="C19" s="999"/>
      <c r="D19" s="828"/>
      <c r="E19" s="828"/>
      <c r="F19" s="828"/>
      <c r="G19" s="828"/>
    </row>
    <row r="20" spans="2:7" s="1" customFormat="1" ht="14.1" customHeight="1">
      <c r="B20" s="67"/>
      <c r="C20" s="68"/>
    </row>
    <row r="21" spans="2:7" s="1" customFormat="1" ht="14.1" hidden="1" customHeight="1">
      <c r="B21" s="67"/>
      <c r="C21" s="68"/>
    </row>
    <row r="22" spans="2:7" s="1" customFormat="1" ht="14.1" hidden="1" customHeight="1">
      <c r="B22" s="67"/>
      <c r="C22" s="68"/>
    </row>
    <row r="23" spans="2:7" s="1" customFormat="1" ht="14.1" hidden="1" customHeight="1">
      <c r="B23" s="67"/>
      <c r="C23" s="68"/>
    </row>
    <row r="24" spans="2:7" s="1" customFormat="1" ht="14.1" hidden="1" customHeight="1">
      <c r="B24" s="67"/>
      <c r="C24" s="68"/>
    </row>
    <row r="25" spans="2:7" s="1" customFormat="1" ht="14.1" hidden="1" customHeight="1">
      <c r="B25" s="67"/>
      <c r="C25" s="68"/>
    </row>
    <row r="26" spans="2:7" s="1" customFormat="1" ht="14.1" hidden="1" customHeight="1">
      <c r="B26" s="67"/>
      <c r="C26" s="68"/>
    </row>
    <row r="27" spans="2:7" s="1" customFormat="1" ht="14.1" hidden="1" customHeight="1">
      <c r="B27" s="67"/>
      <c r="C27" s="68"/>
    </row>
    <row r="28" spans="2:7" s="1" customFormat="1" ht="14.1" hidden="1" customHeight="1">
      <c r="B28" s="67"/>
      <c r="C28" s="68"/>
    </row>
    <row r="29" spans="2:7" s="1" customFormat="1" ht="14.1" hidden="1" customHeight="1">
      <c r="B29" s="67"/>
      <c r="C29" s="68"/>
    </row>
    <row r="30" spans="2:7" s="1" customFormat="1" ht="14.1" hidden="1" customHeight="1">
      <c r="B30" s="67"/>
      <c r="C30" s="68"/>
    </row>
    <row r="31" spans="2:7" s="1" customFormat="1" ht="14.1" hidden="1" customHeight="1">
      <c r="B31" s="67"/>
      <c r="C31" s="68"/>
    </row>
    <row r="32" spans="2:7" s="1" customFormat="1" ht="14.1" hidden="1" customHeight="1">
      <c r="B32" s="67"/>
      <c r="C32" s="68"/>
    </row>
    <row r="33" spans="2:3" s="1" customFormat="1" ht="14.1" hidden="1" customHeight="1">
      <c r="B33" s="67"/>
      <c r="C33" s="68"/>
    </row>
    <row r="34" spans="2:3" s="1" customFormat="1" ht="14.1" hidden="1" customHeight="1">
      <c r="B34" s="67"/>
      <c r="C34" s="68"/>
    </row>
    <row r="35" spans="2:3" s="1" customFormat="1" ht="14.1" hidden="1" customHeight="1">
      <c r="B35" s="67"/>
      <c r="C35" s="68"/>
    </row>
    <row r="36" spans="2:3" s="1" customFormat="1" ht="14.1" hidden="1" customHeight="1">
      <c r="B36" s="67"/>
      <c r="C36" s="68"/>
    </row>
    <row r="37" spans="2:3" s="91" customFormat="1" ht="14.1" hidden="1" customHeight="1">
      <c r="B37" s="67"/>
      <c r="C37" s="68"/>
    </row>
    <row r="38" spans="2:3" s="4" customFormat="1" ht="14.1" hidden="1" customHeight="1">
      <c r="B38" s="67"/>
      <c r="C38" s="68"/>
    </row>
    <row r="39" spans="2:3" s="4" customFormat="1" ht="14.1" hidden="1" customHeight="1">
      <c r="B39" s="67"/>
      <c r="C39" s="68"/>
    </row>
    <row r="40" spans="2:3" s="4" customFormat="1" ht="14.1" hidden="1" customHeight="1">
      <c r="B40" s="67"/>
      <c r="C40" s="68"/>
    </row>
    <row r="41" spans="2:3" s="4" customFormat="1" ht="14.1" hidden="1" customHeight="1">
      <c r="B41" s="1"/>
      <c r="C41" s="1"/>
    </row>
    <row r="42" spans="2:3" s="4" customFormat="1" ht="14.1" hidden="1" customHeight="1">
      <c r="B42" s="1"/>
      <c r="C42" s="1"/>
    </row>
    <row r="43" spans="2:3" s="4" customFormat="1" ht="14.1" hidden="1" customHeight="1">
      <c r="B43" s="1"/>
      <c r="C43" s="1"/>
    </row>
    <row r="44" spans="2:3" s="4" customFormat="1" ht="14.1" hidden="1" customHeight="1">
      <c r="B44" s="1"/>
      <c r="C44" s="1"/>
    </row>
    <row r="45" spans="2:3" s="4" customFormat="1" ht="14.1" hidden="1" customHeight="1">
      <c r="B45" s="1"/>
      <c r="C45" s="1"/>
    </row>
    <row r="46" spans="2:3" s="4" customFormat="1" ht="14.1" hidden="1" customHeight="1">
      <c r="B46" s="1"/>
      <c r="C46" s="1"/>
    </row>
    <row r="47" spans="2:3" s="4" customFormat="1" ht="14.1" hidden="1" customHeight="1">
      <c r="B47" s="1"/>
      <c r="C47" s="1"/>
    </row>
    <row r="48" spans="2:3" s="4" customFormat="1" ht="14.1" hidden="1" customHeight="1">
      <c r="B48" s="1"/>
      <c r="C48" s="1"/>
    </row>
    <row r="49" spans="2:6" s="4" customFormat="1" ht="14.1" hidden="1" customHeight="1">
      <c r="B49" s="1"/>
      <c r="C49" s="1"/>
    </row>
    <row r="50" spans="2:6" s="4" customFormat="1" ht="14.1" hidden="1" customHeight="1">
      <c r="B50" s="1"/>
      <c r="C50" s="1"/>
    </row>
    <row r="51" spans="2:6" s="4" customFormat="1" ht="14.1" hidden="1" customHeight="1">
      <c r="B51" s="1"/>
      <c r="C51" s="1"/>
    </row>
    <row r="52" spans="2:6" s="4" customFormat="1" ht="14.1" hidden="1" customHeight="1">
      <c r="B52" s="1"/>
      <c r="C52" s="1"/>
    </row>
    <row r="53" spans="2:6" s="4" customFormat="1" ht="14.1" hidden="1" customHeight="1">
      <c r="B53" s="1"/>
      <c r="C53" s="1"/>
    </row>
    <row r="54" spans="2:6" s="4" customFormat="1" ht="14.1" hidden="1" customHeight="1">
      <c r="B54" s="1"/>
      <c r="C54" s="1"/>
    </row>
    <row r="55" spans="2:6" s="4" customFormat="1" ht="14.1" hidden="1" customHeight="1">
      <c r="B55" s="1"/>
      <c r="C55" s="1"/>
    </row>
    <row r="56" spans="2:6" s="4" customFormat="1" ht="14.1" hidden="1" customHeight="1">
      <c r="B56" s="1"/>
      <c r="C56" s="1"/>
    </row>
    <row r="57" spans="2:6" s="4" customFormat="1" ht="14.1" hidden="1" customHeight="1">
      <c r="B57" s="1"/>
      <c r="C57" s="1"/>
    </row>
    <row r="58" spans="2:6" ht="14.1" hidden="1" customHeight="1">
      <c r="D58"/>
      <c r="E58"/>
      <c r="F58"/>
    </row>
    <row r="59" spans="2:6" ht="14.1" hidden="1" customHeight="1">
      <c r="D59"/>
      <c r="E59"/>
      <c r="F59"/>
    </row>
    <row r="60" spans="2:6" ht="14.1" hidden="1" customHeight="1">
      <c r="D60"/>
      <c r="E60"/>
      <c r="F60"/>
    </row>
    <row r="61" spans="2:6" ht="14.1" hidden="1" customHeight="1">
      <c r="D61"/>
      <c r="E61"/>
      <c r="F61"/>
    </row>
    <row r="62" spans="2:6" ht="14.1" hidden="1" customHeight="1">
      <c r="D62"/>
      <c r="E62"/>
      <c r="F62"/>
    </row>
    <row r="63" spans="2:6" ht="14.1" hidden="1" customHeight="1">
      <c r="D63"/>
      <c r="E63"/>
      <c r="F63"/>
    </row>
    <row r="64" spans="2:6" ht="14.1" hidden="1" customHeight="1">
      <c r="D64"/>
      <c r="E64"/>
      <c r="F64"/>
    </row>
    <row r="65" spans="2:6" ht="14.1" hidden="1" customHeight="1">
      <c r="D65"/>
      <c r="E65"/>
      <c r="F65"/>
    </row>
    <row r="66" spans="2:6" ht="14.1" hidden="1" customHeight="1">
      <c r="D66"/>
      <c r="E66"/>
      <c r="F66"/>
    </row>
    <row r="67" spans="2:6" ht="14.1" hidden="1" customHeight="1">
      <c r="D67"/>
      <c r="E67"/>
      <c r="F67"/>
    </row>
    <row r="68" spans="2:6" ht="14.1" hidden="1" customHeight="1">
      <c r="B68" s="319"/>
      <c r="C68" s="640"/>
      <c r="D68" s="325"/>
    </row>
  </sheetData>
  <mergeCells count="2">
    <mergeCell ref="D5:E5"/>
    <mergeCell ref="F5:G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A9D70-D3BE-494D-BCCE-04669889585C}">
  <dimension ref="A1:AP101"/>
  <sheetViews>
    <sheetView showGridLines="0" showRowColHeaders="0" topLeftCell="B1" zoomScale="115" zoomScaleNormal="115" workbookViewId="0">
      <selection activeCell="B3" sqref="B3"/>
    </sheetView>
  </sheetViews>
  <sheetFormatPr defaultColWidth="0" defaultRowHeight="14.1" customHeight="1" zeroHeight="1"/>
  <cols>
    <col min="1" max="1" width="5.7109375" style="1" customWidth="1"/>
    <col min="2" max="2" width="66" style="1" bestFit="1" customWidth="1"/>
    <col min="3" max="6" width="15.7109375" style="1" customWidth="1"/>
    <col min="7" max="8" width="15.7109375" customWidth="1"/>
    <col min="9" max="16384" width="15.7109375" hidden="1"/>
  </cols>
  <sheetData>
    <row r="1" spans="1:7" ht="29.25" customHeight="1">
      <c r="B1" s="24" t="s">
        <v>238</v>
      </c>
      <c r="C1" s="24"/>
      <c r="D1" s="24"/>
      <c r="E1" s="24"/>
      <c r="F1" s="24"/>
    </row>
    <row r="2" spans="1:7" ht="8.25" customHeight="1">
      <c r="B2" s="2"/>
      <c r="C2" s="2"/>
      <c r="D2" s="2"/>
      <c r="E2" s="2"/>
      <c r="F2" s="2"/>
    </row>
    <row r="3" spans="1:7" ht="15.75">
      <c r="B3" s="81" t="s">
        <v>1405</v>
      </c>
      <c r="C3" s="81"/>
      <c r="D3" s="81"/>
      <c r="E3" s="81"/>
      <c r="F3" s="81"/>
    </row>
    <row r="4" spans="1:7" s="143" customFormat="1" ht="15.75">
      <c r="A4" s="4"/>
      <c r="B4" s="1008" t="s">
        <v>1406</v>
      </c>
      <c r="D4" s="214"/>
      <c r="E4" s="214"/>
      <c r="F4" s="214"/>
    </row>
    <row r="5" spans="1:7" s="143" customFormat="1" ht="15.75">
      <c r="A5" s="4"/>
      <c r="B5" s="1008" t="s">
        <v>1407</v>
      </c>
      <c r="C5" s="1008"/>
      <c r="D5" s="214"/>
      <c r="E5" s="214"/>
      <c r="F5" s="214"/>
    </row>
    <row r="6" spans="1:7" ht="19.5" customHeight="1" thickBot="1">
      <c r="B6" s="775"/>
      <c r="C6" s="1317" t="s">
        <v>1259</v>
      </c>
      <c r="D6" s="1318" t="s">
        <v>359</v>
      </c>
      <c r="E6" s="1319"/>
      <c r="F6" s="1318" t="s">
        <v>360</v>
      </c>
      <c r="G6" s="1319"/>
    </row>
    <row r="7" spans="1:7" s="1" customFormat="1" ht="14.1" customHeight="1" thickTop="1">
      <c r="B7" s="775"/>
      <c r="C7" s="1317"/>
      <c r="D7" s="1009">
        <v>2022</v>
      </c>
      <c r="E7" s="1010" t="s">
        <v>993</v>
      </c>
      <c r="F7" s="1009">
        <v>2022</v>
      </c>
      <c r="G7" s="1010" t="s">
        <v>1408</v>
      </c>
    </row>
    <row r="8" spans="1:7" s="1" customFormat="1" ht="2.1" customHeight="1">
      <c r="B8" s="775"/>
      <c r="C8" s="1011"/>
      <c r="D8" s="1012"/>
      <c r="E8" s="1013"/>
      <c r="F8" s="1012"/>
      <c r="G8" s="1012"/>
    </row>
    <row r="9" spans="1:7" s="1" customFormat="1" ht="2.1" customHeight="1">
      <c r="B9" s="775"/>
      <c r="C9" s="1014"/>
      <c r="D9" s="1015"/>
      <c r="E9" s="1016"/>
      <c r="F9" s="1015"/>
      <c r="G9" s="1015"/>
    </row>
    <row r="10" spans="1:7" s="1" customFormat="1" ht="2.1" customHeight="1">
      <c r="B10" s="775"/>
      <c r="C10" s="1017"/>
      <c r="D10" s="1018"/>
      <c r="E10" s="1019"/>
      <c r="F10" s="1020"/>
      <c r="G10" s="1020"/>
    </row>
    <row r="11" spans="1:7" s="1" customFormat="1" ht="14.1" customHeight="1">
      <c r="B11" s="1021" t="s">
        <v>1409</v>
      </c>
      <c r="C11" s="1022"/>
      <c r="D11" s="1023"/>
      <c r="E11" s="1021"/>
      <c r="F11" s="1020"/>
      <c r="G11" s="1020"/>
    </row>
    <row r="12" spans="1:7" s="1" customFormat="1" ht="14.1" customHeight="1">
      <c r="B12" s="1024" t="s">
        <v>1378</v>
      </c>
      <c r="C12" s="1022">
        <v>40</v>
      </c>
      <c r="D12" s="1025" t="s">
        <v>1379</v>
      </c>
      <c r="E12" s="1026" t="s">
        <v>1410</v>
      </c>
      <c r="F12" s="1025" t="s">
        <v>1381</v>
      </c>
      <c r="G12" s="1027" t="s">
        <v>1382</v>
      </c>
    </row>
    <row r="13" spans="1:7" s="1" customFormat="1" ht="14.1" customHeight="1">
      <c r="B13" s="1024" t="s">
        <v>1383</v>
      </c>
      <c r="C13" s="1022"/>
      <c r="D13" s="1025" t="s">
        <v>36</v>
      </c>
      <c r="E13" s="1026">
        <v>88.477000000000004</v>
      </c>
      <c r="F13" s="1025" t="s">
        <v>36</v>
      </c>
      <c r="G13" s="1027">
        <v>48.466999999999999</v>
      </c>
    </row>
    <row r="14" spans="1:7" s="1" customFormat="1" ht="14.1" customHeight="1">
      <c r="B14" s="1024" t="s">
        <v>775</v>
      </c>
      <c r="C14" s="1022">
        <v>13</v>
      </c>
      <c r="D14" s="1025">
        <v>-93.188000000000002</v>
      </c>
      <c r="E14" s="1026">
        <v>1.6579999999999999</v>
      </c>
      <c r="F14" s="1025">
        <v>710.76400000000001</v>
      </c>
      <c r="G14" s="1027">
        <v>762.69799999999998</v>
      </c>
    </row>
    <row r="15" spans="1:7" s="1" customFormat="1" ht="14.1" customHeight="1">
      <c r="B15" s="1024" t="s">
        <v>776</v>
      </c>
      <c r="C15" s="1022"/>
      <c r="D15" s="1025">
        <v>95.715000000000003</v>
      </c>
      <c r="E15" s="1026">
        <v>217.97399999999999</v>
      </c>
      <c r="F15" s="1025" t="s">
        <v>1411</v>
      </c>
      <c r="G15" s="1027" t="s">
        <v>1412</v>
      </c>
    </row>
    <row r="16" spans="1:7" s="1" customFormat="1" ht="14.1" customHeight="1">
      <c r="B16" s="1024" t="s">
        <v>1413</v>
      </c>
      <c r="C16" s="1022"/>
      <c r="D16" s="1025" t="s">
        <v>36</v>
      </c>
      <c r="E16" s="1026">
        <v>-88.477000000000004</v>
      </c>
      <c r="F16" s="1025" t="s">
        <v>36</v>
      </c>
      <c r="G16" s="1027" t="s">
        <v>36</v>
      </c>
    </row>
    <row r="17" spans="2:7" s="1" customFormat="1" ht="14.1" customHeight="1">
      <c r="B17" s="1024" t="s">
        <v>778</v>
      </c>
      <c r="C17" s="1022">
        <v>14</v>
      </c>
      <c r="D17" s="1025" t="s">
        <v>36</v>
      </c>
      <c r="E17" s="1026" t="s">
        <v>36</v>
      </c>
      <c r="F17" s="1025">
        <v>-469.83199999999999</v>
      </c>
      <c r="G17" s="1027">
        <v>-686.30600000000004</v>
      </c>
    </row>
    <row r="18" spans="2:7" s="1" customFormat="1" ht="14.1" customHeight="1">
      <c r="B18" s="1024" t="s">
        <v>780</v>
      </c>
      <c r="C18" s="1022" t="s">
        <v>1262</v>
      </c>
      <c r="D18" s="1025" t="s">
        <v>36</v>
      </c>
      <c r="E18" s="1026" t="s">
        <v>36</v>
      </c>
      <c r="F18" s="1025">
        <v>-450.00400000000002</v>
      </c>
      <c r="G18" s="1027">
        <v>-222.71199999999999</v>
      </c>
    </row>
    <row r="19" spans="2:7" s="1" customFormat="1" ht="14.1" customHeight="1">
      <c r="B19" s="1024" t="s">
        <v>1414</v>
      </c>
      <c r="C19" s="1022">
        <v>30</v>
      </c>
      <c r="D19" s="1025">
        <v>18.62</v>
      </c>
      <c r="E19" s="1026">
        <v>12.348000000000001</v>
      </c>
      <c r="F19" s="1025" t="s">
        <v>1415</v>
      </c>
      <c r="G19" s="1027" t="s">
        <v>1416</v>
      </c>
    </row>
    <row r="20" spans="2:7" s="1" customFormat="1" ht="14.1" customHeight="1">
      <c r="B20" s="1024" t="s">
        <v>1417</v>
      </c>
      <c r="C20" s="1022">
        <v>30</v>
      </c>
      <c r="D20" s="1025" t="s">
        <v>36</v>
      </c>
      <c r="E20" s="1026" t="s">
        <v>36</v>
      </c>
      <c r="F20" s="1025">
        <v>320.83199999999999</v>
      </c>
      <c r="G20" s="1027">
        <v>245.917</v>
      </c>
    </row>
    <row r="21" spans="2:7" s="1" customFormat="1" ht="14.1" customHeight="1">
      <c r="B21" s="1024" t="s">
        <v>1312</v>
      </c>
      <c r="C21" s="1022">
        <v>30</v>
      </c>
      <c r="D21" s="1025">
        <v>1.754</v>
      </c>
      <c r="E21" s="1026">
        <v>497</v>
      </c>
      <c r="F21" s="1025">
        <v>-125.758</v>
      </c>
      <c r="G21" s="1027">
        <v>-147.79599999999999</v>
      </c>
    </row>
    <row r="22" spans="2:7" s="1" customFormat="1" ht="14.1" customHeight="1">
      <c r="B22" s="1024" t="s">
        <v>1418</v>
      </c>
      <c r="C22" s="1022">
        <v>32</v>
      </c>
      <c r="D22" s="1025">
        <v>-981</v>
      </c>
      <c r="E22" s="1026">
        <v>-726</v>
      </c>
      <c r="F22" s="1025">
        <v>117.82599999999999</v>
      </c>
      <c r="G22" s="1027">
        <v>95.183999999999997</v>
      </c>
    </row>
    <row r="23" spans="2:7" s="1" customFormat="1" ht="14.1" customHeight="1">
      <c r="B23" s="1024" t="s">
        <v>782</v>
      </c>
      <c r="C23" s="1022">
        <v>14</v>
      </c>
      <c r="D23" s="1025" t="s">
        <v>36</v>
      </c>
      <c r="E23" s="1026" t="s">
        <v>36</v>
      </c>
      <c r="F23" s="1025">
        <v>-701.97900000000004</v>
      </c>
      <c r="G23" s="1027">
        <v>-185.42699999999999</v>
      </c>
    </row>
    <row r="24" spans="2:7" s="1" customFormat="1" ht="14.1" customHeight="1">
      <c r="B24" s="1024" t="s">
        <v>781</v>
      </c>
      <c r="C24" s="1022">
        <v>32</v>
      </c>
      <c r="D24" s="1025" t="s">
        <v>36</v>
      </c>
      <c r="E24" s="1026" t="s">
        <v>36</v>
      </c>
      <c r="F24" s="1025">
        <v>-59.92</v>
      </c>
      <c r="G24" s="1027">
        <v>-19.212</v>
      </c>
    </row>
    <row r="25" spans="2:7" s="1" customFormat="1" ht="14.1" customHeight="1">
      <c r="B25" s="1024" t="s">
        <v>771</v>
      </c>
      <c r="C25" s="1022">
        <v>16</v>
      </c>
      <c r="D25" s="1025" t="s">
        <v>1419</v>
      </c>
      <c r="E25" s="1026" t="s">
        <v>1420</v>
      </c>
      <c r="F25" s="1025" t="s">
        <v>36</v>
      </c>
      <c r="G25" s="1027" t="s">
        <v>36</v>
      </c>
    </row>
    <row r="26" spans="2:7" s="1" customFormat="1" ht="14.1" customHeight="1">
      <c r="B26" s="1024" t="s">
        <v>326</v>
      </c>
      <c r="C26" s="1022">
        <v>33</v>
      </c>
      <c r="D26" s="1025">
        <v>-10.429</v>
      </c>
      <c r="E26" s="1026">
        <v>-1.88</v>
      </c>
      <c r="F26" s="1025">
        <v>-222.56200000000001</v>
      </c>
      <c r="G26" s="1027">
        <v>-354</v>
      </c>
    </row>
    <row r="27" spans="2:7" s="1" customFormat="1" ht="14.1" customHeight="1">
      <c r="B27" s="1024" t="s">
        <v>325</v>
      </c>
      <c r="C27" s="1022">
        <v>33</v>
      </c>
      <c r="D27" s="1025">
        <v>273.04399999999998</v>
      </c>
      <c r="E27" s="1026">
        <v>47.076000000000001</v>
      </c>
      <c r="F27" s="1025">
        <v>496.54300000000001</v>
      </c>
      <c r="G27" s="1027">
        <v>108.988</v>
      </c>
    </row>
    <row r="28" spans="2:7" s="1" customFormat="1" ht="14.1" customHeight="1">
      <c r="B28" s="1024" t="s">
        <v>738</v>
      </c>
      <c r="C28" s="1022">
        <v>33</v>
      </c>
      <c r="D28" s="1025">
        <v>45.804000000000002</v>
      </c>
      <c r="E28" s="1026">
        <v>-110.872</v>
      </c>
      <c r="F28" s="1025">
        <v>885.47</v>
      </c>
      <c r="G28" s="1027">
        <v>-510.19</v>
      </c>
    </row>
    <row r="29" spans="2:7" s="1" customFormat="1" ht="14.1" customHeight="1">
      <c r="B29" s="1024" t="s">
        <v>1421</v>
      </c>
      <c r="C29" s="1022"/>
      <c r="D29" s="1025">
        <v>2.4129999999999998</v>
      </c>
      <c r="E29" s="1026">
        <v>2.5249999999999999</v>
      </c>
      <c r="F29" s="1025">
        <v>5.3849999999999998</v>
      </c>
      <c r="G29" s="1027">
        <v>-510</v>
      </c>
    </row>
    <row r="30" spans="2:7" s="1" customFormat="1" ht="14.1" customHeight="1">
      <c r="B30" s="1021" t="s">
        <v>1422</v>
      </c>
      <c r="C30" s="1022"/>
      <c r="D30" s="948"/>
      <c r="E30" s="775"/>
      <c r="F30" s="948"/>
      <c r="G30" s="828"/>
    </row>
    <row r="31" spans="2:7" s="1" customFormat="1" ht="14.1" customHeight="1">
      <c r="B31" s="1024" t="s">
        <v>1423</v>
      </c>
      <c r="C31" s="1022"/>
      <c r="D31" s="1025">
        <v>-38.176000000000002</v>
      </c>
      <c r="E31" s="1026">
        <v>15.037000000000001</v>
      </c>
      <c r="F31" s="1025">
        <v>215.29499999999999</v>
      </c>
      <c r="G31" s="1027">
        <v>-562.17700000000002</v>
      </c>
    </row>
    <row r="32" spans="2:7" s="1" customFormat="1" ht="14.1" customHeight="1">
      <c r="B32" s="1024" t="s">
        <v>1424</v>
      </c>
      <c r="C32" s="1022"/>
      <c r="D32" s="1025" t="s">
        <v>36</v>
      </c>
      <c r="E32" s="1026">
        <v>51</v>
      </c>
      <c r="F32" s="1025">
        <v>-2.6059999999999999</v>
      </c>
      <c r="G32" s="1027">
        <v>-107.812</v>
      </c>
    </row>
    <row r="33" spans="2:7" s="1" customFormat="1" ht="14.1" customHeight="1">
      <c r="B33" s="1024" t="s">
        <v>1425</v>
      </c>
      <c r="C33" s="1022"/>
      <c r="D33" s="1025">
        <v>6</v>
      </c>
      <c r="E33" s="1026">
        <v>-103</v>
      </c>
      <c r="F33" s="1025">
        <v>-10.863</v>
      </c>
      <c r="G33" s="1027">
        <v>-15.797000000000001</v>
      </c>
    </row>
    <row r="34" spans="2:7" s="1" customFormat="1" ht="14.1" customHeight="1">
      <c r="B34" s="1024" t="s">
        <v>1426</v>
      </c>
      <c r="C34" s="1022"/>
      <c r="D34" s="1025">
        <v>-92.078000000000003</v>
      </c>
      <c r="E34" s="1026">
        <v>-11.836</v>
      </c>
      <c r="F34" s="1025">
        <v>-161.70099999999999</v>
      </c>
      <c r="G34" s="1027">
        <v>-197.56800000000001</v>
      </c>
    </row>
    <row r="35" spans="2:7" s="1" customFormat="1" ht="14.1" customHeight="1">
      <c r="B35" s="1024" t="s">
        <v>783</v>
      </c>
      <c r="C35" s="1022"/>
      <c r="D35" s="1025">
        <v>-2.46</v>
      </c>
      <c r="E35" s="1026">
        <v>-320</v>
      </c>
      <c r="F35" s="1025">
        <v>-231.374</v>
      </c>
      <c r="G35" s="1027">
        <v>-187.715</v>
      </c>
    </row>
    <row r="36" spans="2:7" s="1" customFormat="1" ht="14.1" customHeight="1">
      <c r="B36" s="1024" t="s">
        <v>1427</v>
      </c>
      <c r="C36" s="1022">
        <v>10</v>
      </c>
      <c r="D36" s="1025" t="s">
        <v>36</v>
      </c>
      <c r="E36" s="1026" t="s">
        <v>36</v>
      </c>
      <c r="F36" s="1025">
        <v>296.31700000000001</v>
      </c>
      <c r="G36" s="1027" t="s">
        <v>1428</v>
      </c>
    </row>
    <row r="37" spans="2:7" s="1" customFormat="1" ht="14.1" customHeight="1">
      <c r="B37" s="1024" t="s">
        <v>785</v>
      </c>
      <c r="C37" s="1022"/>
      <c r="D37" s="1025" t="s">
        <v>36</v>
      </c>
      <c r="E37" s="1026" t="s">
        <v>36</v>
      </c>
      <c r="F37" s="1025">
        <v>69.06</v>
      </c>
      <c r="G37" s="1027">
        <v>339.81700000000001</v>
      </c>
    </row>
    <row r="38" spans="2:7" s="1" customFormat="1" ht="14.1" customHeight="1">
      <c r="B38" s="1024" t="s">
        <v>784</v>
      </c>
      <c r="C38" s="1022"/>
      <c r="D38" s="1025" t="s">
        <v>36</v>
      </c>
      <c r="E38" s="1026" t="s">
        <v>36</v>
      </c>
      <c r="F38" s="1025" t="s">
        <v>36</v>
      </c>
      <c r="G38" s="1027">
        <v>7.98</v>
      </c>
    </row>
    <row r="39" spans="2:7" s="1" customFormat="1" ht="14.1" customHeight="1">
      <c r="B39" s="1024" t="s">
        <v>1429</v>
      </c>
      <c r="C39" s="1022"/>
      <c r="D39" s="1025">
        <v>28.863</v>
      </c>
      <c r="E39" s="1026">
        <v>27.062000000000001</v>
      </c>
      <c r="F39" s="1025">
        <v>652.93399999999997</v>
      </c>
      <c r="G39" s="1027">
        <v>-708.73299999999995</v>
      </c>
    </row>
    <row r="40" spans="2:7" s="1" customFormat="1" ht="14.1" customHeight="1">
      <c r="B40" s="1021" t="s">
        <v>1430</v>
      </c>
      <c r="C40" s="1022"/>
      <c r="D40" s="948"/>
      <c r="E40" s="775"/>
      <c r="F40" s="948"/>
      <c r="G40" s="828"/>
    </row>
    <row r="41" spans="2:7" s="1" customFormat="1" ht="14.1" customHeight="1">
      <c r="B41" s="1024" t="s">
        <v>786</v>
      </c>
      <c r="C41" s="1022"/>
      <c r="D41" s="1025">
        <v>19.672999999999998</v>
      </c>
      <c r="E41" s="1026">
        <v>-4.819</v>
      </c>
      <c r="F41" s="1025">
        <v>-750.12300000000005</v>
      </c>
      <c r="G41" s="1027">
        <v>76.22</v>
      </c>
    </row>
    <row r="42" spans="2:7" s="1" customFormat="1" ht="14.1" customHeight="1">
      <c r="B42" s="1024" t="s">
        <v>788</v>
      </c>
      <c r="C42" s="1022"/>
      <c r="D42" s="1025">
        <v>-1.389</v>
      </c>
      <c r="E42" s="1026">
        <v>1.91</v>
      </c>
      <c r="F42" s="1025">
        <v>938.81299999999999</v>
      </c>
      <c r="G42" s="1027">
        <v>503.77800000000002</v>
      </c>
    </row>
    <row r="43" spans="2:7" s="1" customFormat="1" ht="14.1" customHeight="1">
      <c r="B43" s="1024" t="s">
        <v>789</v>
      </c>
      <c r="C43" s="1022"/>
      <c r="D43" s="1025" t="s">
        <v>36</v>
      </c>
      <c r="E43" s="1026" t="s">
        <v>36</v>
      </c>
      <c r="F43" s="1025">
        <v>-630.90099999999995</v>
      </c>
      <c r="G43" s="1027">
        <v>-601.21600000000001</v>
      </c>
    </row>
    <row r="44" spans="2:7" s="1" customFormat="1" ht="14.1" customHeight="1">
      <c r="B44" s="1024" t="s">
        <v>787</v>
      </c>
      <c r="C44" s="1022"/>
      <c r="D44" s="1025" t="s">
        <v>36</v>
      </c>
      <c r="E44" s="1026" t="s">
        <v>36</v>
      </c>
      <c r="F44" s="1025" t="s">
        <v>36</v>
      </c>
      <c r="G44" s="1027">
        <v>-370.47800000000001</v>
      </c>
    </row>
    <row r="45" spans="2:7" s="1" customFormat="1" ht="14.1" customHeight="1">
      <c r="B45" s="1024" t="s">
        <v>790</v>
      </c>
      <c r="C45" s="1022"/>
      <c r="D45" s="1025">
        <v>2.99</v>
      </c>
      <c r="E45" s="1026">
        <v>2.5710000000000002</v>
      </c>
      <c r="F45" s="1025">
        <v>10.382999999999999</v>
      </c>
      <c r="G45" s="1027">
        <v>15.904999999999999</v>
      </c>
    </row>
    <row r="46" spans="2:7" s="1" customFormat="1" ht="14.1" customHeight="1">
      <c r="B46" s="1024" t="s">
        <v>1431</v>
      </c>
      <c r="C46" s="1022">
        <v>10</v>
      </c>
      <c r="D46" s="1025" t="s">
        <v>36</v>
      </c>
      <c r="E46" s="1026" t="s">
        <v>36</v>
      </c>
      <c r="F46" s="1025">
        <v>191.62700000000001</v>
      </c>
      <c r="G46" s="1027">
        <v>-106.015</v>
      </c>
    </row>
    <row r="47" spans="2:7" s="91" customFormat="1" ht="14.1" customHeight="1">
      <c r="B47" s="1024" t="s">
        <v>1432</v>
      </c>
      <c r="C47" s="1022"/>
      <c r="D47" s="1025">
        <v>-4.5650000000000004</v>
      </c>
      <c r="E47" s="1026">
        <v>-3.5750000000000002</v>
      </c>
      <c r="F47" s="1025">
        <v>-267.14800000000002</v>
      </c>
      <c r="G47" s="1027">
        <v>-201.422</v>
      </c>
    </row>
    <row r="48" spans="2:7" s="4" customFormat="1" ht="14.1" customHeight="1" thickBot="1">
      <c r="B48" s="1024" t="s">
        <v>791</v>
      </c>
      <c r="C48" s="1022"/>
      <c r="D48" s="1025">
        <v>3.4420000000000002</v>
      </c>
      <c r="E48" s="1026">
        <v>3.105</v>
      </c>
      <c r="F48" s="1025">
        <v>-570.14499999999998</v>
      </c>
      <c r="G48" s="1027">
        <v>266.47000000000003</v>
      </c>
    </row>
    <row r="49" spans="2:7" s="4" customFormat="1" ht="14.1" customHeight="1" thickBot="1">
      <c r="B49" s="1021" t="s">
        <v>1433</v>
      </c>
      <c r="C49" s="1017"/>
      <c r="D49" s="1028">
        <v>-35.353999999999999</v>
      </c>
      <c r="E49" s="1029">
        <v>23.683</v>
      </c>
      <c r="F49" s="1028" t="s">
        <v>1434</v>
      </c>
      <c r="G49" s="1030">
        <v>881.74</v>
      </c>
    </row>
    <row r="50" spans="2:7" s="4" customFormat="1" ht="14.1" customHeight="1">
      <c r="B50" s="1021" t="s">
        <v>1435</v>
      </c>
      <c r="C50" s="1022"/>
      <c r="D50" s="948"/>
      <c r="E50" s="775"/>
      <c r="F50" s="948"/>
      <c r="G50" s="828"/>
    </row>
    <row r="51" spans="2:7" s="4" customFormat="1" ht="14.1" customHeight="1">
      <c r="B51" s="1024" t="s">
        <v>1436</v>
      </c>
      <c r="C51" s="1022"/>
      <c r="D51" s="1025" t="s">
        <v>1437</v>
      </c>
      <c r="E51" s="1026">
        <v>-7.6660000000000004</v>
      </c>
      <c r="F51" s="1025" t="s">
        <v>36</v>
      </c>
      <c r="G51" s="1027" t="s">
        <v>36</v>
      </c>
    </row>
    <row r="52" spans="2:7" s="4" customFormat="1" ht="14.1" customHeight="1">
      <c r="B52" s="1024" t="s">
        <v>1438</v>
      </c>
      <c r="C52" s="1022"/>
      <c r="D52" s="1025" t="s">
        <v>36</v>
      </c>
      <c r="E52" s="1026">
        <v>-1.5009999999999999</v>
      </c>
      <c r="F52" s="1025" t="s">
        <v>36</v>
      </c>
      <c r="G52" s="1027" t="s">
        <v>36</v>
      </c>
    </row>
    <row r="53" spans="2:7" s="4" customFormat="1" ht="14.1" customHeight="1">
      <c r="B53" s="1024" t="s">
        <v>793</v>
      </c>
      <c r="C53" s="1022"/>
      <c r="D53" s="1025">
        <v>895.03200000000004</v>
      </c>
      <c r="E53" s="1026">
        <v>-1.623</v>
      </c>
      <c r="F53" s="1025" t="s">
        <v>1439</v>
      </c>
      <c r="G53" s="1027">
        <v>550.79600000000005</v>
      </c>
    </row>
    <row r="54" spans="2:7" s="4" customFormat="1" ht="14.1" customHeight="1">
      <c r="B54" s="1024" t="s">
        <v>1440</v>
      </c>
      <c r="C54" s="1022" t="s">
        <v>1441</v>
      </c>
      <c r="D54" s="1025">
        <v>-31.431999999999999</v>
      </c>
      <c r="E54" s="1026">
        <v>-34.481999999999999</v>
      </c>
      <c r="F54" s="1025" t="s">
        <v>1442</v>
      </c>
      <c r="G54" s="1027" t="s">
        <v>1443</v>
      </c>
    </row>
    <row r="55" spans="2:7" s="4" customFormat="1" ht="14.1" customHeight="1">
      <c r="B55" s="1024" t="s">
        <v>792</v>
      </c>
      <c r="C55" s="1022"/>
      <c r="D55" s="1025" t="s">
        <v>36</v>
      </c>
      <c r="E55" s="1026" t="s">
        <v>36</v>
      </c>
      <c r="F55" s="1025">
        <v>-531.27099999999996</v>
      </c>
      <c r="G55" s="1027">
        <v>-609.11800000000005</v>
      </c>
    </row>
    <row r="56" spans="2:7" s="4" customFormat="1" ht="14.1" customHeight="1">
      <c r="B56" s="1024" t="s">
        <v>795</v>
      </c>
      <c r="C56" s="1022"/>
      <c r="D56" s="1025" t="s">
        <v>36</v>
      </c>
      <c r="E56" s="1026" t="s">
        <v>36</v>
      </c>
      <c r="F56" s="1025">
        <v>-937.495</v>
      </c>
      <c r="G56" s="1027" t="s">
        <v>36</v>
      </c>
    </row>
    <row r="57" spans="2:7" s="4" customFormat="1" ht="14.1" customHeight="1">
      <c r="B57" s="1024" t="s">
        <v>1444</v>
      </c>
      <c r="C57" s="1022"/>
      <c r="D57" s="1025" t="s">
        <v>36</v>
      </c>
      <c r="E57" s="1026" t="s">
        <v>36</v>
      </c>
      <c r="F57" s="1025">
        <v>49.523000000000003</v>
      </c>
      <c r="G57" s="1027">
        <v>-239.3</v>
      </c>
    </row>
    <row r="58" spans="2:7" s="4" customFormat="1" ht="14.1" customHeight="1">
      <c r="B58" s="1024" t="s">
        <v>794</v>
      </c>
      <c r="C58" s="1022" t="s">
        <v>1441</v>
      </c>
      <c r="D58" s="1025">
        <v>49</v>
      </c>
      <c r="E58" s="1026">
        <v>20</v>
      </c>
      <c r="F58" s="1025">
        <v>116.556</v>
      </c>
      <c r="G58" s="1027">
        <v>123.244</v>
      </c>
    </row>
    <row r="59" spans="2:7" s="4" customFormat="1" ht="14.1" customHeight="1" thickBot="1">
      <c r="B59" s="1024" t="s">
        <v>1445</v>
      </c>
      <c r="C59" s="1022"/>
      <c r="D59" s="1025" t="s">
        <v>1446</v>
      </c>
      <c r="E59" s="1026">
        <v>457.47500000000002</v>
      </c>
      <c r="F59" s="1025" t="s">
        <v>36</v>
      </c>
      <c r="G59" s="1027" t="s">
        <v>36</v>
      </c>
    </row>
    <row r="60" spans="2:7" s="4" customFormat="1" ht="14.1" customHeight="1" thickBot="1">
      <c r="B60" s="1021" t="s">
        <v>1447</v>
      </c>
      <c r="C60" s="1022"/>
      <c r="D60" s="1028" t="s">
        <v>1448</v>
      </c>
      <c r="E60" s="1029">
        <v>412.22300000000001</v>
      </c>
      <c r="F60" s="1028" t="s">
        <v>1449</v>
      </c>
      <c r="G60" s="1030" t="s">
        <v>1450</v>
      </c>
    </row>
    <row r="61" spans="2:7" s="4" customFormat="1" ht="14.1" customHeight="1">
      <c r="B61" s="1021" t="s">
        <v>1451</v>
      </c>
      <c r="C61" s="1017"/>
      <c r="D61" s="948"/>
      <c r="E61" s="775"/>
      <c r="F61" s="948"/>
      <c r="G61" s="828"/>
    </row>
    <row r="62" spans="2:7" s="4" customFormat="1" ht="14.1" customHeight="1">
      <c r="B62" s="1024" t="s">
        <v>1452</v>
      </c>
      <c r="C62" s="1022" t="s">
        <v>1453</v>
      </c>
      <c r="D62" s="1025" t="s">
        <v>1454</v>
      </c>
      <c r="E62" s="1026" t="s">
        <v>1455</v>
      </c>
      <c r="F62" s="1025" t="s">
        <v>1456</v>
      </c>
      <c r="G62" s="1027" t="s">
        <v>1457</v>
      </c>
    </row>
    <row r="63" spans="2:7" s="4" customFormat="1" ht="14.1" customHeight="1">
      <c r="B63" s="1024" t="s">
        <v>1458</v>
      </c>
      <c r="C63" s="1022" t="s">
        <v>1453</v>
      </c>
      <c r="D63" s="1025" t="s">
        <v>1459</v>
      </c>
      <c r="E63" s="1026" t="s">
        <v>1460</v>
      </c>
      <c r="F63" s="1025" t="s">
        <v>1461</v>
      </c>
      <c r="G63" s="1027" t="s">
        <v>1462</v>
      </c>
    </row>
    <row r="64" spans="2:7" s="4" customFormat="1" ht="14.1" customHeight="1">
      <c r="B64" s="1024" t="s">
        <v>1463</v>
      </c>
      <c r="C64" s="1022" t="s">
        <v>1453</v>
      </c>
      <c r="D64" s="1025">
        <v>-454.53800000000001</v>
      </c>
      <c r="E64" s="1026">
        <v>-234.19300000000001</v>
      </c>
      <c r="F64" s="1025" t="s">
        <v>1464</v>
      </c>
      <c r="G64" s="1027">
        <v>-963.322</v>
      </c>
    </row>
    <row r="65" spans="2:42" s="4" customFormat="1" ht="14.1" customHeight="1">
      <c r="B65" s="1024" t="s">
        <v>1465</v>
      </c>
      <c r="C65" s="1022"/>
      <c r="D65" s="1025" t="s">
        <v>1466</v>
      </c>
      <c r="E65" s="1026">
        <v>-553.77800000000002</v>
      </c>
      <c r="F65" s="1025" t="s">
        <v>36</v>
      </c>
      <c r="G65" s="1027" t="s">
        <v>36</v>
      </c>
    </row>
    <row r="66" spans="2:42" s="4" customFormat="1" ht="14.1" customHeight="1">
      <c r="B66" s="1024" t="s">
        <v>1467</v>
      </c>
      <c r="C66" s="1022"/>
      <c r="D66" s="1025">
        <v>-27.623000000000001</v>
      </c>
      <c r="E66" s="1026">
        <v>67.356999999999999</v>
      </c>
      <c r="F66" s="1025">
        <v>-429.14</v>
      </c>
      <c r="G66" s="1027">
        <v>509.62099999999998</v>
      </c>
    </row>
    <row r="67" spans="2:42" s="4" customFormat="1" ht="14.1" customHeight="1">
      <c r="B67" s="1024" t="s">
        <v>797</v>
      </c>
      <c r="C67" s="1022"/>
      <c r="D67" s="1025">
        <v>739.19</v>
      </c>
      <c r="E67" s="1026" t="s">
        <v>36</v>
      </c>
      <c r="F67" s="1025">
        <v>813.51700000000005</v>
      </c>
      <c r="G67" s="1027">
        <v>206.30799999999999</v>
      </c>
    </row>
    <row r="68" spans="2:42" ht="14.1" customHeight="1">
      <c r="B68" s="1024" t="s">
        <v>1468</v>
      </c>
      <c r="C68" s="1022"/>
      <c r="D68" s="1025" t="s">
        <v>36</v>
      </c>
      <c r="E68" s="1026" t="s">
        <v>36</v>
      </c>
      <c r="F68" s="1025" t="s">
        <v>36</v>
      </c>
      <c r="G68" s="1027">
        <v>921</v>
      </c>
    </row>
    <row r="69" spans="2:42" ht="14.1" customHeight="1">
      <c r="B69" s="1024" t="s">
        <v>1469</v>
      </c>
      <c r="C69" s="1022"/>
      <c r="D69" s="1025" t="s">
        <v>1470</v>
      </c>
      <c r="E69" s="1026">
        <v>-217.43100000000001</v>
      </c>
      <c r="F69" s="1025" t="s">
        <v>1471</v>
      </c>
      <c r="G69" s="1027">
        <v>-893.56399999999996</v>
      </c>
    </row>
    <row r="70" spans="2:42" ht="14.1" customHeight="1">
      <c r="B70" s="1024" t="s">
        <v>796</v>
      </c>
      <c r="C70" s="1022">
        <v>26</v>
      </c>
      <c r="D70" s="1025" t="s">
        <v>36</v>
      </c>
      <c r="E70" s="1026" t="s">
        <v>36</v>
      </c>
      <c r="F70" s="1025">
        <v>-338.22800000000001</v>
      </c>
      <c r="G70" s="1027">
        <v>-149.36099999999999</v>
      </c>
    </row>
    <row r="71" spans="2:42" ht="14.1" customHeight="1">
      <c r="B71" s="1024" t="s">
        <v>1472</v>
      </c>
      <c r="C71" s="1022"/>
      <c r="D71" s="1025">
        <v>-196</v>
      </c>
      <c r="E71" s="1026">
        <v>-264</v>
      </c>
      <c r="F71" s="1025">
        <v>-17.478999999999999</v>
      </c>
      <c r="G71" s="1027">
        <v>-19.824000000000002</v>
      </c>
    </row>
    <row r="72" spans="2:42" ht="14.1" customHeight="1">
      <c r="B72" s="1024" t="s">
        <v>1473</v>
      </c>
      <c r="C72" s="1022"/>
      <c r="D72" s="1025" t="s">
        <v>36</v>
      </c>
      <c r="E72" s="1026" t="s">
        <v>36</v>
      </c>
      <c r="F72" s="1025">
        <v>-28.713999999999999</v>
      </c>
      <c r="G72" s="1027">
        <v>-47.457999999999998</v>
      </c>
    </row>
    <row r="73" spans="2:42" ht="14.1" customHeight="1" thickBot="1">
      <c r="B73" s="1024" t="s">
        <v>1474</v>
      </c>
      <c r="C73" s="1022"/>
      <c r="D73" s="1025" t="s">
        <v>36</v>
      </c>
      <c r="E73" s="1026" t="s">
        <v>36</v>
      </c>
      <c r="F73" s="1025" t="s">
        <v>36</v>
      </c>
      <c r="G73" s="1027">
        <v>-48.140999999999998</v>
      </c>
    </row>
    <row r="74" spans="2:42" ht="14.1" customHeight="1" thickBot="1">
      <c r="B74" s="1021" t="s">
        <v>1475</v>
      </c>
      <c r="C74" s="1022"/>
      <c r="D74" s="1028" t="s">
        <v>1476</v>
      </c>
      <c r="E74" s="1029">
        <v>-485.7</v>
      </c>
      <c r="F74" s="1028">
        <v>-448.98099999999999</v>
      </c>
      <c r="G74" s="1030" t="s">
        <v>1477</v>
      </c>
    </row>
    <row r="75" spans="2:42" s="1" customFormat="1" ht="14.1" customHeight="1" thickBot="1">
      <c r="B75" s="1021" t="s">
        <v>1478</v>
      </c>
      <c r="C75" s="1022"/>
      <c r="D75" s="1031">
        <v>24.904</v>
      </c>
      <c r="E75" s="1032">
        <v>-49.793999999999997</v>
      </c>
      <c r="F75" s="1031">
        <v>142.702</v>
      </c>
      <c r="G75" s="1033">
        <v>-288.59699999999998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</row>
    <row r="76" spans="2:42" s="1" customFormat="1" ht="14.1" customHeight="1" thickTop="1">
      <c r="B76" s="1024" t="s">
        <v>1479</v>
      </c>
      <c r="C76" s="1022">
        <v>6</v>
      </c>
      <c r="D76" s="1025">
        <v>17.408000000000001</v>
      </c>
      <c r="E76" s="1026">
        <v>68.423000000000002</v>
      </c>
      <c r="F76" s="1025">
        <v>773.505</v>
      </c>
      <c r="G76" s="1027" t="s">
        <v>798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</row>
    <row r="77" spans="2:42" s="1" customFormat="1" ht="14.1" customHeight="1" thickBot="1">
      <c r="B77" s="1024" t="s">
        <v>1480</v>
      </c>
      <c r="C77" s="1022">
        <v>6</v>
      </c>
      <c r="D77" s="1025">
        <v>42.311999999999998</v>
      </c>
      <c r="E77" s="1026">
        <v>18.629000000000001</v>
      </c>
      <c r="F77" s="1025">
        <v>916.20699999999999</v>
      </c>
      <c r="G77" s="1027">
        <v>773.505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</row>
    <row r="78" spans="2:42" s="1" customFormat="1" ht="14.1" customHeight="1" thickBot="1">
      <c r="B78" s="1021" t="s">
        <v>1478</v>
      </c>
      <c r="C78" s="1017"/>
      <c r="D78" s="1034">
        <v>24.904</v>
      </c>
      <c r="E78" s="1035">
        <v>-49.793999999999997</v>
      </c>
      <c r="F78" s="1034">
        <v>142.702</v>
      </c>
      <c r="G78" s="1036">
        <v>-288.59699999999998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</row>
    <row r="79" spans="2:42" s="1" customFormat="1" ht="14.1" customHeight="1" thickTop="1">
      <c r="B79" s="1021" t="s">
        <v>41</v>
      </c>
      <c r="C79" s="1022"/>
      <c r="D79" s="828"/>
      <c r="E79" s="775"/>
      <c r="F79" s="828"/>
      <c r="G79" s="828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</row>
    <row r="80" spans="2:42" s="1" customFormat="1" ht="14.1" customHeight="1"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</row>
    <row r="81" spans="4:42" s="1" customFormat="1" ht="14.1" hidden="1" customHeight="1"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</row>
    <row r="82" spans="4:42" s="1" customFormat="1" ht="14.1" hidden="1" customHeight="1"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</row>
    <row r="83" spans="4:42" s="1" customFormat="1" ht="14.1" hidden="1" customHeight="1"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</row>
    <row r="84" spans="4:42" s="1" customFormat="1" ht="14.1" hidden="1" customHeight="1"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</row>
    <row r="85" spans="4:42" s="1" customFormat="1" ht="14.1" hidden="1" customHeight="1"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</row>
    <row r="86" spans="4:42" s="1" customFormat="1" ht="14.1" hidden="1" customHeight="1"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</row>
    <row r="87" spans="4:42" s="1" customFormat="1" ht="14.1" hidden="1" customHeight="1"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</row>
    <row r="88" spans="4:42" s="1" customFormat="1" ht="14.1" hidden="1" customHeight="1"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</row>
    <row r="89" spans="4:42" s="1" customFormat="1" ht="14.1" hidden="1" customHeight="1"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</row>
    <row r="90" spans="4:42" s="1" customFormat="1" ht="14.1" hidden="1" customHeight="1"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</row>
    <row r="91" spans="4:42" s="1" customFormat="1" ht="14.1" hidden="1" customHeight="1"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</row>
    <row r="92" spans="4:42" s="1" customFormat="1" ht="14.1" hidden="1" customHeight="1"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</row>
    <row r="93" spans="4:42" s="1" customFormat="1" ht="14.1" hidden="1" customHeight="1"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</row>
    <row r="94" spans="4:42" s="1" customFormat="1" ht="14.1" hidden="1" customHeight="1"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</row>
    <row r="95" spans="4:42" s="1" customFormat="1" ht="14.1" hidden="1" customHeight="1"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</row>
    <row r="96" spans="4:42" s="1" customFormat="1" ht="14.1" hidden="1" customHeight="1"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</row>
    <row r="97" spans="4:42" s="1" customFormat="1" ht="14.1" hidden="1" customHeight="1"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</row>
    <row r="98" spans="4:42" s="1" customFormat="1" ht="14.1" hidden="1" customHeight="1"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</row>
    <row r="99" spans="4:42" s="1" customFormat="1" ht="14.1" hidden="1" customHeight="1"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</row>
    <row r="100" spans="4:42" s="1" customFormat="1" ht="14.1" hidden="1" customHeight="1"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</row>
    <row r="101" spans="4:42" s="1" customFormat="1" ht="14.1" hidden="1" customHeight="1"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</row>
  </sheetData>
  <mergeCells count="3">
    <mergeCell ref="C6:C7"/>
    <mergeCell ref="D6:E6"/>
    <mergeCell ref="F6:G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C774-6C39-4E3C-8BB3-6B2FE28E6A4C}">
  <dimension ref="A1:H68"/>
  <sheetViews>
    <sheetView showGridLines="0" showRowColHeaders="0" topLeftCell="B1" zoomScale="115" zoomScaleNormal="115" workbookViewId="0">
      <selection activeCell="B3" sqref="B3"/>
    </sheetView>
  </sheetViews>
  <sheetFormatPr defaultColWidth="0" defaultRowHeight="0" customHeight="1" zeroHeight="1"/>
  <cols>
    <col min="1" max="1" width="5.7109375" style="1" customWidth="1"/>
    <col min="2" max="2" width="66" style="1" bestFit="1" customWidth="1"/>
    <col min="3" max="6" width="15.7109375" style="1" customWidth="1"/>
    <col min="7" max="8" width="15.7109375" customWidth="1"/>
    <col min="9" max="16384" width="15.7109375" hidden="1"/>
  </cols>
  <sheetData>
    <row r="1" spans="1:7" ht="29.25" customHeight="1">
      <c r="B1" s="24" t="s">
        <v>238</v>
      </c>
      <c r="C1" s="24"/>
      <c r="D1" s="24"/>
      <c r="E1" s="24"/>
      <c r="F1" s="24"/>
    </row>
    <row r="2" spans="1:7" ht="8.25" customHeight="1">
      <c r="B2" s="2"/>
      <c r="C2" s="2"/>
      <c r="D2" s="2"/>
      <c r="E2" s="2"/>
      <c r="F2" s="2"/>
    </row>
    <row r="3" spans="1:7" ht="15.75">
      <c r="B3" s="81" t="s">
        <v>1481</v>
      </c>
      <c r="C3" s="81"/>
      <c r="D3" s="81"/>
      <c r="E3" s="81"/>
      <c r="F3" s="81"/>
    </row>
    <row r="4" spans="1:7" s="143" customFormat="1" ht="15.75">
      <c r="A4" s="4"/>
      <c r="B4" s="214"/>
      <c r="C4" s="214"/>
      <c r="D4" s="214"/>
      <c r="E4" s="214"/>
      <c r="F4" s="214"/>
    </row>
    <row r="5" spans="1:7" ht="19.5" customHeight="1" thickBot="1">
      <c r="B5" s="775"/>
      <c r="C5" s="1148" t="s">
        <v>1259</v>
      </c>
      <c r="D5" s="1149" t="s">
        <v>359</v>
      </c>
      <c r="E5" s="1151"/>
      <c r="F5" s="1149" t="s">
        <v>360</v>
      </c>
      <c r="G5" s="1151"/>
    </row>
    <row r="6" spans="1:7" s="1" customFormat="1" ht="14.1" customHeight="1" thickTop="1">
      <c r="B6" s="775"/>
      <c r="C6" s="1148"/>
      <c r="D6" s="722">
        <v>2022</v>
      </c>
      <c r="E6" s="715" t="s">
        <v>993</v>
      </c>
      <c r="F6" s="722">
        <v>2022</v>
      </c>
      <c r="G6" s="715" t="s">
        <v>993</v>
      </c>
    </row>
    <row r="7" spans="1:7" s="1" customFormat="1" ht="2.1" customHeight="1">
      <c r="B7" s="775"/>
      <c r="C7" s="1037"/>
      <c r="D7" s="1038"/>
      <c r="E7" s="1038"/>
      <c r="F7" s="1038"/>
      <c r="G7" s="249"/>
    </row>
    <row r="8" spans="1:7" s="1" customFormat="1" ht="2.1" customHeight="1">
      <c r="B8" s="775"/>
      <c r="C8" s="1039"/>
      <c r="D8" s="1040"/>
      <c r="E8" s="1040"/>
      <c r="F8" s="1040"/>
      <c r="G8" s="1041"/>
    </row>
    <row r="9" spans="1:7" s="1" customFormat="1" ht="2.1" customHeight="1">
      <c r="B9" s="947"/>
      <c r="C9" s="890"/>
      <c r="D9" s="1038"/>
      <c r="E9" s="1038"/>
      <c r="F9" s="304"/>
      <c r="G9" s="891"/>
    </row>
    <row r="10" spans="1:7" s="1" customFormat="1" ht="14.1" customHeight="1">
      <c r="B10" s="950" t="s">
        <v>1482</v>
      </c>
      <c r="C10" s="999"/>
      <c r="D10" s="170"/>
      <c r="E10" s="170"/>
      <c r="F10" s="170"/>
      <c r="G10" s="156"/>
    </row>
    <row r="11" spans="1:7" s="1" customFormat="1" ht="14.1" customHeight="1">
      <c r="B11" s="950" t="s">
        <v>1483</v>
      </c>
      <c r="C11" s="999"/>
      <c r="D11" s="170"/>
      <c r="E11" s="170"/>
      <c r="F11" s="304"/>
      <c r="G11" s="891"/>
    </row>
    <row r="12" spans="1:7" s="1" customFormat="1" ht="14.1" customHeight="1">
      <c r="B12" s="945" t="s">
        <v>1484</v>
      </c>
      <c r="C12" s="877">
        <v>29</v>
      </c>
      <c r="D12" s="222">
        <v>339.59899999999999</v>
      </c>
      <c r="E12" s="161">
        <v>268.13299999999998</v>
      </c>
      <c r="F12" s="222" t="s">
        <v>1485</v>
      </c>
      <c r="G12" s="161" t="s">
        <v>1486</v>
      </c>
    </row>
    <row r="13" spans="1:7" s="1" customFormat="1" ht="14.1" customHeight="1">
      <c r="B13" s="945" t="s">
        <v>767</v>
      </c>
      <c r="C13" s="877">
        <v>32</v>
      </c>
      <c r="D13" s="222">
        <v>19.939</v>
      </c>
      <c r="E13" s="161">
        <v>456</v>
      </c>
      <c r="F13" s="222">
        <v>74.539000000000001</v>
      </c>
      <c r="G13" s="161">
        <v>299.10599999999999</v>
      </c>
    </row>
    <row r="14" spans="1:7" s="1" customFormat="1" ht="14.1" customHeight="1">
      <c r="B14" s="945" t="s">
        <v>1487</v>
      </c>
      <c r="C14" s="877">
        <v>29</v>
      </c>
      <c r="D14" s="222" t="s">
        <v>36</v>
      </c>
      <c r="E14" s="161" t="s">
        <v>36</v>
      </c>
      <c r="F14" s="222" t="s">
        <v>1488</v>
      </c>
      <c r="G14" s="161" t="s">
        <v>1489</v>
      </c>
    </row>
    <row r="15" spans="1:7" s="1" customFormat="1" ht="14.1" customHeight="1">
      <c r="B15" s="1042" t="s">
        <v>777</v>
      </c>
      <c r="C15" s="877">
        <v>30</v>
      </c>
      <c r="D15" s="222" t="s">
        <v>36</v>
      </c>
      <c r="E15" s="161" t="s">
        <v>36</v>
      </c>
      <c r="F15" s="222">
        <v>-371.565</v>
      </c>
      <c r="G15" s="161">
        <v>-245.917</v>
      </c>
    </row>
    <row r="16" spans="1:7" s="1" customFormat="1" ht="14.1" customHeight="1">
      <c r="B16" s="950" t="s">
        <v>1490</v>
      </c>
      <c r="C16" s="877"/>
      <c r="D16" s="948"/>
      <c r="E16" s="828"/>
      <c r="F16" s="948"/>
      <c r="G16" s="828"/>
    </row>
    <row r="17" spans="2:7" s="1" customFormat="1" ht="14.1" customHeight="1">
      <c r="B17" s="945" t="s">
        <v>1491</v>
      </c>
      <c r="C17" s="877"/>
      <c r="D17" s="222" t="s">
        <v>36</v>
      </c>
      <c r="E17" s="161" t="s">
        <v>36</v>
      </c>
      <c r="F17" s="222" t="s">
        <v>1492</v>
      </c>
      <c r="G17" s="161" t="s">
        <v>1493</v>
      </c>
    </row>
    <row r="18" spans="2:7" s="1" customFormat="1" ht="14.1" customHeight="1">
      <c r="B18" s="945" t="s">
        <v>1494</v>
      </c>
      <c r="C18" s="877"/>
      <c r="D18" s="222">
        <v>65.367999999999995</v>
      </c>
      <c r="E18" s="161">
        <v>63.718000000000004</v>
      </c>
      <c r="F18" s="222" t="s">
        <v>1495</v>
      </c>
      <c r="G18" s="161" t="s">
        <v>1496</v>
      </c>
    </row>
    <row r="19" spans="2:7" s="1" customFormat="1" ht="14.1" customHeight="1" thickBot="1">
      <c r="B19" s="945" t="s">
        <v>1497</v>
      </c>
      <c r="C19" s="877"/>
      <c r="D19" s="946">
        <v>7.5259999999999998</v>
      </c>
      <c r="E19" s="949">
        <v>7.3170000000000002</v>
      </c>
      <c r="F19" s="946" t="s">
        <v>1498</v>
      </c>
      <c r="G19" s="949" t="s">
        <v>1499</v>
      </c>
    </row>
    <row r="20" spans="2:7" s="1" customFormat="1" ht="14.1" customHeight="1" thickBot="1">
      <c r="B20" s="947"/>
      <c r="C20" s="877"/>
      <c r="D20" s="222">
        <v>72.894000000000005</v>
      </c>
      <c r="E20" s="161">
        <v>71.034999999999997</v>
      </c>
      <c r="F20" s="222" t="s">
        <v>1500</v>
      </c>
      <c r="G20" s="161" t="s">
        <v>1501</v>
      </c>
    </row>
    <row r="21" spans="2:7" s="1" customFormat="1" ht="14.1" customHeight="1" thickBot="1">
      <c r="B21" s="950" t="s">
        <v>1502</v>
      </c>
      <c r="C21" s="877"/>
      <c r="D21" s="1007">
        <v>286.64400000000001</v>
      </c>
      <c r="E21" s="1043">
        <v>197.554</v>
      </c>
      <c r="F21" s="1007" t="s">
        <v>1503</v>
      </c>
      <c r="G21" s="1043" t="s">
        <v>1504</v>
      </c>
    </row>
    <row r="22" spans="2:7" s="1" customFormat="1" ht="14.1" customHeight="1" thickBot="1">
      <c r="B22" s="947" t="s">
        <v>1505</v>
      </c>
      <c r="C22" s="877">
        <v>30</v>
      </c>
      <c r="D22" s="222">
        <v>18.62</v>
      </c>
      <c r="E22" s="161">
        <v>17.327000000000002</v>
      </c>
      <c r="F22" s="222" t="s">
        <v>1415</v>
      </c>
      <c r="G22" s="161" t="s">
        <v>1416</v>
      </c>
    </row>
    <row r="23" spans="2:7" s="1" customFormat="1" ht="14.1" customHeight="1" thickBot="1">
      <c r="B23" s="950" t="s">
        <v>1506</v>
      </c>
      <c r="C23" s="877"/>
      <c r="D23" s="1007">
        <v>268.024</v>
      </c>
      <c r="E23" s="1043">
        <v>180.227</v>
      </c>
      <c r="F23" s="1007" t="s">
        <v>1507</v>
      </c>
      <c r="G23" s="1043" t="s">
        <v>1508</v>
      </c>
    </row>
    <row r="24" spans="2:7" s="1" customFormat="1" ht="14.1" customHeight="1">
      <c r="B24" s="950" t="s">
        <v>1509</v>
      </c>
      <c r="C24" s="877"/>
      <c r="D24" s="948"/>
      <c r="E24" s="828"/>
      <c r="F24" s="948"/>
      <c r="G24" s="828"/>
    </row>
    <row r="25" spans="2:7" s="1" customFormat="1" ht="14.1" customHeight="1">
      <c r="B25" s="642" t="s">
        <v>771</v>
      </c>
      <c r="C25" s="877">
        <v>16</v>
      </c>
      <c r="D25" s="222" t="s">
        <v>1510</v>
      </c>
      <c r="E25" s="161" t="s">
        <v>1511</v>
      </c>
      <c r="F25" s="222" t="s">
        <v>36</v>
      </c>
      <c r="G25" s="161" t="s">
        <v>36</v>
      </c>
    </row>
    <row r="26" spans="2:7" s="1" customFormat="1" ht="14.1" customHeight="1" thickBot="1">
      <c r="B26" s="945" t="s">
        <v>1512</v>
      </c>
      <c r="C26" s="877">
        <v>33</v>
      </c>
      <c r="D26" s="222">
        <v>742.35299999999995</v>
      </c>
      <c r="E26" s="161">
        <v>532.42200000000003</v>
      </c>
      <c r="F26" s="222" t="s">
        <v>1513</v>
      </c>
      <c r="G26" s="161" t="s">
        <v>1514</v>
      </c>
    </row>
    <row r="27" spans="2:7" s="1" customFormat="1" ht="14.1" customHeight="1" thickBot="1">
      <c r="B27" s="1000" t="s">
        <v>1515</v>
      </c>
      <c r="C27" s="1003"/>
      <c r="D27" s="1044" t="s">
        <v>1516</v>
      </c>
      <c r="E27" s="1045" t="s">
        <v>1517</v>
      </c>
      <c r="F27" s="1044" t="s">
        <v>1518</v>
      </c>
      <c r="G27" s="1045" t="s">
        <v>1519</v>
      </c>
    </row>
    <row r="28" spans="2:7" s="1" customFormat="1" ht="14.1" customHeight="1" thickTop="1">
      <c r="B28" s="950" t="s">
        <v>1520</v>
      </c>
      <c r="C28" s="877"/>
      <c r="D28" s="948"/>
      <c r="E28" s="828"/>
      <c r="F28" s="948"/>
      <c r="G28" s="828"/>
    </row>
    <row r="29" spans="2:7" s="1" customFormat="1" ht="14.1" customHeight="1">
      <c r="B29" s="947" t="s">
        <v>640</v>
      </c>
      <c r="C29" s="877"/>
      <c r="D29" s="948"/>
      <c r="E29" s="828"/>
      <c r="F29" s="948"/>
      <c r="G29" s="828"/>
    </row>
    <row r="30" spans="2:7" s="1" customFormat="1" ht="14.1" customHeight="1">
      <c r="B30" s="945" t="s">
        <v>1521</v>
      </c>
      <c r="C30" s="877"/>
      <c r="D30" s="222">
        <v>128.631</v>
      </c>
      <c r="E30" s="161">
        <v>107.983</v>
      </c>
      <c r="F30" s="222">
        <v>926.85</v>
      </c>
      <c r="G30" s="161">
        <v>992.58500000000004</v>
      </c>
    </row>
    <row r="31" spans="2:7" s="1" customFormat="1" ht="14.1" customHeight="1">
      <c r="B31" s="945" t="s">
        <v>1522</v>
      </c>
      <c r="C31" s="877"/>
      <c r="D31" s="222">
        <v>23.158000000000001</v>
      </c>
      <c r="E31" s="161">
        <v>20.001999999999999</v>
      </c>
      <c r="F31" s="222">
        <v>355.94099999999997</v>
      </c>
      <c r="G31" s="161">
        <v>292.09300000000002</v>
      </c>
    </row>
    <row r="32" spans="2:7" s="1" customFormat="1" ht="14.1" customHeight="1">
      <c r="B32" s="945" t="s">
        <v>1523</v>
      </c>
      <c r="C32" s="877"/>
      <c r="D32" s="222">
        <v>7.601</v>
      </c>
      <c r="E32" s="161">
        <v>6.7220000000000004</v>
      </c>
      <c r="F32" s="222">
        <v>80.052000000000007</v>
      </c>
      <c r="G32" s="161">
        <v>74.924000000000007</v>
      </c>
    </row>
    <row r="33" spans="2:7" s="1" customFormat="1" ht="14.1" customHeight="1">
      <c r="B33" s="947" t="s">
        <v>1524</v>
      </c>
      <c r="C33" s="877"/>
      <c r="D33" s="948"/>
      <c r="E33" s="828"/>
      <c r="F33" s="948"/>
      <c r="G33" s="828"/>
    </row>
    <row r="34" spans="2:7" s="1" customFormat="1" ht="14.1" customHeight="1">
      <c r="B34" s="945" t="s">
        <v>1525</v>
      </c>
      <c r="C34" s="877"/>
      <c r="D34" s="222">
        <v>440</v>
      </c>
      <c r="E34" s="161">
        <v>232.66</v>
      </c>
      <c r="F34" s="222" t="s">
        <v>1526</v>
      </c>
      <c r="G34" s="161" t="s">
        <v>1527</v>
      </c>
    </row>
    <row r="35" spans="2:7" s="1" customFormat="1" ht="14.1" customHeight="1">
      <c r="B35" s="945" t="s">
        <v>661</v>
      </c>
      <c r="C35" s="877"/>
      <c r="D35" s="222">
        <v>276</v>
      </c>
      <c r="E35" s="161">
        <v>199</v>
      </c>
      <c r="F35" s="222" t="s">
        <v>1528</v>
      </c>
      <c r="G35" s="161" t="s">
        <v>1529</v>
      </c>
    </row>
    <row r="36" spans="2:7" s="1" customFormat="1" ht="14.1" customHeight="1">
      <c r="B36" s="945" t="s">
        <v>1530</v>
      </c>
      <c r="C36" s="877"/>
      <c r="D36" s="222">
        <v>7.82</v>
      </c>
      <c r="E36" s="161">
        <v>6.2350000000000003</v>
      </c>
      <c r="F36" s="222">
        <v>39.363999999999997</v>
      </c>
      <c r="G36" s="161">
        <v>28.2</v>
      </c>
    </row>
    <row r="37" spans="2:7" s="91" customFormat="1" ht="14.1" customHeight="1">
      <c r="B37" s="945" t="s">
        <v>1531</v>
      </c>
      <c r="C37" s="877"/>
      <c r="D37" s="222" t="s">
        <v>36</v>
      </c>
      <c r="E37" s="161" t="s">
        <v>36</v>
      </c>
      <c r="F37" s="222" t="s">
        <v>1532</v>
      </c>
      <c r="G37" s="161" t="s">
        <v>1533</v>
      </c>
    </row>
    <row r="38" spans="2:7" s="4" customFormat="1" ht="14.1" customHeight="1">
      <c r="B38" s="947" t="s">
        <v>1534</v>
      </c>
      <c r="C38" s="877"/>
      <c r="D38" s="948"/>
      <c r="E38" s="828"/>
      <c r="F38" s="948"/>
      <c r="G38" s="828"/>
    </row>
    <row r="39" spans="2:7" s="4" customFormat="1" ht="14.1" customHeight="1">
      <c r="B39" s="945" t="s">
        <v>1535</v>
      </c>
      <c r="C39" s="877">
        <v>33</v>
      </c>
      <c r="D39" s="222" t="s">
        <v>1536</v>
      </c>
      <c r="E39" s="161">
        <v>284.60500000000002</v>
      </c>
      <c r="F39" s="222" t="s">
        <v>1537</v>
      </c>
      <c r="G39" s="161" t="s">
        <v>1538</v>
      </c>
    </row>
    <row r="40" spans="2:7" s="4" customFormat="1" ht="14.1" customHeight="1">
      <c r="B40" s="945" t="s">
        <v>1539</v>
      </c>
      <c r="C40" s="877"/>
      <c r="D40" s="222">
        <v>3.2290000000000001</v>
      </c>
      <c r="E40" s="161">
        <v>4.4489999999999998</v>
      </c>
      <c r="F40" s="222">
        <v>26.652999999999999</v>
      </c>
      <c r="G40" s="161">
        <v>13.9</v>
      </c>
    </row>
    <row r="41" spans="2:7" s="4" customFormat="1" ht="14.1" customHeight="1">
      <c r="B41" s="947" t="s">
        <v>1540</v>
      </c>
      <c r="C41" s="999"/>
      <c r="D41" s="948"/>
      <c r="E41" s="828"/>
      <c r="F41" s="948"/>
      <c r="G41" s="828"/>
    </row>
    <row r="42" spans="2:7" s="4" customFormat="1" ht="14.1" customHeight="1">
      <c r="B42" s="945" t="s">
        <v>1541</v>
      </c>
      <c r="C42" s="709" t="s">
        <v>1333</v>
      </c>
      <c r="D42" s="222">
        <v>710.04100000000005</v>
      </c>
      <c r="E42" s="161" t="s">
        <v>1542</v>
      </c>
      <c r="F42" s="222">
        <v>710.04100000000005</v>
      </c>
      <c r="G42" s="161" t="s">
        <v>1542</v>
      </c>
    </row>
    <row r="43" spans="2:7" s="4" customFormat="1" ht="14.1" customHeight="1">
      <c r="B43" s="945" t="s">
        <v>1543</v>
      </c>
      <c r="C43" s="709" t="s">
        <v>1333</v>
      </c>
      <c r="D43" s="222" t="s">
        <v>36</v>
      </c>
      <c r="E43" s="161" t="s">
        <v>36</v>
      </c>
      <c r="F43" s="222" t="s">
        <v>36</v>
      </c>
      <c r="G43" s="161" t="s">
        <v>36</v>
      </c>
    </row>
    <row r="44" spans="2:7" s="4" customFormat="1" ht="14.1" customHeight="1">
      <c r="B44" s="945" t="s">
        <v>1544</v>
      </c>
      <c r="C44" s="709" t="s">
        <v>1333</v>
      </c>
      <c r="D44" s="222">
        <v>106.773</v>
      </c>
      <c r="E44" s="161">
        <v>140.90899999999999</v>
      </c>
      <c r="F44" s="222">
        <v>106.773</v>
      </c>
      <c r="G44" s="161">
        <v>140.90899999999999</v>
      </c>
    </row>
    <row r="45" spans="2:7" s="4" customFormat="1" ht="14.1" customHeight="1">
      <c r="B45" s="166" t="s">
        <v>1545</v>
      </c>
      <c r="C45" s="709"/>
      <c r="D45" s="222" t="s">
        <v>1546</v>
      </c>
      <c r="E45" s="161" t="s">
        <v>1547</v>
      </c>
      <c r="F45" s="222" t="s">
        <v>1546</v>
      </c>
      <c r="G45" s="161" t="s">
        <v>1547</v>
      </c>
    </row>
    <row r="46" spans="2:7" s="4" customFormat="1" ht="14.1" customHeight="1">
      <c r="B46" s="486" t="s">
        <v>1548</v>
      </c>
      <c r="C46" s="709"/>
      <c r="D46" s="222" t="s">
        <v>36</v>
      </c>
      <c r="E46" s="161">
        <v>-48.466999999999999</v>
      </c>
      <c r="F46" s="222" t="s">
        <v>36</v>
      </c>
      <c r="G46" s="161">
        <v>-48.466999999999999</v>
      </c>
    </row>
    <row r="47" spans="2:7" s="4" customFormat="1" ht="14.1" customHeight="1">
      <c r="B47" s="166" t="s">
        <v>1549</v>
      </c>
      <c r="C47" s="709"/>
      <c r="D47" s="222">
        <v>-397.28899999999999</v>
      </c>
      <c r="E47" s="828"/>
      <c r="F47" s="222">
        <v>-397.28899999999999</v>
      </c>
      <c r="G47" s="828"/>
    </row>
    <row r="48" spans="2:7" s="4" customFormat="1" ht="14.1" customHeight="1">
      <c r="B48" s="945" t="s">
        <v>1550</v>
      </c>
      <c r="C48" s="1046"/>
      <c r="D48" s="222" t="s">
        <v>36</v>
      </c>
      <c r="E48" s="161" t="s">
        <v>36</v>
      </c>
      <c r="F48" s="222">
        <v>244.16499999999999</v>
      </c>
      <c r="G48" s="161">
        <v>250.655</v>
      </c>
    </row>
    <row r="49" spans="2:7" s="4" customFormat="1" ht="14.1" customHeight="1" thickBot="1">
      <c r="B49" s="642" t="s">
        <v>1551</v>
      </c>
      <c r="C49" s="1046"/>
      <c r="D49" s="222">
        <v>567.9</v>
      </c>
      <c r="E49" s="161">
        <v>-397.28899999999999</v>
      </c>
      <c r="F49" s="222">
        <v>445.68299999999999</v>
      </c>
      <c r="G49" s="161">
        <v>-254.02600000000001</v>
      </c>
    </row>
    <row r="50" spans="2:7" s="4" customFormat="1" ht="14.1" customHeight="1" thickBot="1">
      <c r="B50" s="936"/>
      <c r="C50" s="641"/>
      <c r="D50" s="1044" t="s">
        <v>1516</v>
      </c>
      <c r="E50" s="1045" t="s">
        <v>1517</v>
      </c>
      <c r="F50" s="1044" t="s">
        <v>1518</v>
      </c>
      <c r="G50" s="1045" t="s">
        <v>1519</v>
      </c>
    </row>
    <row r="51" spans="2:7" s="4" customFormat="1" ht="14.1" customHeight="1" thickTop="1">
      <c r="B51" s="947" t="s">
        <v>41</v>
      </c>
      <c r="C51" s="999"/>
      <c r="D51" s="156"/>
      <c r="E51" s="156"/>
      <c r="F51" s="156"/>
      <c r="G51" s="156"/>
    </row>
    <row r="52" spans="2:7" s="4" customFormat="1" ht="14.1" customHeight="1">
      <c r="B52" s="1"/>
      <c r="C52" s="1"/>
      <c r="D52" s="1"/>
      <c r="E52" s="1"/>
      <c r="F52" s="1"/>
    </row>
    <row r="53" spans="2:7" s="4" customFormat="1" ht="14.1" customHeight="1">
      <c r="B53" s="1"/>
      <c r="C53" s="1"/>
      <c r="D53" s="1"/>
      <c r="E53" s="1"/>
      <c r="F53" s="1"/>
    </row>
    <row r="54" spans="2:7" s="4" customFormat="1" ht="14.1" hidden="1" customHeight="1">
      <c r="B54" s="1"/>
      <c r="C54" s="1"/>
      <c r="D54" s="1"/>
      <c r="E54" s="1"/>
      <c r="F54" s="1"/>
    </row>
    <row r="55" spans="2:7" s="4" customFormat="1" ht="14.1" hidden="1" customHeight="1">
      <c r="B55" s="1"/>
      <c r="C55" s="1"/>
      <c r="D55" s="1"/>
      <c r="E55" s="1"/>
      <c r="F55" s="1"/>
    </row>
    <row r="56" spans="2:7" s="4" customFormat="1" ht="14.1" hidden="1" customHeight="1">
      <c r="B56" s="1"/>
      <c r="C56" s="1"/>
      <c r="D56" s="1"/>
      <c r="E56" s="1"/>
      <c r="F56" s="1"/>
    </row>
    <row r="57" spans="2:7" s="4" customFormat="1" ht="14.1" hidden="1" customHeight="1">
      <c r="B57" s="1"/>
      <c r="C57" s="1"/>
      <c r="D57" s="1"/>
      <c r="E57" s="1"/>
      <c r="F57" s="1"/>
    </row>
    <row r="58" spans="2:7" ht="14.1" hidden="1" customHeight="1"/>
    <row r="59" spans="2:7" ht="14.1" hidden="1" customHeight="1"/>
    <row r="60" spans="2:7" ht="14.1" hidden="1" customHeight="1"/>
    <row r="61" spans="2:7" ht="14.1" hidden="1" customHeight="1"/>
    <row r="62" spans="2:7" ht="14.1" hidden="1" customHeight="1"/>
    <row r="63" spans="2:7" ht="14.1" hidden="1" customHeight="1"/>
    <row r="64" spans="2:7" ht="14.1" hidden="1" customHeight="1"/>
    <row r="65" ht="14.1" hidden="1" customHeight="1"/>
    <row r="66" ht="14.1" hidden="1" customHeight="1"/>
    <row r="67" ht="14.1" hidden="1" customHeight="1"/>
    <row r="68" ht="14.1" hidden="1" customHeight="1"/>
  </sheetData>
  <mergeCells count="3">
    <mergeCell ref="C5:C6"/>
    <mergeCell ref="D5:E5"/>
    <mergeCell ref="F5:G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ED530-11E2-46D6-8E93-97AA9B6FD894}">
  <dimension ref="A1:AQ68"/>
  <sheetViews>
    <sheetView showGridLines="0" showRowColHeaders="0" zoomScale="115" zoomScaleNormal="115" workbookViewId="0">
      <selection activeCell="B3" sqref="B3"/>
    </sheetView>
  </sheetViews>
  <sheetFormatPr defaultColWidth="0" defaultRowHeight="14.1" customHeight="1" zeroHeight="1"/>
  <cols>
    <col min="1" max="1" width="5.7109375" style="1" customWidth="1"/>
    <col min="2" max="2" width="66" style="1" bestFit="1" customWidth="1"/>
    <col min="3" max="6" width="15.7109375" style="1" customWidth="1"/>
    <col min="7" max="7" width="9.85546875" bestFit="1" customWidth="1"/>
    <col min="8" max="8" width="11.42578125" bestFit="1" customWidth="1"/>
    <col min="9" max="9" width="50.85546875" bestFit="1" customWidth="1"/>
    <col min="10" max="10" width="22" bestFit="1" customWidth="1"/>
    <col min="11" max="11" width="27.42578125" bestFit="1" customWidth="1"/>
    <col min="12" max="12" width="19.85546875" bestFit="1" customWidth="1"/>
    <col min="13" max="13" width="30.5703125" bestFit="1" customWidth="1"/>
    <col min="14" max="14" width="16.5703125" bestFit="1" customWidth="1"/>
    <col min="15" max="16" width="15.7109375" customWidth="1"/>
    <col min="17" max="43" width="15.7109375" hidden="1" customWidth="1"/>
    <col min="44" max="16384" width="9.140625" hidden="1"/>
  </cols>
  <sheetData>
    <row r="1" spans="1:15" ht="29.25" customHeight="1">
      <c r="B1" s="24" t="s">
        <v>238</v>
      </c>
      <c r="C1" s="24"/>
      <c r="D1" s="24"/>
      <c r="E1" s="24"/>
      <c r="F1" s="24"/>
    </row>
    <row r="2" spans="1:15" ht="8.25" customHeight="1">
      <c r="B2" s="2"/>
      <c r="C2" s="2"/>
      <c r="D2" s="2"/>
      <c r="E2" s="2"/>
      <c r="F2" s="2"/>
    </row>
    <row r="3" spans="1:15" ht="15.75">
      <c r="B3" s="81" t="s">
        <v>1552</v>
      </c>
      <c r="C3" s="81"/>
      <c r="D3" s="81"/>
      <c r="E3" s="81"/>
      <c r="F3" s="81"/>
    </row>
    <row r="4" spans="1:15" s="143" customFormat="1" ht="15" customHeight="1">
      <c r="A4" s="4"/>
      <c r="B4" s="1008" t="s">
        <v>1406</v>
      </c>
      <c r="C4" s="214"/>
      <c r="D4" s="214"/>
      <c r="E4" s="214"/>
      <c r="F4" s="214"/>
    </row>
    <row r="5" spans="1:15" ht="15" customHeight="1">
      <c r="B5" s="1008" t="s">
        <v>730</v>
      </c>
      <c r="D5"/>
      <c r="E5"/>
      <c r="F5"/>
    </row>
    <row r="6" spans="1:15" s="1" customFormat="1" ht="2.1" customHeight="1">
      <c r="B6" s="67"/>
      <c r="C6" s="68"/>
    </row>
    <row r="7" spans="1:15" s="1" customFormat="1" ht="2.1" customHeight="1">
      <c r="B7" s="67"/>
      <c r="C7" s="68"/>
    </row>
    <row r="8" spans="1:15" s="1" customFormat="1" ht="2.1" customHeight="1">
      <c r="B8" s="67"/>
      <c r="C8" s="68"/>
    </row>
    <row r="9" spans="1:15" s="1" customFormat="1" ht="2.1" customHeight="1">
      <c r="B9" s="67"/>
      <c r="C9" s="68"/>
    </row>
    <row r="10" spans="1:15" s="1" customFormat="1" ht="14.1" customHeight="1" thickBot="1">
      <c r="B10" s="1047"/>
      <c r="C10" s="1320" t="s">
        <v>1259</v>
      </c>
      <c r="D10" s="1320" t="s">
        <v>1553</v>
      </c>
      <c r="E10" s="1010"/>
      <c r="F10" s="1320" t="s">
        <v>1554</v>
      </c>
      <c r="G10" s="1321" t="s">
        <v>1329</v>
      </c>
      <c r="H10" s="1322"/>
      <c r="I10" s="1323"/>
      <c r="J10" s="1320" t="s">
        <v>1543</v>
      </c>
      <c r="K10" s="1320" t="s">
        <v>1555</v>
      </c>
      <c r="L10" s="1320" t="s">
        <v>763</v>
      </c>
      <c r="M10" s="1320" t="s">
        <v>1556</v>
      </c>
      <c r="N10" s="1320" t="s">
        <v>1557</v>
      </c>
      <c r="O10" s="1320" t="s">
        <v>1558</v>
      </c>
    </row>
    <row r="11" spans="1:15" s="1" customFormat="1" ht="14.1" customHeight="1" thickTop="1">
      <c r="B11" s="1047"/>
      <c r="C11" s="1320"/>
      <c r="D11" s="1320"/>
      <c r="E11" s="1010" t="s">
        <v>761</v>
      </c>
      <c r="F11" s="1320"/>
      <c r="G11" s="1010" t="s">
        <v>1544</v>
      </c>
      <c r="H11" s="1010" t="s">
        <v>1559</v>
      </c>
      <c r="I11" s="1010" t="s">
        <v>1560</v>
      </c>
      <c r="J11" s="1320"/>
      <c r="K11" s="1320"/>
      <c r="L11" s="1320"/>
      <c r="M11" s="1320"/>
      <c r="N11" s="1320"/>
      <c r="O11" s="1320"/>
    </row>
    <row r="12" spans="1:15" s="1" customFormat="1" ht="2.1" customHeight="1">
      <c r="B12" s="1048"/>
      <c r="C12" s="1049"/>
      <c r="D12" s="1050"/>
      <c r="E12" s="1050"/>
      <c r="F12" s="1050"/>
      <c r="G12" s="1050"/>
      <c r="H12" s="1050"/>
      <c r="I12" s="1050"/>
      <c r="J12" s="1050"/>
      <c r="K12" s="1050"/>
      <c r="L12" s="1050"/>
      <c r="M12" s="1050"/>
      <c r="N12" s="1050"/>
      <c r="O12" s="1050"/>
    </row>
    <row r="13" spans="1:15" s="1" customFormat="1" ht="2.1" customHeight="1">
      <c r="B13" s="1051"/>
      <c r="C13" s="1052"/>
      <c r="D13" s="1053"/>
      <c r="E13" s="1053"/>
      <c r="F13" s="1053"/>
      <c r="G13" s="1053"/>
      <c r="H13" s="1053"/>
      <c r="I13" s="1053"/>
      <c r="J13" s="1053"/>
      <c r="K13" s="1053"/>
      <c r="L13" s="1053"/>
      <c r="M13" s="1053"/>
      <c r="N13" s="1053"/>
      <c r="O13" s="1053"/>
    </row>
    <row r="14" spans="1:15" s="1" customFormat="1" ht="2.1" customHeight="1">
      <c r="B14" s="1048"/>
      <c r="C14" s="1049"/>
      <c r="D14" s="1023"/>
      <c r="E14" s="1023"/>
      <c r="F14" s="1023"/>
      <c r="G14" s="1023"/>
      <c r="H14" s="1023"/>
      <c r="I14" s="1023"/>
      <c r="J14" s="1023"/>
      <c r="K14" s="1023"/>
      <c r="L14" s="1023"/>
      <c r="M14" s="1023"/>
      <c r="N14" s="1050"/>
      <c r="O14" s="1050"/>
    </row>
    <row r="15" spans="1:15" s="1" customFormat="1" ht="14.1" customHeight="1">
      <c r="B15" s="1021" t="s">
        <v>1561</v>
      </c>
      <c r="C15" s="1054"/>
      <c r="D15" s="1055" t="s">
        <v>1325</v>
      </c>
      <c r="E15" s="1055">
        <v>-65.722999999999999</v>
      </c>
      <c r="F15" s="1055">
        <v>373.55099999999999</v>
      </c>
      <c r="G15" s="1055">
        <v>303.05799999999999</v>
      </c>
      <c r="H15" s="1055" t="s">
        <v>1562</v>
      </c>
      <c r="I15" s="1055">
        <v>62.539000000000001</v>
      </c>
      <c r="J15" s="1055">
        <v>10.756</v>
      </c>
      <c r="K15" s="1055">
        <v>-170.61099999999999</v>
      </c>
      <c r="L15" s="1055">
        <v>-297.09300000000002</v>
      </c>
      <c r="M15" s="1055" t="s">
        <v>1563</v>
      </c>
      <c r="N15" s="1055">
        <v>845.88800000000003</v>
      </c>
      <c r="O15" s="1055" t="s">
        <v>1564</v>
      </c>
    </row>
    <row r="16" spans="1:15" s="1" customFormat="1" ht="14.1" customHeight="1">
      <c r="B16" s="1056" t="s">
        <v>1565</v>
      </c>
      <c r="C16" s="1054"/>
      <c r="D16" s="1057" t="s">
        <v>36</v>
      </c>
      <c r="E16" s="1057" t="s">
        <v>36</v>
      </c>
      <c r="F16" s="1057" t="s">
        <v>36</v>
      </c>
      <c r="G16" s="1057" t="s">
        <v>36</v>
      </c>
      <c r="H16" s="1057" t="s">
        <v>36</v>
      </c>
      <c r="I16" s="1057" t="s">
        <v>36</v>
      </c>
      <c r="J16" s="1057" t="s">
        <v>36</v>
      </c>
      <c r="K16" s="1057" t="s">
        <v>36</v>
      </c>
      <c r="L16" s="1057" t="s">
        <v>36</v>
      </c>
      <c r="M16" s="1058" t="s">
        <v>36</v>
      </c>
      <c r="N16" s="1058">
        <v>206.30799999999999</v>
      </c>
      <c r="O16" s="1058">
        <v>206.30799999999999</v>
      </c>
    </row>
    <row r="17" spans="2:15" s="1" customFormat="1" ht="14.1" customHeight="1">
      <c r="B17" s="1056" t="s">
        <v>1566</v>
      </c>
      <c r="C17" s="1022" t="s">
        <v>1567</v>
      </c>
      <c r="D17" s="1058" t="s">
        <v>36</v>
      </c>
      <c r="E17" s="1057" t="s">
        <v>36</v>
      </c>
      <c r="F17" s="1057" t="s">
        <v>36</v>
      </c>
      <c r="G17" s="1057" t="s">
        <v>36</v>
      </c>
      <c r="H17" s="1058" t="s">
        <v>36</v>
      </c>
      <c r="I17" s="1057" t="s">
        <v>36</v>
      </c>
      <c r="J17" s="1058">
        <v>-10.756</v>
      </c>
      <c r="K17" s="1057" t="s">
        <v>36</v>
      </c>
      <c r="L17" s="1057" t="s">
        <v>36</v>
      </c>
      <c r="M17" s="1058">
        <v>-10.756</v>
      </c>
      <c r="N17" s="1058" t="s">
        <v>36</v>
      </c>
      <c r="O17" s="1058">
        <v>-10.756</v>
      </c>
    </row>
    <row r="18" spans="2:15" s="1" customFormat="1" ht="14.1" customHeight="1">
      <c r="B18" s="1056" t="s">
        <v>1568</v>
      </c>
      <c r="C18" s="1022" t="s">
        <v>1569</v>
      </c>
      <c r="D18" s="1058" t="s">
        <v>36</v>
      </c>
      <c r="E18" s="1058" t="s">
        <v>36</v>
      </c>
      <c r="F18" s="1058">
        <v>-70.975999999999999</v>
      </c>
      <c r="G18" s="1058" t="s">
        <v>36</v>
      </c>
      <c r="H18" s="1058" t="s">
        <v>36</v>
      </c>
      <c r="I18" s="1058" t="s">
        <v>36</v>
      </c>
      <c r="J18" s="1058" t="s">
        <v>36</v>
      </c>
      <c r="K18" s="1058" t="s">
        <v>36</v>
      </c>
      <c r="L18" s="1058" t="s">
        <v>36</v>
      </c>
      <c r="M18" s="1058">
        <v>-70.975999999999999</v>
      </c>
      <c r="N18" s="1058">
        <v>5.0129999999999999</v>
      </c>
      <c r="O18" s="1058">
        <v>-65.962999999999994</v>
      </c>
    </row>
    <row r="19" spans="2:15" s="1" customFormat="1" ht="14.1" customHeight="1">
      <c r="B19" s="1056" t="s">
        <v>1570</v>
      </c>
      <c r="C19" s="1022"/>
      <c r="D19" s="1058" t="s">
        <v>36</v>
      </c>
      <c r="E19" s="1058" t="s">
        <v>36</v>
      </c>
      <c r="F19" s="1058">
        <v>-40.430999999999997</v>
      </c>
      <c r="G19" s="1058" t="s">
        <v>36</v>
      </c>
      <c r="H19" s="1058" t="s">
        <v>36</v>
      </c>
      <c r="I19" s="1058" t="s">
        <v>36</v>
      </c>
      <c r="J19" s="1058" t="s">
        <v>36</v>
      </c>
      <c r="K19" s="1058" t="s">
        <v>36</v>
      </c>
      <c r="L19" s="1058" t="s">
        <v>36</v>
      </c>
      <c r="M19" s="1058">
        <v>-40.430999999999997</v>
      </c>
      <c r="N19" s="1058" t="s">
        <v>36</v>
      </c>
      <c r="O19" s="1058">
        <v>-40.430999999999997</v>
      </c>
    </row>
    <row r="20" spans="2:15" s="1" customFormat="1" ht="14.1" customHeight="1">
      <c r="B20" s="1056" t="s">
        <v>1571</v>
      </c>
      <c r="C20" s="1022"/>
      <c r="D20" s="1058" t="s">
        <v>36</v>
      </c>
      <c r="E20" s="1058" t="s">
        <v>36</v>
      </c>
      <c r="F20" s="1058">
        <v>576</v>
      </c>
      <c r="G20" s="1058" t="s">
        <v>36</v>
      </c>
      <c r="H20" s="1058" t="s">
        <v>36</v>
      </c>
      <c r="I20" s="1058" t="s">
        <v>36</v>
      </c>
      <c r="J20" s="1058" t="s">
        <v>36</v>
      </c>
      <c r="K20" s="1058" t="s">
        <v>36</v>
      </c>
      <c r="L20" s="1058" t="s">
        <v>36</v>
      </c>
      <c r="M20" s="1058">
        <v>576</v>
      </c>
      <c r="N20" s="1058" t="s">
        <v>36</v>
      </c>
      <c r="O20" s="1058">
        <v>576</v>
      </c>
    </row>
    <row r="21" spans="2:15" s="1" customFormat="1" ht="14.1" customHeight="1">
      <c r="B21" s="1056" t="s">
        <v>1572</v>
      </c>
      <c r="C21" s="1022" t="s">
        <v>1569</v>
      </c>
      <c r="D21" s="1058" t="s">
        <v>36</v>
      </c>
      <c r="E21" s="1058" t="s">
        <v>36</v>
      </c>
      <c r="F21" s="1058">
        <v>2.0019999999999998</v>
      </c>
      <c r="G21" s="1058" t="s">
        <v>36</v>
      </c>
      <c r="H21" s="1058" t="s">
        <v>36</v>
      </c>
      <c r="I21" s="1058" t="s">
        <v>36</v>
      </c>
      <c r="J21" s="1058" t="s">
        <v>36</v>
      </c>
      <c r="K21" s="1058" t="s">
        <v>36</v>
      </c>
      <c r="L21" s="1058" t="s">
        <v>36</v>
      </c>
      <c r="M21" s="1058">
        <v>2.0019999999999998</v>
      </c>
      <c r="N21" s="1058">
        <v>-2.8639999999999999</v>
      </c>
      <c r="O21" s="1058">
        <v>-862</v>
      </c>
    </row>
    <row r="22" spans="2:15" s="1" customFormat="1" ht="14.1" customHeight="1">
      <c r="B22" s="1056" t="s">
        <v>779</v>
      </c>
      <c r="C22" s="1022" t="s">
        <v>1569</v>
      </c>
      <c r="D22" s="1058" t="s">
        <v>36</v>
      </c>
      <c r="E22" s="1058" t="s">
        <v>36</v>
      </c>
      <c r="F22" s="1058">
        <v>-888</v>
      </c>
      <c r="G22" s="1058" t="s">
        <v>36</v>
      </c>
      <c r="H22" s="1058" t="s">
        <v>36</v>
      </c>
      <c r="I22" s="1058" t="s">
        <v>36</v>
      </c>
      <c r="J22" s="1058" t="s">
        <v>36</v>
      </c>
      <c r="K22" s="1058" t="s">
        <v>36</v>
      </c>
      <c r="L22" s="1058" t="s">
        <v>36</v>
      </c>
      <c r="M22" s="1058">
        <v>-888</v>
      </c>
      <c r="N22" s="1058">
        <v>378</v>
      </c>
      <c r="O22" s="1058">
        <v>-510</v>
      </c>
    </row>
    <row r="23" spans="2:15" s="1" customFormat="1" ht="14.1" customHeight="1">
      <c r="B23" s="1056" t="s">
        <v>1573</v>
      </c>
      <c r="C23" s="1022" t="s">
        <v>1567</v>
      </c>
      <c r="D23" s="1058" t="s">
        <v>36</v>
      </c>
      <c r="E23" s="1058" t="s">
        <v>36</v>
      </c>
      <c r="F23" s="1058" t="s">
        <v>36</v>
      </c>
      <c r="G23" s="1058" t="s">
        <v>36</v>
      </c>
      <c r="H23" s="1058" t="s">
        <v>36</v>
      </c>
      <c r="I23" s="1058" t="s">
        <v>36</v>
      </c>
      <c r="J23" s="1058" t="s">
        <v>36</v>
      </c>
      <c r="K23" s="1058" t="s">
        <v>1385</v>
      </c>
      <c r="L23" s="1058" t="s">
        <v>36</v>
      </c>
      <c r="M23" s="1058" t="s">
        <v>1385</v>
      </c>
      <c r="N23" s="1058">
        <v>223.30699999999999</v>
      </c>
      <c r="O23" s="1058" t="s">
        <v>1386</v>
      </c>
    </row>
    <row r="24" spans="2:15" s="1" customFormat="1" ht="14.1" customHeight="1">
      <c r="B24" s="1056" t="s">
        <v>1574</v>
      </c>
      <c r="C24" s="1022"/>
      <c r="D24" s="828"/>
      <c r="E24" s="828"/>
      <c r="F24" s="828"/>
      <c r="G24" s="828"/>
      <c r="H24" s="828"/>
      <c r="I24" s="828"/>
      <c r="J24" s="828"/>
      <c r="K24" s="828"/>
      <c r="L24" s="828"/>
      <c r="M24" s="1058" t="s">
        <v>36</v>
      </c>
      <c r="N24" s="1058" t="s">
        <v>36</v>
      </c>
      <c r="O24" s="1058" t="s">
        <v>36</v>
      </c>
    </row>
    <row r="25" spans="2:15" s="1" customFormat="1" ht="14.1" customHeight="1">
      <c r="B25" s="1056" t="s">
        <v>1575</v>
      </c>
      <c r="C25" s="1022" t="s">
        <v>1576</v>
      </c>
      <c r="D25" s="1058" t="s">
        <v>36</v>
      </c>
      <c r="E25" s="1058" t="s">
        <v>36</v>
      </c>
      <c r="F25" s="1058" t="s">
        <v>36</v>
      </c>
      <c r="G25" s="1058">
        <v>140.90899999999999</v>
      </c>
      <c r="H25" s="1058" t="s">
        <v>36</v>
      </c>
      <c r="I25" s="1058" t="s">
        <v>36</v>
      </c>
      <c r="J25" s="1058" t="s">
        <v>36</v>
      </c>
      <c r="K25" s="1058">
        <v>-140.90899999999999</v>
      </c>
      <c r="L25" s="1058" t="s">
        <v>36</v>
      </c>
      <c r="M25" s="1058" t="s">
        <v>36</v>
      </c>
      <c r="N25" s="1058" t="s">
        <v>36</v>
      </c>
      <c r="O25" s="1058" t="s">
        <v>36</v>
      </c>
    </row>
    <row r="26" spans="2:15" s="1" customFormat="1" ht="14.1" customHeight="1">
      <c r="B26" s="1056" t="s">
        <v>1577</v>
      </c>
      <c r="C26" s="1022" t="s">
        <v>1567</v>
      </c>
      <c r="D26" s="1058" t="s">
        <v>36</v>
      </c>
      <c r="E26" s="1058" t="s">
        <v>36</v>
      </c>
      <c r="F26" s="1058" t="s">
        <v>36</v>
      </c>
      <c r="G26" s="1058" t="s">
        <v>36</v>
      </c>
      <c r="H26" s="1058" t="s">
        <v>36</v>
      </c>
      <c r="I26" s="1058" t="s">
        <v>36</v>
      </c>
      <c r="J26" s="1058" t="s">
        <v>36</v>
      </c>
      <c r="K26" s="1058" t="s">
        <v>1578</v>
      </c>
      <c r="L26" s="1058" t="s">
        <v>36</v>
      </c>
      <c r="M26" s="1058" t="s">
        <v>1578</v>
      </c>
      <c r="N26" s="1058">
        <v>-238.755</v>
      </c>
      <c r="O26" s="1058" t="s">
        <v>1579</v>
      </c>
    </row>
    <row r="27" spans="2:15" s="1" customFormat="1" ht="14.1" customHeight="1">
      <c r="B27" s="1056" t="s">
        <v>1580</v>
      </c>
      <c r="C27" s="1022" t="s">
        <v>1581</v>
      </c>
      <c r="D27" s="1058" t="s">
        <v>36</v>
      </c>
      <c r="E27" s="1058" t="s">
        <v>36</v>
      </c>
      <c r="F27" s="1058" t="s">
        <v>36</v>
      </c>
      <c r="G27" s="1058" t="s">
        <v>36</v>
      </c>
      <c r="H27" s="1058" t="s">
        <v>1547</v>
      </c>
      <c r="I27" s="1058" t="s">
        <v>36</v>
      </c>
      <c r="J27" s="1058" t="s">
        <v>36</v>
      </c>
      <c r="K27" s="1058" t="s">
        <v>1582</v>
      </c>
      <c r="L27" s="1058" t="s">
        <v>36</v>
      </c>
      <c r="M27" s="1058" t="s">
        <v>36</v>
      </c>
      <c r="N27" s="1058" t="s">
        <v>36</v>
      </c>
      <c r="O27" s="1058" t="s">
        <v>36</v>
      </c>
    </row>
    <row r="28" spans="2:15" s="1" customFormat="1" ht="14.1" customHeight="1" thickBot="1">
      <c r="B28" s="1056" t="s">
        <v>1583</v>
      </c>
      <c r="C28" s="1022" t="s">
        <v>1396</v>
      </c>
      <c r="D28" s="1058" t="s">
        <v>36</v>
      </c>
      <c r="E28" s="1058" t="s">
        <v>36</v>
      </c>
      <c r="F28" s="1058" t="s">
        <v>36</v>
      </c>
      <c r="G28" s="1058" t="s">
        <v>36</v>
      </c>
      <c r="H28" s="1058" t="s">
        <v>36</v>
      </c>
      <c r="I28" s="1058" t="s">
        <v>36</v>
      </c>
      <c r="J28" s="1058" t="s">
        <v>36</v>
      </c>
      <c r="K28" s="1058" t="s">
        <v>36</v>
      </c>
      <c r="L28" s="1058">
        <v>119.66500000000001</v>
      </c>
      <c r="M28" s="1058">
        <v>119.66500000000001</v>
      </c>
      <c r="N28" s="1058">
        <v>9.1340000000000003</v>
      </c>
      <c r="O28" s="1058">
        <v>128.79900000000001</v>
      </c>
    </row>
    <row r="29" spans="2:15" s="1" customFormat="1" ht="14.1" customHeight="1">
      <c r="B29" s="1021" t="s">
        <v>1584</v>
      </c>
      <c r="C29" s="1017"/>
      <c r="D29" s="1059" t="s">
        <v>1325</v>
      </c>
      <c r="E29" s="1059">
        <v>-65.722999999999999</v>
      </c>
      <c r="F29" s="1059">
        <v>263.834</v>
      </c>
      <c r="G29" s="1059">
        <v>443.96699999999998</v>
      </c>
      <c r="H29" s="1059" t="s">
        <v>1585</v>
      </c>
      <c r="I29" s="1059">
        <v>62.539000000000001</v>
      </c>
      <c r="J29" s="1059" t="s">
        <v>36</v>
      </c>
      <c r="K29" s="1059">
        <v>-397.28899999999999</v>
      </c>
      <c r="L29" s="1059">
        <v>-177.428</v>
      </c>
      <c r="M29" s="1059" t="s">
        <v>1336</v>
      </c>
      <c r="N29" s="1059" t="s">
        <v>1339</v>
      </c>
      <c r="O29" s="1059" t="s">
        <v>1341</v>
      </c>
    </row>
    <row r="30" spans="2:15" s="1" customFormat="1" ht="14.1" customHeight="1">
      <c r="B30" s="1060" t="s">
        <v>1586</v>
      </c>
      <c r="C30" s="1017"/>
      <c r="D30" s="1057" t="s">
        <v>36</v>
      </c>
      <c r="E30" s="1057" t="s">
        <v>36</v>
      </c>
      <c r="F30" s="1061" t="s">
        <v>36</v>
      </c>
      <c r="G30" s="1062" t="s">
        <v>36</v>
      </c>
      <c r="H30" s="1057">
        <v>-397.28899999999999</v>
      </c>
      <c r="I30" s="1057" t="s">
        <v>36</v>
      </c>
      <c r="J30" s="828"/>
      <c r="K30" s="1057">
        <v>397.28899999999999</v>
      </c>
      <c r="L30" s="828"/>
      <c r="M30" s="828"/>
      <c r="N30" s="828"/>
      <c r="O30" s="828"/>
    </row>
    <row r="31" spans="2:15" s="1" customFormat="1" ht="14.1" customHeight="1">
      <c r="B31" s="1060" t="s">
        <v>1570</v>
      </c>
      <c r="C31" s="1017"/>
      <c r="D31" s="1057" t="s">
        <v>36</v>
      </c>
      <c r="E31" s="1057" t="s">
        <v>36</v>
      </c>
      <c r="F31" s="1026">
        <v>7.4109999999999996</v>
      </c>
      <c r="G31" s="1062" t="s">
        <v>36</v>
      </c>
      <c r="H31" s="1057" t="s">
        <v>36</v>
      </c>
      <c r="I31" s="1057" t="s">
        <v>36</v>
      </c>
      <c r="J31" s="1057" t="s">
        <v>36</v>
      </c>
      <c r="K31" s="1057" t="s">
        <v>36</v>
      </c>
      <c r="L31" s="1057" t="s">
        <v>36</v>
      </c>
      <c r="M31" s="1058">
        <v>7.4109999999999996</v>
      </c>
      <c r="N31" s="1057" t="s">
        <v>36</v>
      </c>
      <c r="O31" s="1058">
        <v>7.4109999999999996</v>
      </c>
    </row>
    <row r="32" spans="2:15" s="1" customFormat="1" ht="14.1" customHeight="1">
      <c r="B32" s="1060" t="s">
        <v>1587</v>
      </c>
      <c r="C32" s="1022" t="s">
        <v>1588</v>
      </c>
      <c r="D32" s="1058">
        <v>259</v>
      </c>
      <c r="E32" s="1057" t="s">
        <v>36</v>
      </c>
      <c r="F32" s="1057" t="s">
        <v>36</v>
      </c>
      <c r="G32" s="1057" t="s">
        <v>36</v>
      </c>
      <c r="H32" s="1057" t="s">
        <v>36</v>
      </c>
      <c r="I32" s="1057" t="s">
        <v>36</v>
      </c>
      <c r="J32" s="1057" t="s">
        <v>36</v>
      </c>
      <c r="K32" s="1057" t="s">
        <v>36</v>
      </c>
      <c r="L32" s="1057" t="s">
        <v>36</v>
      </c>
      <c r="M32" s="1058">
        <v>259</v>
      </c>
      <c r="N32" s="1058">
        <v>74.326999999999998</v>
      </c>
      <c r="O32" s="1058">
        <v>74.585999999999999</v>
      </c>
    </row>
    <row r="33" spans="2:15" s="1" customFormat="1" ht="14.1" customHeight="1">
      <c r="B33" s="1060" t="s">
        <v>1589</v>
      </c>
      <c r="C33" s="1022" t="s">
        <v>1588</v>
      </c>
      <c r="D33" s="1058">
        <v>843.5</v>
      </c>
      <c r="E33" s="1057" t="s">
        <v>36</v>
      </c>
      <c r="F33" s="1057" t="s">
        <v>36</v>
      </c>
      <c r="G33" s="1057" t="s">
        <v>36</v>
      </c>
      <c r="H33" s="1058">
        <v>-843.5</v>
      </c>
      <c r="I33" s="1057" t="s">
        <v>36</v>
      </c>
      <c r="J33" s="1058" t="s">
        <v>36</v>
      </c>
      <c r="K33" s="1057" t="s">
        <v>36</v>
      </c>
      <c r="L33" s="1057" t="s">
        <v>36</v>
      </c>
      <c r="M33" s="1058" t="s">
        <v>36</v>
      </c>
      <c r="N33" s="1058" t="s">
        <v>36</v>
      </c>
      <c r="O33" s="1058" t="s">
        <v>36</v>
      </c>
    </row>
    <row r="34" spans="2:15" s="1" customFormat="1" ht="14.1" customHeight="1">
      <c r="B34" s="1060" t="s">
        <v>1590</v>
      </c>
      <c r="C34" s="1022" t="s">
        <v>1588</v>
      </c>
      <c r="D34" s="1058">
        <v>621</v>
      </c>
      <c r="E34" s="1058" t="s">
        <v>36</v>
      </c>
      <c r="F34" s="1058" t="s">
        <v>36</v>
      </c>
      <c r="G34" s="1058" t="s">
        <v>36</v>
      </c>
      <c r="H34" s="1058" t="s">
        <v>36</v>
      </c>
      <c r="I34" s="1058" t="s">
        <v>36</v>
      </c>
      <c r="J34" s="1058" t="s">
        <v>36</v>
      </c>
      <c r="K34" s="1058" t="s">
        <v>36</v>
      </c>
      <c r="L34" s="1058" t="s">
        <v>36</v>
      </c>
      <c r="M34" s="1058">
        <v>621</v>
      </c>
      <c r="N34" s="1058" t="s">
        <v>36</v>
      </c>
      <c r="O34" s="1058">
        <v>621</v>
      </c>
    </row>
    <row r="35" spans="2:15" s="1" customFormat="1" ht="14.1" customHeight="1">
      <c r="B35" s="1060" t="s">
        <v>1591</v>
      </c>
      <c r="C35" s="1022" t="s">
        <v>1588</v>
      </c>
      <c r="D35" s="1058">
        <v>738.31</v>
      </c>
      <c r="E35" s="1058" t="s">
        <v>36</v>
      </c>
      <c r="F35" s="1026" t="s">
        <v>36</v>
      </c>
      <c r="G35" s="1063" t="s">
        <v>36</v>
      </c>
      <c r="H35" s="1058" t="s">
        <v>36</v>
      </c>
      <c r="I35" s="1058" t="s">
        <v>36</v>
      </c>
      <c r="J35" s="1058" t="s">
        <v>36</v>
      </c>
      <c r="K35" s="1058" t="s">
        <v>36</v>
      </c>
      <c r="L35" s="1058" t="s">
        <v>36</v>
      </c>
      <c r="M35" s="1058">
        <v>738.31</v>
      </c>
      <c r="N35" s="1058" t="s">
        <v>36</v>
      </c>
      <c r="O35" s="1058">
        <v>738.31</v>
      </c>
    </row>
    <row r="36" spans="2:15" s="1" customFormat="1" ht="14.1" customHeight="1">
      <c r="B36" s="1060" t="s">
        <v>1568</v>
      </c>
      <c r="C36" s="1022" t="s">
        <v>1569</v>
      </c>
      <c r="D36" s="1058" t="s">
        <v>36</v>
      </c>
      <c r="E36" s="1058" t="s">
        <v>36</v>
      </c>
      <c r="F36" s="1064">
        <v>764.10299999999995</v>
      </c>
      <c r="G36" s="1063" t="s">
        <v>36</v>
      </c>
      <c r="H36" s="1058" t="s">
        <v>36</v>
      </c>
      <c r="I36" s="1058" t="s">
        <v>36</v>
      </c>
      <c r="J36" s="1058" t="s">
        <v>36</v>
      </c>
      <c r="K36" s="1058" t="s">
        <v>36</v>
      </c>
      <c r="L36" s="1058" t="s">
        <v>36</v>
      </c>
      <c r="M36" s="1058">
        <v>764.10299999999995</v>
      </c>
      <c r="N36" s="1058">
        <v>363.99</v>
      </c>
      <c r="O36" s="1058" t="s">
        <v>1592</v>
      </c>
    </row>
    <row r="37" spans="2:15" s="91" customFormat="1" ht="14.1" customHeight="1">
      <c r="B37" s="1060" t="s">
        <v>779</v>
      </c>
      <c r="C37" s="1022" t="s">
        <v>1569</v>
      </c>
      <c r="D37" s="1058" t="s">
        <v>36</v>
      </c>
      <c r="E37" s="1058" t="s">
        <v>36</v>
      </c>
      <c r="F37" s="1064">
        <v>-2.3359999999999999</v>
      </c>
      <c r="G37" s="1063" t="s">
        <v>36</v>
      </c>
      <c r="H37" s="1058" t="s">
        <v>36</v>
      </c>
      <c r="I37" s="1058" t="s">
        <v>36</v>
      </c>
      <c r="J37" s="1058" t="s">
        <v>36</v>
      </c>
      <c r="K37" s="1058" t="s">
        <v>36</v>
      </c>
      <c r="L37" s="1058" t="s">
        <v>36</v>
      </c>
      <c r="M37" s="1058">
        <v>-2.3359999999999999</v>
      </c>
      <c r="N37" s="1058">
        <v>276</v>
      </c>
      <c r="O37" s="1058">
        <v>-2.06</v>
      </c>
    </row>
    <row r="38" spans="2:15" s="4" customFormat="1" ht="14.1" customHeight="1">
      <c r="B38" s="1065" t="s">
        <v>1571</v>
      </c>
      <c r="C38" s="1022" t="s">
        <v>1569</v>
      </c>
      <c r="D38" s="1058" t="s">
        <v>36</v>
      </c>
      <c r="E38" s="1058" t="s">
        <v>36</v>
      </c>
      <c r="F38" s="1026">
        <v>34</v>
      </c>
      <c r="G38" s="1063" t="s">
        <v>36</v>
      </c>
      <c r="H38" s="1058" t="s">
        <v>36</v>
      </c>
      <c r="I38" s="1058" t="s">
        <v>36</v>
      </c>
      <c r="J38" s="1058" t="s">
        <v>36</v>
      </c>
      <c r="K38" s="1058" t="s">
        <v>36</v>
      </c>
      <c r="L38" s="1058" t="s">
        <v>36</v>
      </c>
      <c r="M38" s="1058">
        <v>34</v>
      </c>
      <c r="N38" s="1058" t="s">
        <v>36</v>
      </c>
      <c r="O38" s="1058">
        <v>34</v>
      </c>
    </row>
    <row r="39" spans="2:15" s="4" customFormat="1" ht="14.1" customHeight="1">
      <c r="B39" s="1060" t="s">
        <v>1572</v>
      </c>
      <c r="C39" s="1022" t="s">
        <v>1567</v>
      </c>
      <c r="D39" s="1058" t="s">
        <v>36</v>
      </c>
      <c r="E39" s="1058" t="s">
        <v>36</v>
      </c>
      <c r="F39" s="1064">
        <v>-31.722000000000001</v>
      </c>
      <c r="G39" s="1063" t="s">
        <v>36</v>
      </c>
      <c r="H39" s="1058" t="s">
        <v>36</v>
      </c>
      <c r="I39" s="1058" t="s">
        <v>36</v>
      </c>
      <c r="J39" s="1058" t="s">
        <v>36</v>
      </c>
      <c r="K39" s="1026" t="s">
        <v>36</v>
      </c>
      <c r="L39" s="1063" t="s">
        <v>36</v>
      </c>
      <c r="M39" s="1058">
        <v>-31.722000000000001</v>
      </c>
      <c r="N39" s="1058" t="s">
        <v>36</v>
      </c>
      <c r="O39" s="1058">
        <v>-31.722000000000001</v>
      </c>
    </row>
    <row r="40" spans="2:15" s="4" customFormat="1" ht="14.1" customHeight="1">
      <c r="B40" s="1060" t="s">
        <v>1593</v>
      </c>
      <c r="C40" s="1022"/>
      <c r="D40" s="1058" t="s">
        <v>36</v>
      </c>
      <c r="E40" s="1058" t="s">
        <v>36</v>
      </c>
      <c r="F40" s="1064">
        <v>35.817</v>
      </c>
      <c r="G40" s="1063" t="s">
        <v>36</v>
      </c>
      <c r="H40" s="1058" t="s">
        <v>36</v>
      </c>
      <c r="I40" s="1058" t="s">
        <v>36</v>
      </c>
      <c r="J40" s="1058" t="s">
        <v>36</v>
      </c>
      <c r="K40" s="1058" t="s">
        <v>36</v>
      </c>
      <c r="L40" s="1058" t="s">
        <v>36</v>
      </c>
      <c r="M40" s="1058">
        <v>35.817</v>
      </c>
      <c r="N40" s="1058">
        <v>1.8149999999999999</v>
      </c>
      <c r="O40" s="1058">
        <v>37.631999999999998</v>
      </c>
    </row>
    <row r="41" spans="2:15" s="4" customFormat="1" ht="14.1" customHeight="1">
      <c r="B41" s="1056" t="s">
        <v>1384</v>
      </c>
      <c r="C41" s="1022"/>
      <c r="D41" s="1058" t="s">
        <v>36</v>
      </c>
      <c r="E41" s="1058" t="s">
        <v>36</v>
      </c>
      <c r="F41" s="1058" t="s">
        <v>36</v>
      </c>
      <c r="G41" s="1058" t="s">
        <v>36</v>
      </c>
      <c r="H41" s="1058" t="s">
        <v>36</v>
      </c>
      <c r="I41" s="1058" t="s">
        <v>36</v>
      </c>
      <c r="J41" s="1058" t="s">
        <v>36</v>
      </c>
      <c r="K41" s="1058" t="s">
        <v>1379</v>
      </c>
      <c r="L41" s="1058" t="s">
        <v>36</v>
      </c>
      <c r="M41" s="1058" t="s">
        <v>1379</v>
      </c>
      <c r="N41" s="1058">
        <v>292.55900000000003</v>
      </c>
      <c r="O41" s="1058" t="s">
        <v>1381</v>
      </c>
    </row>
    <row r="42" spans="2:15" s="4" customFormat="1" ht="14.1" customHeight="1">
      <c r="B42" s="1056" t="s">
        <v>1574</v>
      </c>
      <c r="C42" s="1022"/>
      <c r="D42" s="828"/>
      <c r="E42" s="828"/>
      <c r="F42" s="828"/>
      <c r="G42" s="828"/>
      <c r="H42" s="828"/>
      <c r="I42" s="828"/>
      <c r="J42" s="828"/>
      <c r="K42" s="828"/>
      <c r="L42" s="828"/>
      <c r="M42" s="828"/>
      <c r="N42" s="828"/>
      <c r="O42" s="828"/>
    </row>
    <row r="43" spans="2:15" s="4" customFormat="1" ht="14.1" customHeight="1">
      <c r="B43" s="1056" t="s">
        <v>1575</v>
      </c>
      <c r="C43" s="1022" t="s">
        <v>1576</v>
      </c>
      <c r="D43" s="1058" t="s">
        <v>36</v>
      </c>
      <c r="E43" s="1058" t="s">
        <v>36</v>
      </c>
      <c r="F43" s="1058" t="s">
        <v>36</v>
      </c>
      <c r="G43" s="1058">
        <v>106.773</v>
      </c>
      <c r="H43" s="1058" t="s">
        <v>36</v>
      </c>
      <c r="I43" s="1058" t="s">
        <v>36</v>
      </c>
      <c r="J43" s="1058" t="s">
        <v>36</v>
      </c>
      <c r="K43" s="1058">
        <v>-106.773</v>
      </c>
      <c r="L43" s="1058" t="s">
        <v>36</v>
      </c>
      <c r="M43" s="1058" t="s">
        <v>36</v>
      </c>
      <c r="N43" s="1058" t="s">
        <v>36</v>
      </c>
      <c r="O43" s="1058" t="s">
        <v>36</v>
      </c>
    </row>
    <row r="44" spans="2:15" s="4" customFormat="1" ht="14.1" customHeight="1">
      <c r="B44" s="1056" t="s">
        <v>1577</v>
      </c>
      <c r="C44" s="1022" t="s">
        <v>1567</v>
      </c>
      <c r="D44" s="1058" t="s">
        <v>36</v>
      </c>
      <c r="E44" s="1058" t="s">
        <v>36</v>
      </c>
      <c r="F44" s="1058" t="s">
        <v>36</v>
      </c>
      <c r="G44" s="1058" t="s">
        <v>36</v>
      </c>
      <c r="H44" s="1058" t="s">
        <v>36</v>
      </c>
      <c r="I44" s="1058" t="s">
        <v>36</v>
      </c>
      <c r="J44" s="1058" t="s">
        <v>36</v>
      </c>
      <c r="K44" s="1058">
        <v>-710.04100000000005</v>
      </c>
      <c r="L44" s="1058" t="s">
        <v>36</v>
      </c>
      <c r="M44" s="1058">
        <v>-710.04100000000005</v>
      </c>
      <c r="N44" s="1058">
        <v>-319.14699999999999</v>
      </c>
      <c r="O44" s="1058" t="s">
        <v>1594</v>
      </c>
    </row>
    <row r="45" spans="2:15" s="4" customFormat="1" ht="14.1" customHeight="1">
      <c r="B45" s="1056" t="s">
        <v>1580</v>
      </c>
      <c r="C45" s="1022" t="s">
        <v>1581</v>
      </c>
      <c r="D45" s="1058" t="s">
        <v>36</v>
      </c>
      <c r="E45" s="1058" t="s">
        <v>36</v>
      </c>
      <c r="F45" s="1058" t="s">
        <v>36</v>
      </c>
      <c r="G45" s="1058" t="s">
        <v>36</v>
      </c>
      <c r="H45" s="1058" t="s">
        <v>1546</v>
      </c>
      <c r="I45" s="1058" t="s">
        <v>36</v>
      </c>
      <c r="J45" s="1058" t="s">
        <v>36</v>
      </c>
      <c r="K45" s="1058" t="s">
        <v>1595</v>
      </c>
      <c r="L45" s="1058" t="s">
        <v>36</v>
      </c>
      <c r="M45" s="1058" t="s">
        <v>36</v>
      </c>
      <c r="N45" s="1058" t="s">
        <v>36</v>
      </c>
      <c r="O45" s="1058" t="s">
        <v>36</v>
      </c>
    </row>
    <row r="46" spans="2:15" s="4" customFormat="1" ht="14.1" customHeight="1" thickBot="1">
      <c r="B46" s="1056" t="s">
        <v>1583</v>
      </c>
      <c r="C46" s="1022" t="s">
        <v>1396</v>
      </c>
      <c r="D46" s="1058" t="s">
        <v>36</v>
      </c>
      <c r="E46" s="1058" t="s">
        <v>36</v>
      </c>
      <c r="F46" s="1058" t="s">
        <v>36</v>
      </c>
      <c r="G46" s="1058" t="s">
        <v>36</v>
      </c>
      <c r="H46" s="1058" t="s">
        <v>36</v>
      </c>
      <c r="I46" s="1058" t="s">
        <v>36</v>
      </c>
      <c r="J46" s="1058" t="s">
        <v>36</v>
      </c>
      <c r="K46" s="1058" t="s">
        <v>36</v>
      </c>
      <c r="L46" s="1058">
        <v>44.823999999999998</v>
      </c>
      <c r="M46" s="1058">
        <v>44.823999999999998</v>
      </c>
      <c r="N46" s="1058">
        <v>1.631</v>
      </c>
      <c r="O46" s="1058">
        <v>46.454999999999998</v>
      </c>
    </row>
    <row r="47" spans="2:15" s="4" customFormat="1" ht="14.1" customHeight="1" thickBot="1">
      <c r="B47" s="1021" t="s">
        <v>1596</v>
      </c>
      <c r="C47" s="1054"/>
      <c r="D47" s="1066" t="s">
        <v>1324</v>
      </c>
      <c r="E47" s="1066">
        <v>-65.722999999999999</v>
      </c>
      <c r="F47" s="1066" t="s">
        <v>1328</v>
      </c>
      <c r="G47" s="1066">
        <v>550.74</v>
      </c>
      <c r="H47" s="1066" t="s">
        <v>1597</v>
      </c>
      <c r="I47" s="1066">
        <v>62.539000000000001</v>
      </c>
      <c r="J47" s="1066" t="s">
        <v>36</v>
      </c>
      <c r="K47" s="1066">
        <v>0</v>
      </c>
      <c r="L47" s="1066">
        <v>-132.60400000000001</v>
      </c>
      <c r="M47" s="1066" t="s">
        <v>1335</v>
      </c>
      <c r="N47" s="1066" t="s">
        <v>1338</v>
      </c>
      <c r="O47" s="1066" t="s">
        <v>1340</v>
      </c>
    </row>
    <row r="48" spans="2:15" s="4" customFormat="1" ht="14.1" customHeight="1" thickTop="1">
      <c r="B48" s="775"/>
      <c r="C48" s="1067"/>
      <c r="D48" s="828"/>
      <c r="E48" s="828"/>
      <c r="F48" s="828"/>
      <c r="G48" s="828"/>
      <c r="H48" s="828"/>
      <c r="I48" s="828"/>
      <c r="J48" s="828"/>
      <c r="K48" s="828"/>
      <c r="L48" s="828"/>
      <c r="M48" s="828"/>
      <c r="N48" s="828"/>
      <c r="O48" s="828"/>
    </row>
    <row r="49" spans="2:6" s="4" customFormat="1" ht="14.1" hidden="1" customHeight="1">
      <c r="B49" s="1"/>
      <c r="C49" s="1"/>
    </row>
    <row r="50" spans="2:6" s="4" customFormat="1" ht="14.1" hidden="1" customHeight="1">
      <c r="B50" s="1"/>
      <c r="C50" s="1"/>
    </row>
    <row r="51" spans="2:6" s="4" customFormat="1" ht="14.1" hidden="1" customHeight="1">
      <c r="B51" s="1"/>
      <c r="C51" s="1"/>
    </row>
    <row r="52" spans="2:6" s="4" customFormat="1" ht="14.1" hidden="1" customHeight="1">
      <c r="B52" s="1"/>
      <c r="C52" s="1"/>
    </row>
    <row r="53" spans="2:6" s="4" customFormat="1" ht="14.1" hidden="1" customHeight="1">
      <c r="B53" s="1"/>
      <c r="C53" s="1"/>
    </row>
    <row r="54" spans="2:6" s="4" customFormat="1" ht="14.1" hidden="1" customHeight="1">
      <c r="B54" s="1"/>
      <c r="C54" s="1"/>
    </row>
    <row r="55" spans="2:6" s="4" customFormat="1" ht="14.1" hidden="1" customHeight="1">
      <c r="B55" s="1"/>
      <c r="C55" s="1"/>
    </row>
    <row r="56" spans="2:6" s="4" customFormat="1" ht="14.1" hidden="1" customHeight="1">
      <c r="B56" s="1"/>
      <c r="C56" s="1"/>
    </row>
    <row r="57" spans="2:6" s="4" customFormat="1" ht="14.1" hidden="1" customHeight="1">
      <c r="B57" s="1"/>
      <c r="C57" s="1"/>
    </row>
    <row r="58" spans="2:6" ht="14.1" hidden="1" customHeight="1">
      <c r="D58"/>
      <c r="E58"/>
      <c r="F58"/>
    </row>
    <row r="59" spans="2:6" ht="14.1" hidden="1" customHeight="1">
      <c r="D59"/>
      <c r="E59"/>
      <c r="F59"/>
    </row>
    <row r="60" spans="2:6" ht="14.1" hidden="1" customHeight="1">
      <c r="D60"/>
      <c r="E60"/>
      <c r="F60"/>
    </row>
    <row r="61" spans="2:6" ht="14.1" hidden="1" customHeight="1">
      <c r="D61"/>
      <c r="E61"/>
      <c r="F61"/>
    </row>
    <row r="62" spans="2:6" ht="14.1" hidden="1" customHeight="1">
      <c r="D62"/>
      <c r="E62"/>
      <c r="F62"/>
    </row>
    <row r="63" spans="2:6" ht="14.1" hidden="1" customHeight="1">
      <c r="D63"/>
      <c r="E63"/>
      <c r="F63"/>
    </row>
    <row r="64" spans="2:6" ht="14.1" hidden="1" customHeight="1">
      <c r="D64"/>
      <c r="E64"/>
      <c r="F64"/>
    </row>
    <row r="65" spans="2:6" ht="14.1" hidden="1" customHeight="1">
      <c r="D65"/>
      <c r="E65"/>
      <c r="F65"/>
    </row>
    <row r="66" spans="2:6" ht="14.1" hidden="1" customHeight="1">
      <c r="D66"/>
      <c r="E66"/>
      <c r="F66"/>
    </row>
    <row r="67" spans="2:6" ht="14.1" hidden="1" customHeight="1">
      <c r="D67"/>
      <c r="E67"/>
      <c r="F67"/>
    </row>
    <row r="68" spans="2:6" ht="14.1" customHeight="1">
      <c r="B68" s="319"/>
      <c r="C68" s="640"/>
      <c r="D68" s="325"/>
    </row>
  </sheetData>
  <mergeCells count="10">
    <mergeCell ref="L10:L11"/>
    <mergeCell ref="M10:M11"/>
    <mergeCell ref="N10:N11"/>
    <mergeCell ref="O10:O11"/>
    <mergeCell ref="C10:C11"/>
    <mergeCell ref="D10:D11"/>
    <mergeCell ref="F10:F11"/>
    <mergeCell ref="G10:I10"/>
    <mergeCell ref="J10:J11"/>
    <mergeCell ref="K10:K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E5D9B-08D2-40E3-8E89-CB16D88C641F}">
  <dimension ref="A1:I118"/>
  <sheetViews>
    <sheetView showGridLines="0" showRowColHeaders="0" zoomScaleNormal="100" workbookViewId="0">
      <selection activeCell="C3" sqref="C3"/>
    </sheetView>
  </sheetViews>
  <sheetFormatPr defaultColWidth="0" defaultRowHeight="0" customHeight="1" zeroHeight="1"/>
  <cols>
    <col min="1" max="1" width="5.7109375" style="1" customWidth="1"/>
    <col min="2" max="2" width="66" style="1" bestFit="1" customWidth="1"/>
    <col min="3" max="5" width="15.7109375" style="1" customWidth="1"/>
    <col min="6" max="6" width="15.42578125" style="1" bestFit="1" customWidth="1"/>
    <col min="7" max="8" width="15.7109375" customWidth="1"/>
    <col min="9" max="9" width="9.140625" customWidth="1"/>
    <col min="10" max="16384" width="9.140625" hidden="1"/>
  </cols>
  <sheetData>
    <row r="1" spans="1:8" ht="29.25" customHeight="1">
      <c r="B1" s="24" t="s">
        <v>238</v>
      </c>
      <c r="C1" s="24"/>
      <c r="D1" s="24"/>
      <c r="E1" s="24"/>
      <c r="F1" s="24"/>
    </row>
    <row r="2" spans="1:8" ht="8.25" customHeight="1">
      <c r="B2" s="2"/>
      <c r="C2" s="2"/>
      <c r="D2" s="2"/>
      <c r="E2" s="2"/>
      <c r="F2" s="2"/>
    </row>
    <row r="3" spans="1:8" ht="15.75">
      <c r="B3" s="81" t="s">
        <v>1598</v>
      </c>
      <c r="C3" s="81"/>
      <c r="D3" s="81"/>
      <c r="E3" s="81"/>
      <c r="F3" s="81"/>
    </row>
    <row r="4" spans="1:8" s="143" customFormat="1" ht="15.75">
      <c r="A4" s="4"/>
      <c r="B4" s="214"/>
      <c r="C4" s="214"/>
      <c r="D4" s="214"/>
      <c r="E4" s="214"/>
      <c r="F4" s="214"/>
    </row>
    <row r="5" spans="1:8" ht="19.5" customHeight="1">
      <c r="B5" s="1371" t="s">
        <v>1599</v>
      </c>
      <c r="C5" s="1371"/>
      <c r="D5" s="1371"/>
      <c r="E5" s="1371"/>
      <c r="F5" s="1371"/>
      <c r="G5" s="1371"/>
      <c r="H5" s="1371"/>
    </row>
    <row r="6" spans="1:8" s="1" customFormat="1" ht="14.1" customHeight="1">
      <c r="B6" s="1371" t="s">
        <v>1600</v>
      </c>
      <c r="C6" s="1371"/>
      <c r="D6" s="1371"/>
      <c r="E6" s="1371"/>
      <c r="F6" s="1371"/>
      <c r="G6" s="1371"/>
      <c r="H6" s="1371"/>
    </row>
    <row r="7" spans="1:8" s="1" customFormat="1" ht="8.25" customHeight="1">
      <c r="B7" s="1372" t="s">
        <v>730</v>
      </c>
      <c r="C7" s="1372"/>
      <c r="D7" s="1372"/>
      <c r="E7" s="1372"/>
      <c r="F7" s="1372"/>
      <c r="G7" s="1372"/>
      <c r="H7" s="1372"/>
    </row>
    <row r="8" spans="1:8" s="1" customFormat="1" ht="8.25" customHeight="1">
      <c r="B8" s="1068"/>
      <c r="C8" s="1373">
        <v>2022</v>
      </c>
      <c r="D8" s="1373"/>
      <c r="E8" s="1373"/>
      <c r="F8" s="1373">
        <v>2021</v>
      </c>
      <c r="G8" s="1373"/>
      <c r="H8" s="1373"/>
    </row>
    <row r="9" spans="1:8" s="1" customFormat="1" ht="2.1" customHeight="1" thickBot="1">
      <c r="B9" s="1070" t="s">
        <v>1601</v>
      </c>
      <c r="C9" s="1358" t="s">
        <v>1343</v>
      </c>
      <c r="D9" s="1359"/>
      <c r="E9" s="1360"/>
      <c r="F9" s="1361" t="s">
        <v>1344</v>
      </c>
      <c r="G9" s="1359"/>
      <c r="H9" s="1362"/>
    </row>
    <row r="10" spans="1:8" s="1" customFormat="1" ht="14.1" customHeight="1" thickBot="1">
      <c r="B10" s="1070" t="s">
        <v>1602</v>
      </c>
      <c r="C10" s="1363" t="s">
        <v>1375</v>
      </c>
      <c r="D10" s="1364"/>
      <c r="E10" s="1365"/>
      <c r="F10" s="1366" t="s">
        <v>1376</v>
      </c>
      <c r="G10" s="1364"/>
      <c r="H10" s="1367"/>
    </row>
    <row r="11" spans="1:8" s="1" customFormat="1" ht="14.1" customHeight="1" thickBot="1">
      <c r="B11" s="1073" t="s">
        <v>1603</v>
      </c>
      <c r="C11" s="1363" t="s">
        <v>1604</v>
      </c>
      <c r="D11" s="1364"/>
      <c r="E11" s="1365"/>
      <c r="F11" s="1368" t="s">
        <v>1605</v>
      </c>
      <c r="G11" s="1369"/>
      <c r="H11" s="1370"/>
    </row>
    <row r="12" spans="1:8" s="1" customFormat="1" ht="14.1" customHeight="1">
      <c r="B12" s="1068" t="s">
        <v>1606</v>
      </c>
      <c r="C12" s="1074" t="s">
        <v>1607</v>
      </c>
      <c r="D12" s="1069" t="s">
        <v>1608</v>
      </c>
      <c r="E12" s="1075" t="s">
        <v>1609</v>
      </c>
      <c r="F12" s="1076" t="s">
        <v>1607</v>
      </c>
      <c r="G12" s="1069" t="s">
        <v>1608</v>
      </c>
      <c r="H12" s="1077" t="s">
        <v>1609</v>
      </c>
    </row>
    <row r="13" spans="1:8" s="1" customFormat="1" ht="14.1" customHeight="1" thickBot="1">
      <c r="B13" s="1070" t="s">
        <v>1610</v>
      </c>
      <c r="C13" s="1071">
        <v>227.5</v>
      </c>
      <c r="D13" s="1078" t="s">
        <v>1611</v>
      </c>
      <c r="E13" s="1079" t="s">
        <v>1612</v>
      </c>
      <c r="F13" s="1072">
        <v>187.29499999999999</v>
      </c>
      <c r="G13" s="1078" t="s">
        <v>1613</v>
      </c>
      <c r="H13" s="1079" t="s">
        <v>1614</v>
      </c>
    </row>
    <row r="14" spans="1:8" s="1" customFormat="1" ht="14.1" customHeight="1" thickBot="1">
      <c r="B14" s="1070" t="s">
        <v>1615</v>
      </c>
      <c r="C14" s="1071">
        <v>173.61099999999999</v>
      </c>
      <c r="D14" s="1078" t="s">
        <v>1616</v>
      </c>
      <c r="E14" s="1079" t="s">
        <v>1617</v>
      </c>
      <c r="F14" s="1072">
        <v>292.58499999999998</v>
      </c>
      <c r="G14" s="1078" t="s">
        <v>1618</v>
      </c>
      <c r="H14" s="1079" t="s">
        <v>1619</v>
      </c>
    </row>
    <row r="15" spans="1:8" s="1" customFormat="1" ht="14.1" customHeight="1" thickBot="1">
      <c r="B15" s="1070" t="s">
        <v>1620</v>
      </c>
      <c r="C15" s="1071">
        <v>53.378</v>
      </c>
      <c r="D15" s="1078" t="s">
        <v>1621</v>
      </c>
      <c r="E15" s="1079" t="s">
        <v>1622</v>
      </c>
      <c r="F15" s="1072">
        <v>65.031999999999996</v>
      </c>
      <c r="G15" s="1078" t="s">
        <v>1623</v>
      </c>
      <c r="H15" s="1079" t="s">
        <v>1624</v>
      </c>
    </row>
    <row r="16" spans="1:8" s="1" customFormat="1" ht="14.1" customHeight="1" thickBot="1">
      <c r="B16" s="1070" t="s">
        <v>1625</v>
      </c>
      <c r="C16" s="1071">
        <v>101.724</v>
      </c>
      <c r="D16" s="1078" t="s">
        <v>1626</v>
      </c>
      <c r="E16" s="1079" t="s">
        <v>1627</v>
      </c>
      <c r="F16" s="1072">
        <v>85.218999999999994</v>
      </c>
      <c r="G16" s="1078" t="s">
        <v>1628</v>
      </c>
      <c r="H16" s="1079" t="s">
        <v>1629</v>
      </c>
    </row>
    <row r="17" spans="2:8" s="1" customFormat="1" ht="14.1" customHeight="1" thickBot="1">
      <c r="B17" s="1070" t="s">
        <v>1630</v>
      </c>
      <c r="C17" s="1071">
        <v>61.664999999999999</v>
      </c>
      <c r="D17" s="1078" t="s">
        <v>1631</v>
      </c>
      <c r="E17" s="1079" t="s">
        <v>1632</v>
      </c>
      <c r="F17" s="1072">
        <v>39.357999999999997</v>
      </c>
      <c r="G17" s="1078" t="s">
        <v>1633</v>
      </c>
      <c r="H17" s="1079" t="s">
        <v>1634</v>
      </c>
    </row>
    <row r="18" spans="2:8" s="1" customFormat="1" ht="14.1" customHeight="1" thickBot="1">
      <c r="B18" s="1070" t="s">
        <v>1635</v>
      </c>
      <c r="C18" s="1071">
        <v>1.409</v>
      </c>
      <c r="D18" s="1078" t="s">
        <v>1636</v>
      </c>
      <c r="E18" s="1079" t="s">
        <v>1637</v>
      </c>
      <c r="F18" s="1072">
        <v>1.0760000000000001</v>
      </c>
      <c r="G18" s="1078" t="s">
        <v>1638</v>
      </c>
      <c r="H18" s="1079" t="s">
        <v>1639</v>
      </c>
    </row>
    <row r="19" spans="2:8" s="1" customFormat="1" ht="14.1" customHeight="1" thickBot="1">
      <c r="B19" s="1070" t="s">
        <v>1640</v>
      </c>
      <c r="C19" s="1071">
        <v>0</v>
      </c>
      <c r="D19" s="1078" t="s">
        <v>1639</v>
      </c>
      <c r="E19" s="1079" t="s">
        <v>1639</v>
      </c>
      <c r="F19" s="1072" t="s">
        <v>36</v>
      </c>
      <c r="G19" s="1078" t="s">
        <v>1639</v>
      </c>
      <c r="H19" s="1079" t="s">
        <v>1639</v>
      </c>
    </row>
    <row r="20" spans="2:8" s="1" customFormat="1" ht="14.1" customHeight="1" thickBot="1">
      <c r="B20" s="1070" t="s">
        <v>1641</v>
      </c>
      <c r="C20" s="1071">
        <v>8.7370000000000001</v>
      </c>
      <c r="D20" s="1078" t="s">
        <v>1642</v>
      </c>
      <c r="E20" s="1079" t="s">
        <v>1643</v>
      </c>
      <c r="F20" s="1072">
        <v>12.161</v>
      </c>
      <c r="G20" s="1078" t="s">
        <v>1644</v>
      </c>
      <c r="H20" s="1079" t="s">
        <v>1645</v>
      </c>
    </row>
    <row r="21" spans="2:8" s="1" customFormat="1" ht="14.1" customHeight="1" thickBot="1">
      <c r="B21" s="1070" t="s">
        <v>1646</v>
      </c>
      <c r="C21" s="1071">
        <v>6.0880000000000001</v>
      </c>
      <c r="D21" s="1078" t="s">
        <v>1647</v>
      </c>
      <c r="E21" s="1079" t="s">
        <v>1648</v>
      </c>
      <c r="F21" s="1072">
        <v>4.4880000000000004</v>
      </c>
      <c r="G21" s="1078" t="s">
        <v>1649</v>
      </c>
      <c r="H21" s="1079" t="s">
        <v>1648</v>
      </c>
    </row>
    <row r="22" spans="2:8" s="1" customFormat="1" ht="14.1" customHeight="1" thickBot="1">
      <c r="B22" s="1070" t="s">
        <v>1650</v>
      </c>
      <c r="C22" s="1071">
        <v>171.14599999999999</v>
      </c>
      <c r="D22" s="1078" t="s">
        <v>1651</v>
      </c>
      <c r="E22" s="1079" t="s">
        <v>1652</v>
      </c>
      <c r="F22" s="1072">
        <v>143.63900000000001</v>
      </c>
      <c r="G22" s="1078" t="s">
        <v>1653</v>
      </c>
      <c r="H22" s="1079" t="s">
        <v>1654</v>
      </c>
    </row>
    <row r="23" spans="2:8" s="1" customFormat="1" ht="14.1" customHeight="1" thickBot="1">
      <c r="B23" s="1070" t="s">
        <v>1655</v>
      </c>
      <c r="C23" s="1080">
        <v>26.044</v>
      </c>
      <c r="D23" s="1081" t="s">
        <v>1656</v>
      </c>
      <c r="E23" s="1079" t="s">
        <v>1636</v>
      </c>
      <c r="F23" s="1081">
        <v>20.167999999999999</v>
      </c>
      <c r="G23" s="1081" t="s">
        <v>1657</v>
      </c>
      <c r="H23" s="1079" t="s">
        <v>1638</v>
      </c>
    </row>
    <row r="24" spans="2:8" s="1" customFormat="1" ht="14.1" customHeight="1">
      <c r="B24" s="1082" t="s">
        <v>1658</v>
      </c>
      <c r="C24" s="1083">
        <v>831.30200000000002</v>
      </c>
      <c r="D24" s="1084" t="s">
        <v>1659</v>
      </c>
      <c r="E24" s="1085" t="s">
        <v>1660</v>
      </c>
      <c r="F24" s="1086">
        <v>851.02099999999996</v>
      </c>
      <c r="G24" s="1084" t="s">
        <v>1661</v>
      </c>
      <c r="H24" s="1085" t="s">
        <v>1662</v>
      </c>
    </row>
    <row r="25" spans="2:8" s="1" customFormat="1" ht="14.1" customHeight="1">
      <c r="B25" s="1068" t="s">
        <v>1663</v>
      </c>
      <c r="C25" s="1074" t="s">
        <v>1607</v>
      </c>
      <c r="D25" s="1069" t="s">
        <v>1664</v>
      </c>
      <c r="E25" s="1075" t="s">
        <v>1609</v>
      </c>
      <c r="F25" s="1076" t="s">
        <v>1607</v>
      </c>
      <c r="G25" s="1069" t="s">
        <v>1664</v>
      </c>
      <c r="H25" s="1077" t="s">
        <v>1609</v>
      </c>
    </row>
    <row r="26" spans="2:8" s="1" customFormat="1" ht="14.1" customHeight="1" thickBot="1">
      <c r="B26" s="1070" t="s">
        <v>1635</v>
      </c>
      <c r="C26" s="1071">
        <v>4.9770000000000003</v>
      </c>
      <c r="D26" s="1078" t="s">
        <v>1665</v>
      </c>
      <c r="E26" s="1079" t="s">
        <v>1648</v>
      </c>
      <c r="F26" s="1072">
        <v>4.4180000000000001</v>
      </c>
      <c r="G26" s="1078" t="s">
        <v>1666</v>
      </c>
      <c r="H26" s="1079" t="s">
        <v>1648</v>
      </c>
    </row>
    <row r="27" spans="2:8" s="1" customFormat="1" ht="14.1" customHeight="1" thickBot="1">
      <c r="B27" s="1070" t="s">
        <v>1640</v>
      </c>
      <c r="C27" s="1071">
        <v>9.7530000000000001</v>
      </c>
      <c r="D27" s="1078" t="s">
        <v>1667</v>
      </c>
      <c r="E27" s="1079" t="s">
        <v>1668</v>
      </c>
      <c r="F27" s="1072">
        <v>11.853</v>
      </c>
      <c r="G27" s="1078" t="s">
        <v>1669</v>
      </c>
      <c r="H27" s="1079" t="s">
        <v>1668</v>
      </c>
    </row>
    <row r="28" spans="2:8" s="1" customFormat="1" ht="14.1" customHeight="1" thickBot="1">
      <c r="B28" s="1070" t="s">
        <v>1670</v>
      </c>
      <c r="C28" s="1071">
        <v>0</v>
      </c>
      <c r="D28" s="1078" t="s">
        <v>1639</v>
      </c>
      <c r="E28" s="1079" t="s">
        <v>1639</v>
      </c>
      <c r="F28" s="1072">
        <v>0</v>
      </c>
      <c r="G28" s="1078" t="s">
        <v>1639</v>
      </c>
      <c r="H28" s="1079" t="s">
        <v>1639</v>
      </c>
    </row>
    <row r="29" spans="2:8" s="1" customFormat="1" ht="14.1" customHeight="1" thickBot="1">
      <c r="B29" s="1070" t="s">
        <v>1671</v>
      </c>
      <c r="C29" s="1071">
        <v>853</v>
      </c>
      <c r="D29" s="1078" t="s">
        <v>1648</v>
      </c>
      <c r="E29" s="1079" t="s">
        <v>1639</v>
      </c>
      <c r="F29" s="1072">
        <v>717</v>
      </c>
      <c r="G29" s="1078" t="s">
        <v>1648</v>
      </c>
      <c r="H29" s="1079" t="s">
        <v>1639</v>
      </c>
    </row>
    <row r="30" spans="2:8" s="1" customFormat="1" ht="14.1" customHeight="1" thickBot="1">
      <c r="B30" s="1070" t="s">
        <v>1672</v>
      </c>
      <c r="C30" s="1071">
        <v>0</v>
      </c>
      <c r="D30" s="1078" t="s">
        <v>1639</v>
      </c>
      <c r="E30" s="1079" t="s">
        <v>1639</v>
      </c>
      <c r="F30" s="1072">
        <v>0</v>
      </c>
      <c r="G30" s="1078" t="s">
        <v>1639</v>
      </c>
      <c r="H30" s="1079" t="s">
        <v>1639</v>
      </c>
    </row>
    <row r="31" spans="2:8" s="1" customFormat="1" ht="14.1" customHeight="1" thickBot="1">
      <c r="B31" s="1070" t="s">
        <v>306</v>
      </c>
      <c r="C31" s="1071">
        <v>8.9700000000000006</v>
      </c>
      <c r="D31" s="1078" t="s">
        <v>1673</v>
      </c>
      <c r="E31" s="1079" t="s">
        <v>1643</v>
      </c>
      <c r="F31" s="1072">
        <v>5.8019999999999996</v>
      </c>
      <c r="G31" s="1078" t="s">
        <v>1674</v>
      </c>
      <c r="H31" s="1079" t="s">
        <v>1648</v>
      </c>
    </row>
    <row r="32" spans="2:8" s="1" customFormat="1" ht="14.1" customHeight="1" thickBot="1">
      <c r="B32" s="1087" t="s">
        <v>1675</v>
      </c>
      <c r="C32" s="1088">
        <v>24.553000000000001</v>
      </c>
      <c r="D32" s="1089" t="s">
        <v>1614</v>
      </c>
      <c r="E32" s="1090" t="s">
        <v>1676</v>
      </c>
      <c r="F32" s="1091">
        <v>22.79</v>
      </c>
      <c r="G32" s="1091" t="s">
        <v>1652</v>
      </c>
      <c r="H32" s="1090" t="s">
        <v>1676</v>
      </c>
    </row>
    <row r="33" spans="2:8" s="1" customFormat="1" ht="14.1" customHeight="1" thickBot="1">
      <c r="B33" s="1070" t="s">
        <v>1677</v>
      </c>
      <c r="C33" s="1071" t="s">
        <v>1678</v>
      </c>
      <c r="D33" s="1078" t="s">
        <v>1679</v>
      </c>
      <c r="E33" s="1079" t="s">
        <v>1680</v>
      </c>
      <c r="F33" s="1072" t="s">
        <v>1681</v>
      </c>
      <c r="G33" s="1078" t="s">
        <v>1682</v>
      </c>
      <c r="H33" s="1079" t="s">
        <v>1683</v>
      </c>
    </row>
    <row r="34" spans="2:8" s="1" customFormat="1" ht="14.1" customHeight="1" thickBot="1">
      <c r="B34" s="1082" t="s">
        <v>1684</v>
      </c>
      <c r="C34" s="1083" t="s">
        <v>1685</v>
      </c>
      <c r="D34" s="1089" t="s">
        <v>1686</v>
      </c>
      <c r="E34" s="1090" t="s">
        <v>1687</v>
      </c>
      <c r="F34" s="1091" t="s">
        <v>1688</v>
      </c>
      <c r="G34" s="1084" t="s">
        <v>1689</v>
      </c>
      <c r="H34" s="1085" t="s">
        <v>1690</v>
      </c>
    </row>
    <row r="35" spans="2:8" s="1" customFormat="1" ht="14.1" customHeight="1">
      <c r="B35" s="1068" t="s">
        <v>1691</v>
      </c>
      <c r="C35" s="1074" t="s">
        <v>1607</v>
      </c>
      <c r="D35" s="1092" t="s">
        <v>1664</v>
      </c>
      <c r="E35" s="1075" t="s">
        <v>1609</v>
      </c>
      <c r="F35" s="1069" t="s">
        <v>1607</v>
      </c>
      <c r="G35" s="1092" t="s">
        <v>1664</v>
      </c>
      <c r="H35" s="1075" t="s">
        <v>1609</v>
      </c>
    </row>
    <row r="36" spans="2:8" s="1" customFormat="1" ht="14.1" customHeight="1" thickBot="1">
      <c r="B36" s="1070" t="s">
        <v>1692</v>
      </c>
      <c r="C36" s="1080">
        <v>268.26100000000002</v>
      </c>
      <c r="D36" s="1081" t="s">
        <v>1693</v>
      </c>
      <c r="E36" s="1081" t="s">
        <v>1694</v>
      </c>
      <c r="F36" s="1081">
        <v>294.42500000000001</v>
      </c>
      <c r="G36" s="1081" t="s">
        <v>1695</v>
      </c>
      <c r="H36" s="1081" t="s">
        <v>1619</v>
      </c>
    </row>
    <row r="37" spans="2:8" s="1" customFormat="1" ht="14.1" customHeight="1" thickBot="1">
      <c r="B37" s="1070" t="s">
        <v>1696</v>
      </c>
      <c r="C37" s="1080">
        <v>97.825000000000003</v>
      </c>
      <c r="D37" s="1081" t="s">
        <v>1697</v>
      </c>
      <c r="E37" s="1081" t="s">
        <v>1698</v>
      </c>
      <c r="F37" s="1081">
        <v>21.376000000000001</v>
      </c>
      <c r="G37" s="1081" t="s">
        <v>1699</v>
      </c>
      <c r="H37" s="1081" t="s">
        <v>1638</v>
      </c>
    </row>
    <row r="38" spans="2:8" s="1" customFormat="1" ht="14.1" customHeight="1" thickBot="1">
      <c r="B38" s="1087" t="s">
        <v>1700</v>
      </c>
      <c r="C38" s="1093">
        <v>366.08600000000001</v>
      </c>
      <c r="D38" s="1091" t="s">
        <v>1701</v>
      </c>
      <c r="E38" s="1091" t="s">
        <v>1702</v>
      </c>
      <c r="F38" s="1091">
        <v>315.80099999999999</v>
      </c>
      <c r="G38" s="1091" t="s">
        <v>1703</v>
      </c>
      <c r="H38" s="1090" t="s">
        <v>1704</v>
      </c>
    </row>
    <row r="39" spans="2:8" s="1" customFormat="1" ht="33" customHeight="1">
      <c r="B39" s="1094" t="s">
        <v>1705</v>
      </c>
      <c r="C39" s="1354" t="s">
        <v>1706</v>
      </c>
      <c r="D39" s="1355"/>
      <c r="E39" s="1356"/>
      <c r="F39" s="1357" t="s">
        <v>1706</v>
      </c>
      <c r="G39" s="1355"/>
      <c r="H39" s="1356"/>
    </row>
    <row r="40" spans="2:8" s="1" customFormat="1" ht="14.1" customHeight="1">
      <c r="B40" s="1068" t="s">
        <v>1707</v>
      </c>
      <c r="C40" s="1095"/>
      <c r="D40" s="1069">
        <v>2022</v>
      </c>
      <c r="E40" s="1075"/>
      <c r="F40" s="1069"/>
      <c r="G40" s="1069">
        <v>2021</v>
      </c>
      <c r="H40" s="1096"/>
    </row>
    <row r="41" spans="2:8" s="1" customFormat="1" ht="14.1" customHeight="1" thickBot="1">
      <c r="B41" s="1070" t="s">
        <v>1708</v>
      </c>
      <c r="C41" s="1344">
        <v>16.675999999999998</v>
      </c>
      <c r="D41" s="1345"/>
      <c r="E41" s="1346"/>
      <c r="F41" s="1347">
        <v>15.648999999999999</v>
      </c>
      <c r="G41" s="1345"/>
      <c r="H41" s="1346"/>
    </row>
    <row r="42" spans="2:8" s="1" customFormat="1" ht="14.1" customHeight="1" thickBot="1">
      <c r="B42" s="1070" t="s">
        <v>1709</v>
      </c>
      <c r="C42" s="1324">
        <v>4.1680000000000001</v>
      </c>
      <c r="D42" s="1325"/>
      <c r="E42" s="1326"/>
      <c r="F42" s="1327">
        <v>3.097</v>
      </c>
      <c r="G42" s="1325"/>
      <c r="H42" s="1326"/>
    </row>
    <row r="43" spans="2:8" s="1" customFormat="1" ht="14.1" customHeight="1" thickBot="1">
      <c r="B43" s="1070" t="s">
        <v>1710</v>
      </c>
      <c r="C43" s="1324">
        <v>5.2329999999999997</v>
      </c>
      <c r="D43" s="1325"/>
      <c r="E43" s="1326"/>
      <c r="F43" s="1327">
        <v>5.7910000000000004</v>
      </c>
      <c r="G43" s="1325"/>
      <c r="H43" s="1326"/>
    </row>
    <row r="44" spans="2:8" s="1" customFormat="1" ht="14.1" customHeight="1" thickBot="1">
      <c r="B44" s="1070" t="s">
        <v>1711</v>
      </c>
      <c r="C44" s="1324">
        <v>333</v>
      </c>
      <c r="D44" s="1325"/>
      <c r="E44" s="1326"/>
      <c r="F44" s="1327">
        <v>287</v>
      </c>
      <c r="G44" s="1325"/>
      <c r="H44" s="1326"/>
    </row>
    <row r="45" spans="2:8" s="1" customFormat="1" ht="14.1" customHeight="1" thickBot="1">
      <c r="B45" s="1070" t="s">
        <v>1712</v>
      </c>
      <c r="C45" s="1324">
        <v>2.2040000000000002</v>
      </c>
      <c r="D45" s="1325"/>
      <c r="E45" s="1326"/>
      <c r="F45" s="1327">
        <v>1.9219999999999999</v>
      </c>
      <c r="G45" s="1325"/>
      <c r="H45" s="1326"/>
    </row>
    <row r="46" spans="2:8" s="1" customFormat="1" ht="14.1" customHeight="1" thickBot="1">
      <c r="B46" s="1070" t="s">
        <v>1713</v>
      </c>
      <c r="C46" s="1324">
        <v>3.1</v>
      </c>
      <c r="D46" s="1325"/>
      <c r="E46" s="1326"/>
      <c r="F46" s="1327">
        <v>2.863</v>
      </c>
      <c r="G46" s="1325"/>
      <c r="H46" s="1326"/>
    </row>
    <row r="47" spans="2:8" s="1" customFormat="1" ht="14.1" customHeight="1" thickBot="1">
      <c r="B47" s="1070" t="s">
        <v>1714</v>
      </c>
      <c r="C47" s="1324" t="s">
        <v>1715</v>
      </c>
      <c r="D47" s="1325"/>
      <c r="E47" s="1326"/>
      <c r="F47" s="1327" t="s">
        <v>1716</v>
      </c>
      <c r="G47" s="1325"/>
      <c r="H47" s="1326"/>
    </row>
    <row r="48" spans="2:8" s="1" customFormat="1" ht="14.1" customHeight="1" thickBot="1">
      <c r="B48" s="1070" t="s">
        <v>1717</v>
      </c>
      <c r="C48" s="1324">
        <v>9.2620000000000005</v>
      </c>
      <c r="D48" s="1325"/>
      <c r="E48" s="1326"/>
      <c r="F48" s="1327">
        <v>8.4339999999999993</v>
      </c>
      <c r="G48" s="1325"/>
      <c r="H48" s="1326"/>
    </row>
    <row r="49" spans="2:8" s="1" customFormat="1" ht="14.1" customHeight="1" thickBot="1">
      <c r="B49" s="1070" t="s">
        <v>1718</v>
      </c>
      <c r="C49" s="1324" t="s">
        <v>1719</v>
      </c>
      <c r="D49" s="1325"/>
      <c r="E49" s="1326"/>
      <c r="F49" s="1327" t="s">
        <v>1720</v>
      </c>
      <c r="G49" s="1325"/>
      <c r="H49" s="1326"/>
    </row>
    <row r="50" spans="2:8" s="1" customFormat="1" ht="14.1" customHeight="1" thickBot="1">
      <c r="B50" s="1073" t="s">
        <v>1721</v>
      </c>
      <c r="C50" s="1324">
        <v>621</v>
      </c>
      <c r="D50" s="1325"/>
      <c r="E50" s="1326"/>
      <c r="F50" s="1327">
        <v>575</v>
      </c>
      <c r="G50" s="1325"/>
      <c r="H50" s="1326"/>
    </row>
    <row r="51" spans="2:8" s="1" customFormat="1" ht="14.1" customHeight="1">
      <c r="B51" s="1097" t="s">
        <v>1722</v>
      </c>
      <c r="C51" s="1350">
        <v>2022</v>
      </c>
      <c r="D51" s="1351"/>
      <c r="E51" s="1352"/>
      <c r="F51" s="1353" t="s">
        <v>1723</v>
      </c>
      <c r="G51" s="1351"/>
      <c r="H51" s="1352"/>
    </row>
    <row r="52" spans="2:8" s="1" customFormat="1" ht="14.1" customHeight="1" thickBot="1">
      <c r="B52" s="1098" t="s">
        <v>1724</v>
      </c>
      <c r="C52" s="1344" t="s">
        <v>1725</v>
      </c>
      <c r="D52" s="1345"/>
      <c r="E52" s="1346"/>
      <c r="F52" s="1347" t="s">
        <v>1725</v>
      </c>
      <c r="G52" s="1345"/>
      <c r="H52" s="1346"/>
    </row>
    <row r="53" spans="2:8" s="1" customFormat="1" ht="14.1" customHeight="1" thickBot="1">
      <c r="B53" s="1098" t="s">
        <v>1726</v>
      </c>
      <c r="C53" s="1324">
        <v>29</v>
      </c>
      <c r="D53" s="1325"/>
      <c r="E53" s="1326"/>
      <c r="F53" s="1327">
        <v>23</v>
      </c>
      <c r="G53" s="1325"/>
      <c r="H53" s="1326"/>
    </row>
    <row r="54" spans="2:8" s="1" customFormat="1" ht="14.1" customHeight="1" thickBot="1">
      <c r="B54" s="1098" t="s">
        <v>1727</v>
      </c>
      <c r="C54" s="1099" t="s">
        <v>1728</v>
      </c>
      <c r="D54" s="1100" t="s">
        <v>1729</v>
      </c>
      <c r="E54" s="1100" t="s">
        <v>1730</v>
      </c>
      <c r="F54" s="1100" t="s">
        <v>1728</v>
      </c>
      <c r="G54" s="1100" t="s">
        <v>1731</v>
      </c>
      <c r="H54" s="1100" t="s">
        <v>1730</v>
      </c>
    </row>
    <row r="55" spans="2:8" s="1" customFormat="1" ht="14.1" customHeight="1" thickBot="1">
      <c r="B55" s="1098" t="s">
        <v>1732</v>
      </c>
      <c r="C55" s="1099" t="s">
        <v>1733</v>
      </c>
      <c r="D55" s="1100" t="s">
        <v>1730</v>
      </c>
      <c r="E55" s="1100" t="s">
        <v>1734</v>
      </c>
      <c r="F55" s="1100" t="s">
        <v>1733</v>
      </c>
      <c r="G55" s="1100" t="s">
        <v>1730</v>
      </c>
      <c r="H55" s="1100" t="s">
        <v>1734</v>
      </c>
    </row>
    <row r="56" spans="2:8" s="1" customFormat="1" ht="14.1" customHeight="1" thickBot="1">
      <c r="B56" s="1098" t="s">
        <v>1735</v>
      </c>
      <c r="C56" s="1099" t="s">
        <v>1736</v>
      </c>
      <c r="D56" s="1100" t="s">
        <v>1737</v>
      </c>
      <c r="E56" s="1100" t="s">
        <v>1738</v>
      </c>
      <c r="F56" s="1100" t="s">
        <v>1736</v>
      </c>
      <c r="G56" s="1100" t="s">
        <v>1737</v>
      </c>
      <c r="H56" s="1100" t="s">
        <v>1738</v>
      </c>
    </row>
    <row r="57" spans="2:8" s="1" customFormat="1" ht="14.1" customHeight="1" thickBot="1">
      <c r="B57" s="1098" t="s">
        <v>1739</v>
      </c>
      <c r="C57" s="1099" t="s">
        <v>1740</v>
      </c>
      <c r="D57" s="1100" t="s">
        <v>1741</v>
      </c>
      <c r="E57" s="1100" t="s">
        <v>1742</v>
      </c>
      <c r="F57" s="1100" t="s">
        <v>1743</v>
      </c>
      <c r="G57" s="1100" t="s">
        <v>1741</v>
      </c>
      <c r="H57" s="1100" t="s">
        <v>1742</v>
      </c>
    </row>
    <row r="58" spans="2:8" s="1" customFormat="1" ht="14.1" customHeight="1" thickBot="1">
      <c r="B58" s="1098" t="s">
        <v>1744</v>
      </c>
      <c r="C58" s="1099" t="s">
        <v>1743</v>
      </c>
      <c r="D58" s="1100" t="s">
        <v>1741</v>
      </c>
      <c r="E58" s="1100" t="s">
        <v>1742</v>
      </c>
      <c r="F58" s="1100" t="s">
        <v>1743</v>
      </c>
      <c r="G58" s="1100" t="s">
        <v>1741</v>
      </c>
      <c r="H58" s="1100" t="s">
        <v>1742</v>
      </c>
    </row>
    <row r="59" spans="2:8" s="1" customFormat="1" ht="14.1" customHeight="1" thickBot="1">
      <c r="B59" s="1098" t="s">
        <v>1745</v>
      </c>
      <c r="C59" s="1099" t="s">
        <v>1746</v>
      </c>
      <c r="D59" s="1100" t="s">
        <v>1747</v>
      </c>
      <c r="E59" s="1100" t="s">
        <v>1748</v>
      </c>
      <c r="F59" s="1100" t="s">
        <v>1746</v>
      </c>
      <c r="G59" s="1100" t="s">
        <v>1747</v>
      </c>
      <c r="H59" s="1100" t="s">
        <v>1748</v>
      </c>
    </row>
    <row r="60" spans="2:8" s="1" customFormat="1" ht="14.1" customHeight="1" thickBot="1">
      <c r="B60" s="1098" t="s">
        <v>1749</v>
      </c>
      <c r="C60" s="1099" t="s">
        <v>1736</v>
      </c>
      <c r="D60" s="1100" t="s">
        <v>1750</v>
      </c>
      <c r="E60" s="1100" t="s">
        <v>1751</v>
      </c>
      <c r="F60" s="1100" t="s">
        <v>1736</v>
      </c>
      <c r="G60" s="1100" t="s">
        <v>1750</v>
      </c>
      <c r="H60" s="1100" t="s">
        <v>1751</v>
      </c>
    </row>
    <row r="61" spans="2:8" s="1" customFormat="1" ht="14.1" customHeight="1" thickBot="1">
      <c r="B61" s="1098" t="s">
        <v>1752</v>
      </c>
      <c r="C61" s="1101" t="s">
        <v>1753</v>
      </c>
      <c r="D61" s="1102" t="s">
        <v>1754</v>
      </c>
      <c r="E61" s="1102" t="s">
        <v>1755</v>
      </c>
      <c r="F61" s="1102" t="s">
        <v>1756</v>
      </c>
      <c r="G61" s="1102" t="s">
        <v>1757</v>
      </c>
      <c r="H61" s="1102" t="s">
        <v>1758</v>
      </c>
    </row>
    <row r="62" spans="2:8" s="1" customFormat="1" ht="14.1" customHeight="1" thickBot="1">
      <c r="B62" s="1098" t="s">
        <v>1759</v>
      </c>
      <c r="C62" s="1101" t="s">
        <v>1760</v>
      </c>
      <c r="D62" s="1102" t="s">
        <v>1761</v>
      </c>
      <c r="E62" s="1102" t="s">
        <v>1762</v>
      </c>
      <c r="F62" s="1102" t="s">
        <v>1763</v>
      </c>
      <c r="G62" s="1102" t="s">
        <v>1764</v>
      </c>
      <c r="H62" s="1102" t="s">
        <v>1765</v>
      </c>
    </row>
    <row r="63" spans="2:8" s="1" customFormat="1" ht="14.1" customHeight="1" thickBot="1">
      <c r="B63" s="1098" t="s">
        <v>1766</v>
      </c>
      <c r="C63" s="1103" t="s">
        <v>1767</v>
      </c>
      <c r="D63" s="1348" t="s">
        <v>1518</v>
      </c>
      <c r="E63" s="1349"/>
      <c r="F63" s="1104" t="s">
        <v>1768</v>
      </c>
      <c r="G63" s="1348" t="s">
        <v>1519</v>
      </c>
      <c r="H63" s="1349"/>
    </row>
    <row r="64" spans="2:8" s="1" customFormat="1" ht="33" customHeight="1">
      <c r="B64" s="1094" t="s">
        <v>1769</v>
      </c>
      <c r="C64" s="1337" t="s">
        <v>1770</v>
      </c>
      <c r="D64" s="1338"/>
      <c r="E64" s="1339"/>
      <c r="F64" s="1340" t="s">
        <v>1771</v>
      </c>
      <c r="G64" s="1338"/>
      <c r="H64" s="1339"/>
    </row>
    <row r="65" spans="2:8" s="1" customFormat="1" ht="14.1" customHeight="1">
      <c r="B65" s="1105" t="s">
        <v>1772</v>
      </c>
      <c r="C65" s="1095"/>
      <c r="D65" s="1069">
        <v>2022</v>
      </c>
      <c r="E65" s="1075"/>
      <c r="F65" s="1069"/>
      <c r="G65" s="1069">
        <v>2021</v>
      </c>
      <c r="H65" s="1096"/>
    </row>
    <row r="66" spans="2:8" s="1" customFormat="1" ht="14.1" customHeight="1" thickBot="1">
      <c r="B66" s="1106" t="s">
        <v>1773</v>
      </c>
      <c r="C66" s="1341"/>
      <c r="D66" s="1342"/>
      <c r="E66" s="1343"/>
      <c r="F66" s="1341"/>
      <c r="G66" s="1342"/>
      <c r="H66" s="1343"/>
    </row>
    <row r="67" spans="2:8" s="1" customFormat="1" ht="14.1" customHeight="1" thickBot="1">
      <c r="B67" s="1106" t="s">
        <v>1774</v>
      </c>
      <c r="C67" s="1324"/>
      <c r="D67" s="1325"/>
      <c r="E67" s="1326"/>
      <c r="F67" s="1327"/>
      <c r="G67" s="1325"/>
      <c r="H67" s="1328"/>
    </row>
    <row r="68" spans="2:8" s="1" customFormat="1" ht="14.1" customHeight="1" thickBot="1">
      <c r="B68" s="1106" t="s">
        <v>1775</v>
      </c>
      <c r="C68" s="1324">
        <v>237.66300000000001</v>
      </c>
      <c r="D68" s="1325"/>
      <c r="E68" s="1326"/>
      <c r="F68" s="1327">
        <v>105.32599999999999</v>
      </c>
      <c r="G68" s="1325"/>
      <c r="H68" s="1328"/>
    </row>
    <row r="69" spans="2:8" s="1" customFormat="1" ht="14.1" customHeight="1" thickBot="1">
      <c r="B69" s="1106" t="s">
        <v>1776</v>
      </c>
      <c r="C69" s="1324">
        <v>0</v>
      </c>
      <c r="D69" s="1325"/>
      <c r="E69" s="1326"/>
      <c r="F69" s="1327">
        <v>0</v>
      </c>
      <c r="G69" s="1325"/>
      <c r="H69" s="1328"/>
    </row>
    <row r="70" spans="2:8" s="1" customFormat="1" ht="14.1" customHeight="1" thickBot="1">
      <c r="B70" s="1106" t="s">
        <v>1777</v>
      </c>
      <c r="C70" s="1324">
        <v>0</v>
      </c>
      <c r="D70" s="1325"/>
      <c r="E70" s="1326"/>
      <c r="F70" s="1327">
        <v>0</v>
      </c>
      <c r="G70" s="1325"/>
      <c r="H70" s="1328"/>
    </row>
    <row r="71" spans="2:8" s="1" customFormat="1" ht="14.1" customHeight="1" thickBot="1">
      <c r="B71" s="1106" t="s">
        <v>1778</v>
      </c>
      <c r="C71" s="1324">
        <v>47.613999999999997</v>
      </c>
      <c r="D71" s="1325"/>
      <c r="E71" s="1326"/>
      <c r="F71" s="1327">
        <v>46.057000000000002</v>
      </c>
      <c r="G71" s="1325"/>
      <c r="H71" s="1328"/>
    </row>
    <row r="72" spans="2:8" s="1" customFormat="1" ht="14.1" customHeight="1" thickBot="1">
      <c r="B72" s="1106" t="s">
        <v>1779</v>
      </c>
      <c r="C72" s="1329">
        <v>285.27699999999999</v>
      </c>
      <c r="D72" s="1330"/>
      <c r="E72" s="1335"/>
      <c r="F72" s="1336">
        <v>151.38300000000001</v>
      </c>
      <c r="G72" s="1330"/>
      <c r="H72" s="1335"/>
    </row>
    <row r="73" spans="2:8" s="1" customFormat="1" ht="14.1" customHeight="1" thickBot="1">
      <c r="B73" s="1106" t="s">
        <v>1780</v>
      </c>
      <c r="C73" s="1324">
        <v>84.483999999999995</v>
      </c>
      <c r="D73" s="1325"/>
      <c r="E73" s="1326"/>
      <c r="F73" s="1327">
        <v>54.262</v>
      </c>
      <c r="G73" s="1325"/>
      <c r="H73" s="1328"/>
    </row>
    <row r="74" spans="2:8" s="1" customFormat="1" ht="14.1" customHeight="1" thickBot="1">
      <c r="B74" s="1106" t="s">
        <v>1781</v>
      </c>
      <c r="C74" s="1324">
        <v>42.878</v>
      </c>
      <c r="D74" s="1325"/>
      <c r="E74" s="1326"/>
      <c r="F74" s="1327">
        <v>36.835000000000001</v>
      </c>
      <c r="G74" s="1325"/>
      <c r="H74" s="1328"/>
    </row>
    <row r="75" spans="2:8" s="1" customFormat="1" ht="14.1" customHeight="1" thickBot="1">
      <c r="B75" s="1106" t="s">
        <v>1782</v>
      </c>
      <c r="C75" s="1329">
        <v>412.63900000000001</v>
      </c>
      <c r="D75" s="1330"/>
      <c r="E75" s="1331"/>
      <c r="F75" s="1329">
        <v>242.48</v>
      </c>
      <c r="G75" s="1330"/>
      <c r="H75" s="1331"/>
    </row>
    <row r="76" spans="2:8" s="1" customFormat="1" ht="14.1" customHeight="1" thickBot="1">
      <c r="B76" s="1332"/>
      <c r="C76" s="1333"/>
      <c r="D76" s="1333"/>
      <c r="E76" s="1333"/>
      <c r="F76" s="1333"/>
      <c r="G76" s="1333"/>
      <c r="H76" s="1334"/>
    </row>
    <row r="77" spans="2:8" s="1" customFormat="1" ht="14.1" customHeight="1">
      <c r="E77" s="67"/>
      <c r="F77" s="68"/>
    </row>
    <row r="78" spans="2:8" s="1" customFormat="1" ht="14.1" customHeight="1">
      <c r="E78" s="67"/>
      <c r="F78" s="68"/>
    </row>
    <row r="79" spans="2:8" s="1" customFormat="1" ht="14.1" hidden="1" customHeight="1">
      <c r="E79" s="67"/>
      <c r="F79" s="68"/>
    </row>
    <row r="80" spans="2:8" s="1" customFormat="1" ht="14.1" hidden="1" customHeight="1">
      <c r="E80" s="67"/>
      <c r="F80" s="68"/>
    </row>
    <row r="81" spans="2:6" s="1" customFormat="1" ht="14.1" hidden="1" customHeight="1">
      <c r="E81" s="67"/>
      <c r="F81" s="68"/>
    </row>
    <row r="82" spans="2:6" s="1" customFormat="1" ht="14.1" hidden="1" customHeight="1">
      <c r="E82" s="67"/>
      <c r="F82" s="68"/>
    </row>
    <row r="83" spans="2:6" s="1" customFormat="1" ht="14.1" hidden="1" customHeight="1">
      <c r="E83" s="67"/>
      <c r="F83" s="68"/>
    </row>
    <row r="84" spans="2:6" s="1" customFormat="1" ht="14.1" hidden="1" customHeight="1">
      <c r="E84" s="67"/>
      <c r="F84" s="68"/>
    </row>
    <row r="85" spans="2:6" s="1" customFormat="1" ht="14.1" hidden="1" customHeight="1">
      <c r="E85" s="67"/>
      <c r="F85" s="68"/>
    </row>
    <row r="86" spans="2:6" s="1" customFormat="1" ht="14.1" hidden="1" customHeight="1">
      <c r="E86" s="67"/>
      <c r="F86" s="68"/>
    </row>
    <row r="87" spans="2:6" s="91" customFormat="1" ht="14.1" hidden="1" customHeight="1">
      <c r="B87" s="1"/>
      <c r="C87" s="1"/>
      <c r="D87" s="1"/>
      <c r="E87" s="67"/>
      <c r="F87" s="68"/>
    </row>
    <row r="88" spans="2:6" s="4" customFormat="1" ht="14.1" hidden="1" customHeight="1">
      <c r="B88" s="1"/>
      <c r="C88" s="1"/>
      <c r="D88" s="1"/>
      <c r="E88" s="67"/>
      <c r="F88" s="68"/>
    </row>
    <row r="89" spans="2:6" s="4" customFormat="1" ht="14.1" hidden="1" customHeight="1">
      <c r="B89" s="1"/>
      <c r="C89" s="1"/>
      <c r="D89" s="1"/>
      <c r="E89" s="67"/>
      <c r="F89" s="68"/>
    </row>
    <row r="90" spans="2:6" s="4" customFormat="1" ht="14.1" hidden="1" customHeight="1">
      <c r="B90" s="1"/>
      <c r="C90" s="1"/>
      <c r="D90" s="1"/>
      <c r="E90" s="67"/>
      <c r="F90" s="68"/>
    </row>
    <row r="91" spans="2:6" s="4" customFormat="1" ht="14.1" hidden="1" customHeight="1">
      <c r="B91" s="1"/>
      <c r="C91" s="1"/>
      <c r="D91" s="1"/>
      <c r="E91" s="1"/>
      <c r="F91" s="1"/>
    </row>
    <row r="92" spans="2:6" s="4" customFormat="1" ht="14.1" hidden="1" customHeight="1">
      <c r="B92" s="1"/>
      <c r="C92" s="1"/>
      <c r="D92" s="1"/>
      <c r="E92" s="1"/>
      <c r="F92" s="1"/>
    </row>
    <row r="93" spans="2:6" s="4" customFormat="1" ht="14.1" hidden="1" customHeight="1">
      <c r="B93" s="1"/>
      <c r="C93" s="1"/>
      <c r="D93" s="1"/>
      <c r="E93" s="1"/>
      <c r="F93" s="1"/>
    </row>
    <row r="94" spans="2:6" s="4" customFormat="1" ht="14.1" hidden="1" customHeight="1">
      <c r="B94" s="1"/>
      <c r="C94" s="1"/>
      <c r="D94" s="1"/>
      <c r="E94" s="1"/>
      <c r="F94" s="1"/>
    </row>
    <row r="95" spans="2:6" s="4" customFormat="1" ht="14.1" hidden="1" customHeight="1">
      <c r="B95" s="1"/>
      <c r="C95" s="1"/>
      <c r="D95" s="1"/>
      <c r="E95" s="1"/>
      <c r="F95" s="1"/>
    </row>
    <row r="96" spans="2:6" s="4" customFormat="1" ht="14.1" hidden="1" customHeight="1">
      <c r="B96" s="1"/>
      <c r="C96" s="1"/>
      <c r="D96" s="1"/>
      <c r="E96" s="1"/>
      <c r="F96" s="1"/>
    </row>
    <row r="97" spans="2:6" s="4" customFormat="1" ht="14.1" hidden="1" customHeight="1">
      <c r="B97" s="1"/>
      <c r="C97" s="1"/>
      <c r="D97" s="1"/>
      <c r="E97" s="1"/>
      <c r="F97" s="1"/>
    </row>
    <row r="98" spans="2:6" s="4" customFormat="1" ht="14.1" hidden="1" customHeight="1">
      <c r="B98" s="1"/>
      <c r="C98" s="1"/>
      <c r="D98" s="1"/>
      <c r="E98" s="1"/>
      <c r="F98" s="1"/>
    </row>
    <row r="99" spans="2:6" s="4" customFormat="1" ht="14.1" hidden="1" customHeight="1">
      <c r="B99" s="1"/>
      <c r="C99" s="1"/>
      <c r="D99" s="1"/>
      <c r="E99" s="1"/>
      <c r="F99" s="1"/>
    </row>
    <row r="100" spans="2:6" s="4" customFormat="1" ht="14.1" hidden="1" customHeight="1">
      <c r="B100" s="1"/>
      <c r="C100" s="1"/>
      <c r="D100" s="1"/>
      <c r="E100" s="1"/>
      <c r="F100" s="1"/>
    </row>
    <row r="101" spans="2:6" s="4" customFormat="1" ht="14.1" hidden="1" customHeight="1">
      <c r="B101" s="1"/>
      <c r="C101" s="1"/>
      <c r="D101" s="1"/>
      <c r="E101" s="1"/>
      <c r="F101" s="1"/>
    </row>
    <row r="102" spans="2:6" s="4" customFormat="1" ht="14.1" hidden="1" customHeight="1">
      <c r="B102" s="1"/>
      <c r="C102" s="1"/>
      <c r="D102" s="1"/>
      <c r="E102" s="1"/>
      <c r="F102" s="1"/>
    </row>
    <row r="103" spans="2:6" s="4" customFormat="1" ht="14.1" hidden="1" customHeight="1">
      <c r="B103" s="1"/>
      <c r="C103" s="1"/>
      <c r="D103" s="1"/>
      <c r="E103" s="1"/>
      <c r="F103" s="1"/>
    </row>
    <row r="104" spans="2:6" s="4" customFormat="1" ht="14.1" hidden="1" customHeight="1">
      <c r="B104" s="1"/>
      <c r="C104" s="1"/>
      <c r="D104" s="1"/>
      <c r="E104" s="1"/>
      <c r="F104" s="1"/>
    </row>
    <row r="105" spans="2:6" s="4" customFormat="1" ht="14.1" hidden="1" customHeight="1">
      <c r="B105" s="1"/>
      <c r="C105" s="1"/>
      <c r="D105" s="1"/>
      <c r="E105" s="1"/>
      <c r="F105" s="1"/>
    </row>
    <row r="106" spans="2:6" s="4" customFormat="1" ht="14.1" hidden="1" customHeight="1">
      <c r="B106" s="1"/>
      <c r="C106" s="1"/>
      <c r="D106" s="1"/>
      <c r="E106" s="1"/>
      <c r="F106" s="1"/>
    </row>
    <row r="107" spans="2:6" s="4" customFormat="1" ht="14.1" hidden="1" customHeight="1">
      <c r="B107" s="1"/>
      <c r="C107" s="1"/>
      <c r="D107" s="1"/>
      <c r="E107" s="1"/>
      <c r="F107" s="1"/>
    </row>
    <row r="108" spans="2:6" ht="14.1" hidden="1" customHeight="1"/>
    <row r="109" spans="2:6" ht="14.1" hidden="1" customHeight="1"/>
    <row r="110" spans="2:6" ht="14.1" hidden="1" customHeight="1"/>
    <row r="111" spans="2:6" ht="14.1" hidden="1" customHeight="1"/>
    <row r="112" spans="2:6" ht="14.1" hidden="1" customHeight="1"/>
    <row r="113" spans="7:9" ht="14.1" hidden="1" customHeight="1"/>
    <row r="114" spans="7:9" ht="14.1" hidden="1" customHeight="1"/>
    <row r="115" spans="7:9" s="1" customFormat="1" ht="14.1" hidden="1" customHeight="1">
      <c r="G115"/>
      <c r="H115"/>
      <c r="I115"/>
    </row>
    <row r="116" spans="7:9" s="1" customFormat="1" ht="14.1" hidden="1" customHeight="1">
      <c r="G116"/>
      <c r="H116"/>
      <c r="I116"/>
    </row>
    <row r="117" spans="7:9" s="1" customFormat="1" ht="14.1" hidden="1" customHeight="1">
      <c r="G117"/>
      <c r="H117"/>
      <c r="I117"/>
    </row>
    <row r="118" spans="7:9" s="1" customFormat="1" ht="14.1" hidden="1" customHeight="1">
      <c r="G118"/>
      <c r="H118"/>
      <c r="I118"/>
    </row>
  </sheetData>
  <mergeCells count="64">
    <mergeCell ref="B5:H5"/>
    <mergeCell ref="B6:H6"/>
    <mergeCell ref="B7:H7"/>
    <mergeCell ref="C8:E8"/>
    <mergeCell ref="F8:H8"/>
    <mergeCell ref="C9:E9"/>
    <mergeCell ref="F9:H9"/>
    <mergeCell ref="C10:E10"/>
    <mergeCell ref="F10:H10"/>
    <mergeCell ref="C11:E11"/>
    <mergeCell ref="F11:H11"/>
    <mergeCell ref="C39:E39"/>
    <mergeCell ref="F39:H39"/>
    <mergeCell ref="C41:E41"/>
    <mergeCell ref="F41:H41"/>
    <mergeCell ref="C42:E42"/>
    <mergeCell ref="F42:H42"/>
    <mergeCell ref="C43:E43"/>
    <mergeCell ref="F43:H43"/>
    <mergeCell ref="C44:E44"/>
    <mergeCell ref="F44:H44"/>
    <mergeCell ref="C45:E45"/>
    <mergeCell ref="F45:H45"/>
    <mergeCell ref="C46:E46"/>
    <mergeCell ref="F46:H46"/>
    <mergeCell ref="C47:E47"/>
    <mergeCell ref="F47:H47"/>
    <mergeCell ref="C48:E48"/>
    <mergeCell ref="F48:H48"/>
    <mergeCell ref="C49:E49"/>
    <mergeCell ref="F49:H49"/>
    <mergeCell ref="C50:E50"/>
    <mergeCell ref="F50:H50"/>
    <mergeCell ref="C51:E51"/>
    <mergeCell ref="F51:H51"/>
    <mergeCell ref="C52:E52"/>
    <mergeCell ref="F52:H52"/>
    <mergeCell ref="C53:E53"/>
    <mergeCell ref="F53:H53"/>
    <mergeCell ref="D63:E63"/>
    <mergeCell ref="G63:H63"/>
    <mergeCell ref="C64:E64"/>
    <mergeCell ref="F64:H64"/>
    <mergeCell ref="C66:E66"/>
    <mergeCell ref="F66:H66"/>
    <mergeCell ref="C67:E67"/>
    <mergeCell ref="F67:H67"/>
    <mergeCell ref="C68:E68"/>
    <mergeCell ref="F68:H68"/>
    <mergeCell ref="C69:E69"/>
    <mergeCell ref="F69:H69"/>
    <mergeCell ref="C70:E70"/>
    <mergeCell ref="F70:H70"/>
    <mergeCell ref="C71:E71"/>
    <mergeCell ref="F71:H71"/>
    <mergeCell ref="C72:E72"/>
    <mergeCell ref="F72:H72"/>
    <mergeCell ref="C73:E73"/>
    <mergeCell ref="F73:H73"/>
    <mergeCell ref="C74:E74"/>
    <mergeCell ref="F74:H74"/>
    <mergeCell ref="C75:E75"/>
    <mergeCell ref="F75:H75"/>
    <mergeCell ref="B76:H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/>
  <dimension ref="A1:V144"/>
  <sheetViews>
    <sheetView showGridLines="0" showRowColHeaders="0" zoomScaleNormal="100" workbookViewId="0">
      <selection activeCell="C42" sqref="C42:H43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4" width="10.7109375" style="29" customWidth="1"/>
    <col min="5" max="5" width="7.140625" style="29" customWidth="1"/>
    <col min="6" max="7" width="10.7109375" style="29" customWidth="1"/>
    <col min="8" max="8" width="8.4257812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2" width="0" hidden="1" customWidth="1"/>
    <col min="23" max="16384" width="9.140625" hidden="1"/>
  </cols>
  <sheetData>
    <row r="1" spans="2:18" ht="29.25" customHeight="1">
      <c r="B1" s="24" t="s">
        <v>238</v>
      </c>
      <c r="H1" s="30"/>
    </row>
    <row r="2" spans="2:18" ht="8.25" customHeight="1">
      <c r="B2" s="2"/>
      <c r="H2" s="30"/>
    </row>
    <row r="3" spans="2:18" ht="15.75">
      <c r="B3" s="81" t="s">
        <v>134</v>
      </c>
      <c r="C3" s="1"/>
      <c r="D3" s="1"/>
      <c r="E3" s="1"/>
      <c r="F3" s="1"/>
      <c r="G3" s="1"/>
      <c r="H3" s="64"/>
    </row>
    <row r="4" spans="2:18" ht="14.1" customHeight="1">
      <c r="B4" s="82"/>
      <c r="C4" s="1"/>
      <c r="D4" s="1"/>
      <c r="E4" s="1"/>
      <c r="F4" s="1"/>
      <c r="G4" s="1"/>
      <c r="H4" s="64"/>
    </row>
    <row r="5" spans="2:18" ht="13.5" customHeight="1" thickBot="1">
      <c r="B5" s="575" t="s">
        <v>291</v>
      </c>
      <c r="C5" s="1149" t="s">
        <v>77</v>
      </c>
      <c r="D5" s="1150"/>
      <c r="E5" s="1151"/>
      <c r="F5" s="1139" t="s">
        <v>237</v>
      </c>
      <c r="G5" s="1140"/>
      <c r="H5" s="1141"/>
    </row>
    <row r="6" spans="2:18" ht="14.1" customHeight="1" thickTop="1">
      <c r="B6" s="366" t="s">
        <v>249</v>
      </c>
      <c r="C6" s="1147" t="s">
        <v>835</v>
      </c>
      <c r="D6" s="286" t="s">
        <v>836</v>
      </c>
      <c r="E6" s="1147" t="s">
        <v>236</v>
      </c>
      <c r="F6" s="1145">
        <v>2022</v>
      </c>
      <c r="G6" s="377">
        <v>2021</v>
      </c>
      <c r="H6" s="1145" t="s">
        <v>236</v>
      </c>
    </row>
    <row r="7" spans="2:18" s="1" customFormat="1" ht="2.1" customHeight="1">
      <c r="B7" s="288"/>
      <c r="C7" s="1148"/>
      <c r="D7" s="760" t="s">
        <v>839</v>
      </c>
      <c r="E7" s="1148"/>
      <c r="F7" s="1146"/>
      <c r="G7" s="715" t="s">
        <v>839</v>
      </c>
      <c r="H7" s="1146"/>
      <c r="I7" s="28"/>
      <c r="J7" s="29"/>
      <c r="K7" s="29"/>
      <c r="L7" s="46"/>
      <c r="M7" s="3"/>
      <c r="N7" s="4"/>
      <c r="O7" s="5"/>
      <c r="P7" s="6"/>
      <c r="Q7" s="7"/>
    </row>
    <row r="8" spans="2:18" s="1" customFormat="1" ht="2.1" customHeight="1">
      <c r="B8" s="290"/>
      <c r="C8" s="262"/>
      <c r="D8" s="262"/>
      <c r="E8" s="262"/>
      <c r="F8" s="398"/>
      <c r="G8" s="398"/>
      <c r="H8" s="398"/>
      <c r="I8" s="28"/>
      <c r="J8" s="29"/>
      <c r="K8" s="29"/>
      <c r="L8" s="46"/>
      <c r="M8" s="3"/>
      <c r="N8" s="4"/>
      <c r="O8" s="5"/>
      <c r="P8" s="6"/>
      <c r="Q8" s="7"/>
    </row>
    <row r="9" spans="2:18" s="1" customFormat="1" ht="2.1" customHeight="1">
      <c r="B9" s="288"/>
      <c r="C9" s="261"/>
      <c r="D9" s="261"/>
      <c r="E9" s="261"/>
      <c r="F9" s="394"/>
      <c r="G9" s="394"/>
      <c r="H9" s="394"/>
      <c r="I9" s="28"/>
      <c r="J9" s="29"/>
      <c r="K9" s="29"/>
      <c r="L9" s="46"/>
      <c r="M9" s="3"/>
      <c r="N9" s="4"/>
      <c r="O9" s="5"/>
      <c r="P9" s="6"/>
      <c r="Q9" s="7"/>
    </row>
    <row r="10" spans="2:18" s="1" customFormat="1" ht="14.1" customHeight="1">
      <c r="B10" s="399" t="s">
        <v>241</v>
      </c>
      <c r="C10" s="753">
        <v>1319.2</v>
      </c>
      <c r="D10" s="253">
        <v>1208.0999999999999</v>
      </c>
      <c r="E10" s="254">
        <v>9.1999999999999993</v>
      </c>
      <c r="F10" s="237">
        <v>5865.1</v>
      </c>
      <c r="G10" s="252">
        <v>5432.3</v>
      </c>
      <c r="H10" s="228">
        <v>8</v>
      </c>
      <c r="I10" s="28"/>
      <c r="J10" s="29"/>
      <c r="K10" s="29"/>
      <c r="L10" s="46"/>
      <c r="M10" s="3"/>
      <c r="N10" s="4"/>
      <c r="O10" s="5"/>
      <c r="P10" s="6"/>
      <c r="Q10" s="7"/>
    </row>
    <row r="11" spans="2:18" s="1" customFormat="1" ht="14.1" customHeight="1">
      <c r="B11" s="399" t="s">
        <v>242</v>
      </c>
      <c r="C11" s="754">
        <v>195.9</v>
      </c>
      <c r="D11" s="254">
        <v>87.5</v>
      </c>
      <c r="E11" s="254">
        <v>123.9</v>
      </c>
      <c r="F11" s="235">
        <v>978.1</v>
      </c>
      <c r="G11" s="169">
        <v>352.8</v>
      </c>
      <c r="H11" s="228">
        <v>177.3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18" s="1" customFormat="1" ht="14.1" customHeight="1">
      <c r="B12" s="399" t="s">
        <v>128</v>
      </c>
      <c r="C12" s="218">
        <v>23.4</v>
      </c>
      <c r="D12" s="270">
        <v>-44.3</v>
      </c>
      <c r="E12" s="270" t="s">
        <v>36</v>
      </c>
      <c r="F12" s="235">
        <v>106.3</v>
      </c>
      <c r="G12" s="705">
        <v>-9</v>
      </c>
      <c r="H12" s="705" t="s">
        <v>36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18" s="1" customFormat="1" ht="14.1" customHeight="1">
      <c r="B13" s="402" t="s">
        <v>243</v>
      </c>
      <c r="C13" s="754">
        <v>-1.4</v>
      </c>
      <c r="D13" s="254">
        <v>6.6</v>
      </c>
      <c r="E13" s="254" t="s">
        <v>36</v>
      </c>
      <c r="F13" s="235">
        <v>26.4</v>
      </c>
      <c r="G13" s="169">
        <v>21.9</v>
      </c>
      <c r="H13" s="228">
        <v>20.7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18" s="1" customFormat="1" ht="14.1" customHeight="1">
      <c r="B14" s="402" t="s">
        <v>244</v>
      </c>
      <c r="C14" s="754">
        <v>18.7</v>
      </c>
      <c r="D14" s="254">
        <v>-25.9</v>
      </c>
      <c r="E14" s="254" t="s">
        <v>36</v>
      </c>
      <c r="F14" s="235">
        <v>43.5</v>
      </c>
      <c r="G14" s="169">
        <v>-26.2</v>
      </c>
      <c r="H14" s="228" t="s">
        <v>36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18" s="1" customFormat="1" ht="14.1" customHeight="1">
      <c r="B15" s="402" t="s">
        <v>245</v>
      </c>
      <c r="C15" s="754">
        <v>6</v>
      </c>
      <c r="D15" s="254">
        <v>-25</v>
      </c>
      <c r="E15" s="254" t="s">
        <v>36</v>
      </c>
      <c r="F15" s="235">
        <v>36.5</v>
      </c>
      <c r="G15" s="169">
        <v>-4.5999999999999996</v>
      </c>
      <c r="H15" s="228" t="s">
        <v>36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18" s="1" customFormat="1" ht="14.1" customHeight="1" thickBot="1">
      <c r="B16" s="403" t="s">
        <v>246</v>
      </c>
      <c r="C16" s="759">
        <v>-19</v>
      </c>
      <c r="D16" s="297">
        <v>-25.9</v>
      </c>
      <c r="E16" s="297">
        <v>-26.6</v>
      </c>
      <c r="F16" s="405">
        <v>18.2</v>
      </c>
      <c r="G16" s="406">
        <v>-0.5</v>
      </c>
      <c r="H16" s="407" t="s">
        <v>36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2:18" s="1" customFormat="1" ht="14.1" customHeight="1">
      <c r="B17" s="170" t="s">
        <v>292</v>
      </c>
      <c r="C17" s="754">
        <v>34.299999999999997</v>
      </c>
      <c r="D17" s="254">
        <v>198.4</v>
      </c>
      <c r="E17" s="254">
        <v>-82.7</v>
      </c>
      <c r="F17" s="235">
        <v>28.5</v>
      </c>
      <c r="G17" s="169">
        <v>94</v>
      </c>
      <c r="H17" s="228">
        <v>-69.7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2:18" s="1" customFormat="1" ht="14.1" customHeight="1">
      <c r="B18" s="711" t="s">
        <v>70</v>
      </c>
      <c r="C18" s="752">
        <v>1553.8</v>
      </c>
      <c r="D18" s="219">
        <v>1423.7</v>
      </c>
      <c r="E18" s="174">
        <v>9.1</v>
      </c>
      <c r="F18" s="242">
        <v>6996.2</v>
      </c>
      <c r="G18" s="242">
        <v>5869.6</v>
      </c>
      <c r="H18" s="265">
        <v>19.2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2:18" s="1" customFormat="1" ht="14.1" customHeight="1" thickBot="1">
      <c r="B19" s="170" t="s">
        <v>293</v>
      </c>
      <c r="C19" s="759">
        <v>94.7</v>
      </c>
      <c r="D19" s="254">
        <v>109.8</v>
      </c>
      <c r="E19" s="254">
        <v>-13.8</v>
      </c>
      <c r="F19" s="235">
        <v>409.6</v>
      </c>
      <c r="G19" s="169">
        <v>454.8</v>
      </c>
      <c r="H19" s="228">
        <v>-9.9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2:18" s="1" customFormat="1" ht="14.1" customHeight="1" thickBot="1">
      <c r="B20" s="711" t="s">
        <v>845</v>
      </c>
      <c r="C20" s="756">
        <v>1648.4</v>
      </c>
      <c r="D20" s="219">
        <v>1533.5</v>
      </c>
      <c r="E20" s="174">
        <v>7.5</v>
      </c>
      <c r="F20" s="242">
        <v>7405.8</v>
      </c>
      <c r="G20" s="242">
        <v>6324.3</v>
      </c>
      <c r="H20" s="265">
        <v>17.100000000000001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2:18" s="1" customFormat="1" ht="14.1" customHeight="1" thickBot="1">
      <c r="B21" s="170" t="s">
        <v>295</v>
      </c>
      <c r="C21" s="759">
        <v>23.3</v>
      </c>
      <c r="D21" s="254">
        <v>20</v>
      </c>
      <c r="E21" s="254" t="s">
        <v>828</v>
      </c>
      <c r="F21" s="235" t="s">
        <v>829</v>
      </c>
      <c r="G21" s="169">
        <v>22.2</v>
      </c>
      <c r="H21" s="228" t="s">
        <v>830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2:18" s="1" customFormat="1" ht="14.1" customHeight="1">
      <c r="C22" s="29"/>
      <c r="D22" s="29"/>
      <c r="E22" s="29"/>
      <c r="F22" s="29"/>
      <c r="G22" s="29"/>
      <c r="H22" s="29"/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2:18" s="1" customFormat="1" ht="14.1" customHeight="1">
      <c r="C23" s="29"/>
      <c r="D23" s="29"/>
      <c r="E23" s="29"/>
      <c r="F23" s="29"/>
      <c r="G23" s="29"/>
      <c r="H23" s="29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2:18" s="1" customFormat="1" ht="13.5" customHeight="1" thickBot="1">
      <c r="B24" s="408" t="s">
        <v>300</v>
      </c>
      <c r="C24" s="1139" t="s">
        <v>77</v>
      </c>
      <c r="D24" s="1140"/>
      <c r="E24" s="1141"/>
      <c r="F24" s="1139" t="s">
        <v>237</v>
      </c>
      <c r="G24" s="1140"/>
      <c r="H24" s="1141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2:18" s="1" customFormat="1" ht="14.1" customHeight="1" thickTop="1">
      <c r="B25" s="408" t="s">
        <v>249</v>
      </c>
      <c r="C25" s="1147" t="s">
        <v>835</v>
      </c>
      <c r="D25" s="286" t="s">
        <v>836</v>
      </c>
      <c r="E25" s="1147" t="s">
        <v>236</v>
      </c>
      <c r="F25" s="1145">
        <v>2022</v>
      </c>
      <c r="G25" s="377">
        <v>2021</v>
      </c>
      <c r="H25" s="1145" t="s">
        <v>236</v>
      </c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2:18" s="1" customFormat="1" ht="2.1" customHeight="1" thickBot="1">
      <c r="B26" s="409"/>
      <c r="C26" s="1148"/>
      <c r="D26" s="760" t="s">
        <v>839</v>
      </c>
      <c r="E26" s="1148"/>
      <c r="F26" s="1146"/>
      <c r="G26" s="715" t="s">
        <v>839</v>
      </c>
      <c r="H26" s="1146"/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2:18" s="1" customFormat="1" ht="2.1" customHeight="1" thickTop="1">
      <c r="B27" s="410"/>
      <c r="C27" s="410"/>
      <c r="D27" s="410"/>
      <c r="E27" s="410"/>
      <c r="F27" s="410"/>
      <c r="G27" s="410"/>
      <c r="H27" s="411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2:18" s="1" customFormat="1" ht="2.1" customHeight="1">
      <c r="B28" s="412"/>
      <c r="C28" s="413"/>
      <c r="D28" s="413"/>
      <c r="E28" s="413"/>
      <c r="F28" s="413"/>
      <c r="G28" s="413"/>
      <c r="H28" s="386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2:18" s="1" customFormat="1" ht="14.1" customHeight="1">
      <c r="B29" s="208" t="s">
        <v>70</v>
      </c>
      <c r="C29" s="242">
        <v>1553.8</v>
      </c>
      <c r="D29" s="242">
        <v>1423.7</v>
      </c>
      <c r="E29" s="265">
        <v>9.1</v>
      </c>
      <c r="F29" s="242">
        <v>6996.2</v>
      </c>
      <c r="G29" s="242">
        <v>5869.6</v>
      </c>
      <c r="H29" s="265">
        <v>19.2</v>
      </c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2:18" s="1" customFormat="1" ht="14.1" customHeight="1">
      <c r="B30" s="279" t="s">
        <v>297</v>
      </c>
      <c r="C30" s="235">
        <v>149.6</v>
      </c>
      <c r="D30" s="169">
        <v>240.4</v>
      </c>
      <c r="E30" s="228">
        <v>-37.799999999999997</v>
      </c>
      <c r="F30" s="235">
        <v>469.9</v>
      </c>
      <c r="G30" s="169">
        <v>686.3</v>
      </c>
      <c r="H30" s="228">
        <v>-31.5</v>
      </c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2:18" s="1" customFormat="1" ht="14.1" customHeight="1">
      <c r="B31" s="279" t="s">
        <v>298</v>
      </c>
      <c r="C31" s="235">
        <v>207.2</v>
      </c>
      <c r="D31" s="169">
        <v>87.5</v>
      </c>
      <c r="E31" s="228">
        <v>136.80000000000001</v>
      </c>
      <c r="F31" s="235">
        <v>987.9</v>
      </c>
      <c r="G31" s="169">
        <v>352.8</v>
      </c>
      <c r="H31" s="228">
        <v>180.1</v>
      </c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2:18" s="1" customFormat="1" ht="14.1" customHeight="1">
      <c r="B32" s="279" t="s">
        <v>299</v>
      </c>
      <c r="C32" s="235">
        <v>93.1</v>
      </c>
      <c r="D32" s="169">
        <v>8.4</v>
      </c>
      <c r="E32" s="763">
        <v>1014.8</v>
      </c>
      <c r="F32" s="235">
        <v>317.7</v>
      </c>
      <c r="G32" s="169">
        <v>79.8</v>
      </c>
      <c r="H32" s="228">
        <v>298</v>
      </c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2:18" s="1" customFormat="1" ht="14.1" customHeight="1">
      <c r="B33" s="208" t="s">
        <v>294</v>
      </c>
      <c r="C33" s="242">
        <v>1290.0999999999999</v>
      </c>
      <c r="D33" s="242">
        <v>1104.0999999999999</v>
      </c>
      <c r="E33" s="265">
        <v>16.8</v>
      </c>
      <c r="F33" s="242">
        <v>5856.1</v>
      </c>
      <c r="G33" s="242">
        <v>4910.3</v>
      </c>
      <c r="H33" s="265">
        <v>19.3</v>
      </c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2:18" s="1" customFormat="1" ht="13.5">
      <c r="B34" s="706" t="s">
        <v>846</v>
      </c>
      <c r="C34" s="761">
        <v>152.1</v>
      </c>
      <c r="D34" s="761">
        <v>226.1</v>
      </c>
      <c r="E34" s="762">
        <v>16.8</v>
      </c>
      <c r="F34" s="761">
        <v>0.9</v>
      </c>
      <c r="G34" s="761">
        <v>95</v>
      </c>
      <c r="H34" s="762">
        <v>19.3</v>
      </c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2:18" s="1" customFormat="1" ht="14.1" customHeight="1">
      <c r="B35" s="279" t="s">
        <v>847</v>
      </c>
      <c r="C35" s="169">
        <v>151.19999999999999</v>
      </c>
      <c r="D35" s="169">
        <v>226.1</v>
      </c>
      <c r="E35" s="228">
        <v>-33.200000000000003</v>
      </c>
      <c r="F35" s="169" t="s">
        <v>136</v>
      </c>
      <c r="G35" s="169" t="s">
        <v>136</v>
      </c>
      <c r="H35" s="228" t="s">
        <v>36</v>
      </c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2:18" s="1" customFormat="1" ht="14.1" customHeight="1">
      <c r="B36" s="279" t="s">
        <v>848</v>
      </c>
      <c r="C36" s="169">
        <v>0.9</v>
      </c>
      <c r="D36" s="169" t="s">
        <v>136</v>
      </c>
      <c r="E36" s="228" t="s">
        <v>36</v>
      </c>
      <c r="F36" s="169">
        <v>0.9</v>
      </c>
      <c r="G36" s="169">
        <v>95</v>
      </c>
      <c r="H36" s="228">
        <v>-99</v>
      </c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2:18" s="1" customFormat="1" ht="14.1" customHeight="1">
      <c r="B37" s="208" t="s">
        <v>849</v>
      </c>
      <c r="C37" s="242">
        <v>1440.3</v>
      </c>
      <c r="D37" s="242">
        <v>1330.3</v>
      </c>
      <c r="E37" s="265">
        <v>8.3000000000000007</v>
      </c>
      <c r="F37" s="242">
        <v>5855.1</v>
      </c>
      <c r="G37" s="242">
        <v>4815.3</v>
      </c>
      <c r="H37" s="265">
        <v>21.6</v>
      </c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2:18" s="1" customFormat="1" ht="14.1" customHeight="1">
      <c r="C38" s="29"/>
      <c r="D38" s="29"/>
      <c r="E38" s="29"/>
      <c r="F38" s="29"/>
      <c r="G38" s="29"/>
      <c r="H38" s="29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2:18" s="1" customFormat="1" ht="14.1" customHeight="1">
      <c r="C39" s="29"/>
      <c r="D39" s="29"/>
      <c r="E39" s="29"/>
      <c r="F39" s="29"/>
      <c r="G39" s="29"/>
      <c r="H39" s="29"/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2:18" s="1" customFormat="1" ht="14.1" customHeight="1">
      <c r="C40" s="29"/>
      <c r="D40" s="29"/>
      <c r="E40" s="29"/>
      <c r="F40" s="29"/>
      <c r="G40" s="29"/>
      <c r="H40" s="29"/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2:18" s="146" customFormat="1" ht="14.1" customHeight="1" thickBot="1">
      <c r="B41" s="324" t="s">
        <v>300</v>
      </c>
      <c r="C41" s="1139" t="s">
        <v>77</v>
      </c>
      <c r="D41" s="1140"/>
      <c r="E41" s="1141"/>
      <c r="F41" s="1139" t="s">
        <v>237</v>
      </c>
      <c r="G41" s="1140"/>
      <c r="H41" s="1141"/>
      <c r="I41" s="147"/>
      <c r="J41" s="148"/>
      <c r="K41" s="148"/>
      <c r="L41" s="149"/>
      <c r="M41" s="150"/>
      <c r="N41" s="151"/>
      <c r="O41" s="152"/>
      <c r="P41" s="153"/>
      <c r="Q41" s="154"/>
      <c r="R41" s="155"/>
    </row>
    <row r="42" spans="2:18" s="597" customFormat="1" ht="14.1" customHeight="1" thickTop="1">
      <c r="B42" s="324" t="s">
        <v>309</v>
      </c>
      <c r="C42" s="1147" t="s">
        <v>835</v>
      </c>
      <c r="D42" s="286" t="s">
        <v>836</v>
      </c>
      <c r="E42" s="1147" t="s">
        <v>236</v>
      </c>
      <c r="F42" s="1145">
        <v>2022</v>
      </c>
      <c r="G42" s="377">
        <v>2021</v>
      </c>
      <c r="H42" s="1145" t="s">
        <v>236</v>
      </c>
      <c r="I42" s="73"/>
      <c r="J42" s="43"/>
      <c r="K42" s="43"/>
      <c r="L42" s="74"/>
      <c r="M42" s="115"/>
      <c r="N42" s="598"/>
      <c r="O42" s="116"/>
      <c r="P42" s="117"/>
      <c r="Q42" s="118"/>
      <c r="R42" s="599"/>
    </row>
    <row r="43" spans="2:18" s="597" customFormat="1" ht="2.1" customHeight="1">
      <c r="B43" s="600"/>
      <c r="C43" s="1148"/>
      <c r="D43" s="760" t="s">
        <v>839</v>
      </c>
      <c r="E43" s="1148"/>
      <c r="F43" s="1146"/>
      <c r="G43" s="715" t="s">
        <v>839</v>
      </c>
      <c r="H43" s="1146"/>
      <c r="I43" s="73"/>
      <c r="J43" s="43"/>
      <c r="K43" s="43"/>
      <c r="L43" s="74"/>
      <c r="M43" s="115"/>
      <c r="N43" s="598"/>
      <c r="O43" s="116"/>
      <c r="P43" s="117"/>
      <c r="Q43" s="118"/>
      <c r="R43" s="599"/>
    </row>
    <row r="44" spans="2:18" s="597" customFormat="1" ht="2.1" customHeight="1">
      <c r="B44" s="601"/>
      <c r="C44" s="262"/>
      <c r="D44" s="262"/>
      <c r="E44" s="262"/>
      <c r="F44" s="262"/>
      <c r="G44" s="262"/>
      <c r="H44" s="262"/>
      <c r="I44" s="73"/>
      <c r="J44" s="43"/>
      <c r="K44" s="43"/>
      <c r="L44" s="74"/>
      <c r="M44" s="115"/>
      <c r="N44" s="598"/>
      <c r="O44" s="116"/>
      <c r="P44" s="117"/>
      <c r="Q44" s="118"/>
      <c r="R44" s="599"/>
    </row>
    <row r="45" spans="2:18" s="597" customFormat="1" ht="2.1" customHeight="1">
      <c r="B45" s="600"/>
      <c r="C45" s="261"/>
      <c r="D45" s="261"/>
      <c r="E45" s="261"/>
      <c r="F45" s="261"/>
      <c r="G45" s="261"/>
      <c r="H45" s="156"/>
      <c r="I45" s="73"/>
      <c r="J45" s="43"/>
      <c r="K45" s="43"/>
      <c r="L45" s="74"/>
      <c r="M45" s="115"/>
      <c r="N45" s="598"/>
      <c r="O45" s="116"/>
      <c r="P45" s="117"/>
      <c r="Q45" s="118"/>
      <c r="R45" s="599"/>
    </row>
    <row r="46" spans="2:18" s="597" customFormat="1" ht="14.1" customHeight="1">
      <c r="B46" s="660" t="s">
        <v>301</v>
      </c>
      <c r="C46" s="745">
        <v>1319.2</v>
      </c>
      <c r="D46" s="219">
        <v>1208.0999999999999</v>
      </c>
      <c r="E46" s="174">
        <v>9.1999999999999993</v>
      </c>
      <c r="F46" s="219">
        <v>5865.1</v>
      </c>
      <c r="G46" s="219">
        <v>5432.3</v>
      </c>
      <c r="H46" s="174">
        <v>8</v>
      </c>
      <c r="I46" s="73"/>
      <c r="J46" s="43"/>
      <c r="K46" s="43"/>
      <c r="L46" s="74"/>
      <c r="M46" s="115"/>
      <c r="N46" s="598"/>
      <c r="O46" s="116"/>
      <c r="P46" s="117"/>
      <c r="Q46" s="118"/>
      <c r="R46" s="599"/>
    </row>
    <row r="47" spans="2:18" s="597" customFormat="1" ht="14.1" customHeight="1">
      <c r="B47" s="661" t="s">
        <v>4</v>
      </c>
      <c r="C47" s="218">
        <v>39</v>
      </c>
      <c r="D47" s="255">
        <v>22.9</v>
      </c>
      <c r="E47" s="161">
        <v>70</v>
      </c>
      <c r="F47" s="222">
        <v>172.1</v>
      </c>
      <c r="G47" s="255">
        <v>155.80000000000001</v>
      </c>
      <c r="H47" s="161">
        <v>10.5</v>
      </c>
      <c r="I47" s="73"/>
      <c r="J47" s="43"/>
      <c r="K47" s="43"/>
      <c r="L47" s="74"/>
      <c r="M47" s="115"/>
      <c r="N47" s="598"/>
      <c r="O47" s="116"/>
      <c r="P47" s="117"/>
      <c r="Q47" s="118"/>
      <c r="R47" s="599"/>
    </row>
    <row r="48" spans="2:18" s="597" customFormat="1" ht="14.1" customHeight="1">
      <c r="B48" s="661" t="s">
        <v>5</v>
      </c>
      <c r="C48" s="218">
        <v>2.5</v>
      </c>
      <c r="D48" s="255">
        <v>9</v>
      </c>
      <c r="E48" s="161">
        <v>-71.900000000000006</v>
      </c>
      <c r="F48" s="222">
        <v>27.7</v>
      </c>
      <c r="G48" s="255">
        <v>33.299999999999997</v>
      </c>
      <c r="H48" s="161">
        <v>-16.899999999999999</v>
      </c>
      <c r="I48" s="73"/>
      <c r="J48" s="43"/>
      <c r="K48" s="43"/>
      <c r="L48" s="74"/>
      <c r="M48" s="115"/>
      <c r="N48" s="598"/>
      <c r="O48" s="116"/>
      <c r="P48" s="117"/>
      <c r="Q48" s="118"/>
      <c r="R48" s="599"/>
    </row>
    <row r="49" spans="2:18" s="597" customFormat="1" ht="14.1" customHeight="1">
      <c r="B49" s="661" t="s">
        <v>6</v>
      </c>
      <c r="C49" s="218">
        <v>123.2</v>
      </c>
      <c r="D49" s="255">
        <v>136.9</v>
      </c>
      <c r="E49" s="161">
        <v>-10</v>
      </c>
      <c r="F49" s="222">
        <v>477.5</v>
      </c>
      <c r="G49" s="255">
        <v>470.3</v>
      </c>
      <c r="H49" s="161">
        <v>1.5</v>
      </c>
      <c r="I49" s="73"/>
      <c r="J49" s="43"/>
      <c r="K49" s="43"/>
      <c r="L49" s="74"/>
      <c r="M49" s="115"/>
      <c r="N49" s="598"/>
      <c r="O49" s="116"/>
      <c r="P49" s="117"/>
      <c r="Q49" s="118"/>
      <c r="R49" s="599"/>
    </row>
    <row r="50" spans="2:18" s="597" customFormat="1" ht="14.1" customHeight="1">
      <c r="B50" s="661" t="s">
        <v>7</v>
      </c>
      <c r="C50" s="218">
        <v>23.7</v>
      </c>
      <c r="D50" s="255">
        <v>29.3</v>
      </c>
      <c r="E50" s="161">
        <v>-19.2</v>
      </c>
      <c r="F50" s="222">
        <v>79.3</v>
      </c>
      <c r="G50" s="255">
        <v>83</v>
      </c>
      <c r="H50" s="161">
        <v>-4.4000000000000004</v>
      </c>
      <c r="I50" s="73"/>
      <c r="J50" s="43"/>
      <c r="K50" s="43"/>
      <c r="L50" s="74"/>
      <c r="M50" s="115"/>
      <c r="N50" s="598"/>
      <c r="O50" s="116"/>
      <c r="P50" s="117"/>
      <c r="Q50" s="118"/>
      <c r="R50" s="599"/>
    </row>
    <row r="51" spans="2:18" s="597" customFormat="1" ht="14.1" customHeight="1">
      <c r="B51" s="661" t="s">
        <v>8</v>
      </c>
      <c r="C51" s="218">
        <v>161.4</v>
      </c>
      <c r="D51" s="255">
        <v>168.4</v>
      </c>
      <c r="E51" s="161">
        <v>-4.0999999999999996</v>
      </c>
      <c r="F51" s="222">
        <v>581.29999999999995</v>
      </c>
      <c r="G51" s="255">
        <v>665.6</v>
      </c>
      <c r="H51" s="161">
        <v>-12.7</v>
      </c>
      <c r="I51" s="73"/>
      <c r="J51" s="43"/>
      <c r="K51" s="43"/>
      <c r="L51" s="74"/>
      <c r="M51" s="115"/>
      <c r="N51" s="598"/>
      <c r="O51" s="116"/>
      <c r="P51" s="117"/>
      <c r="Q51" s="118"/>
      <c r="R51" s="599"/>
    </row>
    <row r="52" spans="2:18" s="597" customFormat="1" ht="14.1" customHeight="1">
      <c r="B52" s="661" t="s">
        <v>9</v>
      </c>
      <c r="C52" s="218">
        <v>448.5</v>
      </c>
      <c r="D52" s="255">
        <v>302.8</v>
      </c>
      <c r="E52" s="161">
        <v>48.1</v>
      </c>
      <c r="F52" s="223">
        <v>2120.5</v>
      </c>
      <c r="G52" s="256">
        <v>1775</v>
      </c>
      <c r="H52" s="161">
        <v>19.5</v>
      </c>
      <c r="I52" s="73"/>
      <c r="J52" s="43"/>
      <c r="K52" s="43"/>
      <c r="L52" s="74"/>
      <c r="M52" s="115"/>
      <c r="N52" s="598"/>
      <c r="O52" s="116"/>
      <c r="P52" s="117"/>
      <c r="Q52" s="118"/>
      <c r="R52" s="599"/>
    </row>
    <row r="53" spans="2:18" s="597" customFormat="1" ht="14.1" customHeight="1">
      <c r="B53" s="661" t="s">
        <v>10</v>
      </c>
      <c r="C53" s="218">
        <v>278.5</v>
      </c>
      <c r="D53" s="255">
        <v>298.39999999999998</v>
      </c>
      <c r="E53" s="161">
        <v>-6.6</v>
      </c>
      <c r="F53" s="223">
        <v>1185.0999999999999</v>
      </c>
      <c r="G53" s="256">
        <v>1052.9000000000001</v>
      </c>
      <c r="H53" s="161">
        <v>12.6</v>
      </c>
      <c r="I53" s="73"/>
      <c r="J53" s="43"/>
      <c r="K53" s="43"/>
      <c r="L53" s="74"/>
      <c r="M53" s="115"/>
      <c r="N53" s="598"/>
      <c r="O53" s="116"/>
      <c r="P53" s="117"/>
      <c r="Q53" s="118"/>
      <c r="R53" s="599"/>
    </row>
    <row r="54" spans="2:18" s="597" customFormat="1" ht="14.1" customHeight="1">
      <c r="B54" s="661" t="s">
        <v>11</v>
      </c>
      <c r="C54" s="218">
        <v>110.1</v>
      </c>
      <c r="D54" s="255">
        <v>55.6</v>
      </c>
      <c r="E54" s="161">
        <v>98.2</v>
      </c>
      <c r="F54" s="222">
        <v>499.5</v>
      </c>
      <c r="G54" s="255">
        <v>398.9</v>
      </c>
      <c r="H54" s="161">
        <v>25.2</v>
      </c>
      <c r="I54" s="73"/>
      <c r="J54" s="43"/>
      <c r="K54" s="43"/>
      <c r="L54" s="74"/>
      <c r="M54" s="115"/>
      <c r="N54" s="598"/>
      <c r="O54" s="116"/>
      <c r="P54" s="117"/>
      <c r="Q54" s="118"/>
      <c r="R54" s="599"/>
    </row>
    <row r="55" spans="2:18" s="597" customFormat="1" ht="14.1" customHeight="1">
      <c r="B55" s="661" t="s">
        <v>12</v>
      </c>
      <c r="C55" s="218">
        <v>81.2</v>
      </c>
      <c r="D55" s="255">
        <v>71.5</v>
      </c>
      <c r="E55" s="161">
        <v>13.6</v>
      </c>
      <c r="F55" s="222">
        <v>322.8</v>
      </c>
      <c r="G55" s="255">
        <v>314</v>
      </c>
      <c r="H55" s="161">
        <v>2.8</v>
      </c>
      <c r="I55" s="73"/>
      <c r="J55" s="43"/>
      <c r="K55" s="43"/>
      <c r="L55" s="74"/>
      <c r="M55" s="115"/>
      <c r="N55" s="598"/>
      <c r="O55" s="116"/>
      <c r="P55" s="117"/>
      <c r="Q55" s="118"/>
      <c r="R55" s="599"/>
    </row>
    <row r="56" spans="2:18" s="597" customFormat="1" ht="14.1" customHeight="1">
      <c r="B56" s="661" t="s">
        <v>75</v>
      </c>
      <c r="C56" s="218">
        <v>84.8</v>
      </c>
      <c r="D56" s="255">
        <v>16</v>
      </c>
      <c r="E56" s="161">
        <v>430.4</v>
      </c>
      <c r="F56" s="222">
        <v>279.8</v>
      </c>
      <c r="G56" s="255">
        <v>252.4</v>
      </c>
      <c r="H56" s="161">
        <v>10.8</v>
      </c>
      <c r="I56" s="73"/>
      <c r="J56" s="43"/>
      <c r="K56" s="43"/>
      <c r="L56" s="74"/>
      <c r="M56" s="115"/>
      <c r="N56" s="598"/>
      <c r="O56" s="116"/>
      <c r="P56" s="117"/>
      <c r="Q56" s="118"/>
      <c r="R56" s="599"/>
    </row>
    <row r="57" spans="2:18" s="597" customFormat="1" ht="14.1" customHeight="1">
      <c r="B57" s="661" t="s">
        <v>76</v>
      </c>
      <c r="C57" s="218">
        <v>-33.700000000000003</v>
      </c>
      <c r="D57" s="255">
        <v>97.4</v>
      </c>
      <c r="E57" s="161" t="s">
        <v>36</v>
      </c>
      <c r="F57" s="222">
        <v>119.4</v>
      </c>
      <c r="G57" s="255">
        <v>231</v>
      </c>
      <c r="H57" s="161">
        <v>-48.3</v>
      </c>
      <c r="I57" s="73"/>
      <c r="J57" s="43"/>
      <c r="K57" s="43"/>
      <c r="L57" s="74"/>
      <c r="M57" s="115"/>
      <c r="N57" s="598"/>
      <c r="O57" s="116"/>
      <c r="P57" s="117"/>
      <c r="Q57" s="118"/>
      <c r="R57" s="599"/>
    </row>
    <row r="58" spans="2:18" s="597" customFormat="1" ht="14.1" customHeight="1">
      <c r="B58" s="660" t="s">
        <v>302</v>
      </c>
      <c r="C58" s="713">
        <v>195.9</v>
      </c>
      <c r="D58" s="174">
        <v>87.5</v>
      </c>
      <c r="E58" s="174">
        <v>123.9</v>
      </c>
      <c r="F58" s="174">
        <v>978.1</v>
      </c>
      <c r="G58" s="174">
        <v>352.8</v>
      </c>
      <c r="H58" s="174">
        <v>177.3</v>
      </c>
      <c r="I58" s="73"/>
      <c r="J58" s="43"/>
      <c r="K58" s="43"/>
      <c r="L58" s="74"/>
      <c r="M58" s="115"/>
      <c r="N58" s="598"/>
      <c r="O58" s="116"/>
      <c r="P58" s="117"/>
      <c r="Q58" s="118"/>
      <c r="R58" s="599"/>
    </row>
    <row r="59" spans="2:18" s="597" customFormat="1" ht="14.1" customHeight="1">
      <c r="B59" s="661" t="s">
        <v>45</v>
      </c>
      <c r="C59" s="218">
        <v>11.5</v>
      </c>
      <c r="D59" s="255">
        <v>12</v>
      </c>
      <c r="E59" s="161">
        <v>-4.2</v>
      </c>
      <c r="F59" s="222">
        <v>78.400000000000006</v>
      </c>
      <c r="G59" s="255">
        <v>48.4</v>
      </c>
      <c r="H59" s="161">
        <v>62.1</v>
      </c>
      <c r="I59" s="73"/>
      <c r="J59" s="43"/>
      <c r="K59" s="43"/>
      <c r="L59" s="74"/>
      <c r="M59" s="115"/>
      <c r="N59" s="598"/>
      <c r="O59" s="116"/>
      <c r="P59" s="117"/>
      <c r="Q59" s="118"/>
      <c r="R59" s="599"/>
    </row>
    <row r="60" spans="2:18" s="597" customFormat="1" ht="14.1" customHeight="1">
      <c r="B60" s="661" t="s">
        <v>52</v>
      </c>
      <c r="C60" s="218">
        <v>11.4</v>
      </c>
      <c r="D60" s="255">
        <v>13.2</v>
      </c>
      <c r="E60" s="161">
        <v>-13.6</v>
      </c>
      <c r="F60" s="222">
        <v>99</v>
      </c>
      <c r="G60" s="255">
        <v>49.8</v>
      </c>
      <c r="H60" s="161">
        <v>98.7</v>
      </c>
      <c r="I60" s="73"/>
      <c r="J60" s="43"/>
      <c r="K60" s="43"/>
      <c r="L60" s="74"/>
      <c r="M60" s="115"/>
      <c r="N60" s="598"/>
      <c r="O60" s="116"/>
      <c r="P60" s="117"/>
      <c r="Q60" s="118"/>
      <c r="R60" s="599"/>
    </row>
    <row r="61" spans="2:18" s="597" customFormat="1" ht="14.1" customHeight="1">
      <c r="B61" s="661" t="s">
        <v>74</v>
      </c>
      <c r="C61" s="218">
        <v>13.2</v>
      </c>
      <c r="D61" s="255">
        <v>15.1</v>
      </c>
      <c r="E61" s="161" t="s">
        <v>36</v>
      </c>
      <c r="F61" s="222">
        <v>35.9</v>
      </c>
      <c r="G61" s="255">
        <v>66.8</v>
      </c>
      <c r="H61" s="161">
        <v>-46.2</v>
      </c>
      <c r="I61" s="73"/>
      <c r="J61" s="43"/>
      <c r="K61" s="43"/>
      <c r="L61" s="74"/>
      <c r="M61" s="115"/>
      <c r="N61" s="598"/>
      <c r="O61" s="116"/>
      <c r="P61" s="117"/>
      <c r="Q61" s="118"/>
      <c r="R61" s="599"/>
    </row>
    <row r="62" spans="2:18" s="597" customFormat="1" ht="14.1" customHeight="1">
      <c r="B62" s="661" t="s">
        <v>84</v>
      </c>
      <c r="C62" s="218">
        <v>-41</v>
      </c>
      <c r="D62" s="255">
        <v>34.799999999999997</v>
      </c>
      <c r="E62" s="161" t="s">
        <v>36</v>
      </c>
      <c r="F62" s="222">
        <v>81.900000000000006</v>
      </c>
      <c r="G62" s="255">
        <v>165.1</v>
      </c>
      <c r="H62" s="161">
        <v>-50.4</v>
      </c>
      <c r="I62" s="73"/>
      <c r="J62" s="43"/>
      <c r="K62" s="43"/>
      <c r="L62" s="74"/>
      <c r="M62" s="115"/>
      <c r="N62" s="598"/>
      <c r="O62" s="116"/>
      <c r="P62" s="117"/>
      <c r="Q62" s="118"/>
      <c r="R62" s="599"/>
    </row>
    <row r="63" spans="2:18" s="597" customFormat="1" ht="14.1" customHeight="1">
      <c r="B63" s="661" t="s">
        <v>102</v>
      </c>
      <c r="C63" s="218">
        <v>-40.9</v>
      </c>
      <c r="D63" s="255">
        <v>11.9</v>
      </c>
      <c r="E63" s="161" t="s">
        <v>36</v>
      </c>
      <c r="F63" s="222">
        <v>112.2</v>
      </c>
      <c r="G63" s="255">
        <v>20</v>
      </c>
      <c r="H63" s="161">
        <v>461.3</v>
      </c>
      <c r="I63" s="73"/>
      <c r="J63" s="43"/>
      <c r="K63" s="43"/>
      <c r="L63" s="74"/>
      <c r="M63" s="115"/>
      <c r="N63" s="598"/>
      <c r="O63" s="116"/>
      <c r="P63" s="117"/>
      <c r="Q63" s="118"/>
      <c r="R63" s="599"/>
    </row>
    <row r="64" spans="2:18" s="597" customFormat="1" ht="14.1" customHeight="1">
      <c r="B64" s="661" t="s">
        <v>105</v>
      </c>
      <c r="C64" s="218">
        <v>0.5</v>
      </c>
      <c r="D64" s="255">
        <v>0.6</v>
      </c>
      <c r="E64" s="161">
        <v>-24.8</v>
      </c>
      <c r="F64" s="222">
        <v>0.7</v>
      </c>
      <c r="G64" s="255">
        <v>0.6</v>
      </c>
      <c r="H64" s="161">
        <v>6.6</v>
      </c>
      <c r="I64" s="73"/>
      <c r="J64" s="43"/>
      <c r="K64" s="43"/>
      <c r="L64" s="74"/>
      <c r="M64" s="115"/>
      <c r="N64" s="598"/>
      <c r="O64" s="116"/>
      <c r="P64" s="117"/>
      <c r="Q64" s="118"/>
      <c r="R64" s="599"/>
    </row>
    <row r="65" spans="2:18" s="597" customFormat="1" ht="14.1" customHeight="1">
      <c r="B65" s="661" t="s">
        <v>103</v>
      </c>
      <c r="C65" s="218">
        <v>8.4</v>
      </c>
      <c r="D65" s="255" t="s">
        <v>136</v>
      </c>
      <c r="E65" s="161" t="s">
        <v>36</v>
      </c>
      <c r="F65" s="222">
        <v>16.399999999999999</v>
      </c>
      <c r="G65" s="255" t="s">
        <v>136</v>
      </c>
      <c r="H65" s="161" t="s">
        <v>36</v>
      </c>
      <c r="I65" s="73"/>
      <c r="J65" s="43"/>
      <c r="K65" s="43"/>
      <c r="L65" s="74"/>
      <c r="M65" s="115"/>
      <c r="N65" s="598"/>
      <c r="O65" s="116"/>
      <c r="P65" s="117"/>
      <c r="Q65" s="118"/>
      <c r="R65" s="599"/>
    </row>
    <row r="66" spans="2:18" s="597" customFormat="1" ht="14.1" customHeight="1">
      <c r="B66" s="661" t="s">
        <v>106</v>
      </c>
      <c r="C66" s="218">
        <v>0.5</v>
      </c>
      <c r="D66" s="255">
        <v>0</v>
      </c>
      <c r="E66" s="161" t="s">
        <v>36</v>
      </c>
      <c r="F66" s="222">
        <v>2</v>
      </c>
      <c r="G66" s="255">
        <v>0</v>
      </c>
      <c r="H66" s="161" t="s">
        <v>36</v>
      </c>
      <c r="I66" s="73"/>
      <c r="J66" s="43"/>
      <c r="K66" s="43"/>
      <c r="L66" s="74"/>
      <c r="M66" s="115"/>
      <c r="N66" s="598"/>
      <c r="O66" s="116"/>
      <c r="P66" s="117"/>
      <c r="Q66" s="118"/>
      <c r="R66" s="599"/>
    </row>
    <row r="67" spans="2:18" s="597" customFormat="1" ht="14.1" customHeight="1">
      <c r="B67" s="661" t="s">
        <v>175</v>
      </c>
      <c r="C67" s="218">
        <v>233.6</v>
      </c>
      <c r="D67" s="255" t="s">
        <v>136</v>
      </c>
      <c r="E67" s="161" t="s">
        <v>36</v>
      </c>
      <c r="F67" s="222">
        <v>554.29999999999995</v>
      </c>
      <c r="G67" s="255" t="s">
        <v>136</v>
      </c>
      <c r="H67" s="161" t="s">
        <v>36</v>
      </c>
      <c r="I67" s="73"/>
      <c r="J67" s="43"/>
      <c r="K67" s="43"/>
      <c r="L67" s="74"/>
      <c r="M67" s="115"/>
      <c r="N67" s="598"/>
      <c r="O67" s="116"/>
      <c r="P67" s="117"/>
      <c r="Q67" s="118"/>
      <c r="R67" s="599"/>
    </row>
    <row r="68" spans="2:18" s="597" customFormat="1" ht="14.1" customHeight="1">
      <c r="B68" s="661" t="s">
        <v>303</v>
      </c>
      <c r="C68" s="218">
        <v>-1.2</v>
      </c>
      <c r="D68" s="255">
        <v>-0.1</v>
      </c>
      <c r="E68" s="161">
        <v>903.4</v>
      </c>
      <c r="F68" s="222">
        <v>-2.7</v>
      </c>
      <c r="G68" s="255">
        <v>2</v>
      </c>
      <c r="H68" s="161" t="s">
        <v>36</v>
      </c>
      <c r="I68" s="73"/>
      <c r="J68" s="43"/>
      <c r="K68" s="43"/>
      <c r="L68" s="74"/>
      <c r="M68" s="115"/>
      <c r="N68" s="598"/>
      <c r="O68" s="116"/>
      <c r="P68" s="117"/>
      <c r="Q68" s="118"/>
      <c r="R68" s="599"/>
    </row>
    <row r="69" spans="2:18" s="597" customFormat="1" ht="14.1" customHeight="1" thickBot="1">
      <c r="B69" s="662" t="s">
        <v>176</v>
      </c>
      <c r="C69" s="669">
        <v>23.4</v>
      </c>
      <c r="D69" s="315">
        <v>-44.3</v>
      </c>
      <c r="E69" s="315" t="s">
        <v>36</v>
      </c>
      <c r="F69" s="315">
        <v>106.3</v>
      </c>
      <c r="G69" s="315">
        <v>-9</v>
      </c>
      <c r="H69" s="315" t="s">
        <v>36</v>
      </c>
      <c r="I69" s="73"/>
      <c r="J69" s="43"/>
      <c r="K69" s="43"/>
      <c r="L69" s="74"/>
      <c r="M69" s="115"/>
      <c r="N69" s="598"/>
      <c r="O69" s="116"/>
      <c r="P69" s="117"/>
      <c r="Q69" s="118"/>
      <c r="R69" s="599"/>
    </row>
    <row r="70" spans="2:18" s="597" customFormat="1" ht="14.1" customHeight="1">
      <c r="B70" s="664" t="s">
        <v>340</v>
      </c>
      <c r="C70" s="218">
        <v>-1.4</v>
      </c>
      <c r="D70" s="161">
        <v>6.6</v>
      </c>
      <c r="E70" s="161" t="s">
        <v>36</v>
      </c>
      <c r="F70" s="222">
        <v>26.4</v>
      </c>
      <c r="G70" s="161">
        <v>21.9</v>
      </c>
      <c r="H70" s="161">
        <v>20.7</v>
      </c>
      <c r="I70" s="73"/>
      <c r="J70" s="43"/>
      <c r="K70" s="43"/>
      <c r="L70" s="74"/>
      <c r="M70" s="115"/>
      <c r="N70" s="598"/>
      <c r="O70" s="116"/>
      <c r="P70" s="117"/>
      <c r="Q70" s="118"/>
      <c r="R70" s="599"/>
    </row>
    <row r="71" spans="2:18" s="597" customFormat="1" ht="14.1" customHeight="1">
      <c r="B71" s="661" t="s">
        <v>339</v>
      </c>
      <c r="C71" s="218">
        <v>18.7</v>
      </c>
      <c r="D71" s="161">
        <v>-25.9</v>
      </c>
      <c r="E71" s="161" t="s">
        <v>36</v>
      </c>
      <c r="F71" s="222">
        <v>43.5</v>
      </c>
      <c r="G71" s="161">
        <v>-26.2</v>
      </c>
      <c r="H71" s="161" t="s">
        <v>36</v>
      </c>
      <c r="I71" s="73"/>
      <c r="J71" s="43"/>
      <c r="K71" s="43"/>
      <c r="L71" s="74"/>
      <c r="M71" s="115"/>
      <c r="N71" s="598"/>
      <c r="O71" s="116"/>
      <c r="P71" s="117"/>
      <c r="Q71" s="118"/>
      <c r="R71" s="599"/>
    </row>
    <row r="72" spans="2:18" s="597" customFormat="1" ht="14.1" customHeight="1">
      <c r="B72" s="661" t="s">
        <v>338</v>
      </c>
      <c r="C72" s="218">
        <v>6</v>
      </c>
      <c r="D72" s="161">
        <v>-25</v>
      </c>
      <c r="E72" s="161" t="s">
        <v>36</v>
      </c>
      <c r="F72" s="222">
        <v>36.5</v>
      </c>
      <c r="G72" s="161">
        <v>-4.5999999999999996</v>
      </c>
      <c r="H72" s="161" t="s">
        <v>36</v>
      </c>
      <c r="I72" s="73"/>
      <c r="J72" s="43"/>
      <c r="K72" s="43"/>
      <c r="L72" s="74"/>
      <c r="M72" s="115"/>
      <c r="N72" s="598"/>
      <c r="O72" s="116"/>
      <c r="P72" s="117"/>
      <c r="Q72" s="118"/>
      <c r="R72" s="599"/>
    </row>
    <row r="73" spans="2:18" s="597" customFormat="1" ht="14.1" customHeight="1">
      <c r="B73" s="663" t="s">
        <v>304</v>
      </c>
      <c r="C73" s="713">
        <v>-19</v>
      </c>
      <c r="D73" s="174">
        <v>-25.9</v>
      </c>
      <c r="E73" s="174">
        <v>-26.6</v>
      </c>
      <c r="F73" s="174">
        <v>18.2</v>
      </c>
      <c r="G73" s="174">
        <v>-0.5</v>
      </c>
      <c r="H73" s="174" t="s">
        <v>36</v>
      </c>
      <c r="I73" s="73"/>
      <c r="J73" s="43"/>
      <c r="K73" s="43"/>
      <c r="L73" s="74"/>
      <c r="M73" s="115"/>
      <c r="N73" s="598"/>
      <c r="O73" s="116"/>
      <c r="P73" s="117"/>
      <c r="Q73" s="118"/>
      <c r="R73" s="599"/>
    </row>
    <row r="74" spans="2:18" s="597" customFormat="1" ht="14.1" customHeight="1">
      <c r="B74" s="661" t="s">
        <v>305</v>
      </c>
      <c r="C74" s="218">
        <v>-4.8</v>
      </c>
      <c r="D74" s="161">
        <v>-21.6</v>
      </c>
      <c r="E74" s="161">
        <v>-77.599999999999994</v>
      </c>
      <c r="F74" s="222">
        <v>38.9</v>
      </c>
      <c r="G74" s="161">
        <v>5.2</v>
      </c>
      <c r="H74" s="161">
        <v>651.6</v>
      </c>
      <c r="I74" s="73"/>
      <c r="J74" s="43"/>
      <c r="K74" s="43"/>
      <c r="L74" s="74"/>
      <c r="M74" s="115"/>
      <c r="N74" s="598"/>
      <c r="O74" s="116"/>
      <c r="P74" s="117"/>
      <c r="Q74" s="118"/>
      <c r="R74" s="599"/>
    </row>
    <row r="75" spans="2:18" s="597" customFormat="1" ht="14.1" customHeight="1" thickBot="1">
      <c r="B75" s="661" t="s">
        <v>306</v>
      </c>
      <c r="C75" s="218">
        <v>-14.2</v>
      </c>
      <c r="D75" s="161">
        <v>-4.3</v>
      </c>
      <c r="E75" s="161">
        <v>227.4</v>
      </c>
      <c r="F75" s="222">
        <v>-20.7</v>
      </c>
      <c r="G75" s="161">
        <v>-5.7</v>
      </c>
      <c r="H75" s="161">
        <v>266.8</v>
      </c>
      <c r="I75" s="73"/>
      <c r="J75" s="43"/>
      <c r="K75" s="43"/>
      <c r="L75" s="74"/>
      <c r="M75" s="115"/>
      <c r="N75" s="598"/>
      <c r="O75" s="116"/>
      <c r="P75" s="117"/>
      <c r="Q75" s="118"/>
      <c r="R75" s="599"/>
    </row>
    <row r="76" spans="2:18" s="597" customFormat="1" ht="14.1" customHeight="1">
      <c r="B76" s="665" t="s">
        <v>292</v>
      </c>
      <c r="C76" s="713">
        <v>34.299999999999997</v>
      </c>
      <c r="D76" s="259">
        <v>198.4</v>
      </c>
      <c r="E76" s="259">
        <v>-82.7</v>
      </c>
      <c r="F76" s="174">
        <v>28.5</v>
      </c>
      <c r="G76" s="259">
        <v>94</v>
      </c>
      <c r="H76" s="259">
        <v>-69.7</v>
      </c>
      <c r="I76" s="73"/>
      <c r="J76" s="43"/>
      <c r="K76" s="43"/>
      <c r="L76" s="74"/>
      <c r="M76" s="115"/>
      <c r="N76" s="598"/>
      <c r="O76" s="116"/>
      <c r="P76" s="117"/>
      <c r="Q76" s="118"/>
      <c r="R76" s="599"/>
    </row>
    <row r="77" spans="2:18" s="597" customFormat="1" ht="14.1" customHeight="1">
      <c r="B77" s="666" t="s">
        <v>29</v>
      </c>
      <c r="C77" s="745">
        <v>1553.8</v>
      </c>
      <c r="D77" s="219">
        <v>1423.7</v>
      </c>
      <c r="E77" s="174">
        <v>9.1</v>
      </c>
      <c r="F77" s="219">
        <v>6996.2</v>
      </c>
      <c r="G77" s="219">
        <v>5869.6</v>
      </c>
      <c r="H77" s="174">
        <v>19.2</v>
      </c>
      <c r="I77" s="73"/>
      <c r="J77" s="43"/>
      <c r="K77" s="43"/>
      <c r="L77" s="74"/>
      <c r="M77" s="115"/>
      <c r="N77" s="598"/>
      <c r="O77" s="116"/>
      <c r="P77" s="117"/>
      <c r="Q77" s="118"/>
      <c r="R77" s="599"/>
    </row>
    <row r="78" spans="2:18" s="597" customFormat="1" ht="14.1" customHeight="1">
      <c r="B78" s="661" t="s">
        <v>307</v>
      </c>
      <c r="C78" s="218">
        <v>94.7</v>
      </c>
      <c r="D78" s="255">
        <v>109.8</v>
      </c>
      <c r="E78" s="255">
        <v>-13.8</v>
      </c>
      <c r="F78" s="222">
        <v>409.6</v>
      </c>
      <c r="G78" s="255">
        <v>454.8</v>
      </c>
      <c r="H78" s="255">
        <v>-9.9</v>
      </c>
      <c r="I78" s="73"/>
      <c r="J78" s="43"/>
      <c r="K78" s="43"/>
      <c r="L78" s="74"/>
      <c r="M78" s="115"/>
      <c r="N78" s="598"/>
      <c r="O78" s="116"/>
      <c r="P78" s="117"/>
      <c r="Q78" s="118"/>
      <c r="R78" s="599"/>
    </row>
    <row r="79" spans="2:18" s="597" customFormat="1" ht="14.1" customHeight="1">
      <c r="B79" s="666" t="s">
        <v>308</v>
      </c>
      <c r="C79" s="745">
        <v>1648.4</v>
      </c>
      <c r="D79" s="219">
        <v>1533.5</v>
      </c>
      <c r="E79" s="174">
        <v>7.5</v>
      </c>
      <c r="F79" s="219">
        <v>7405.8</v>
      </c>
      <c r="G79" s="219">
        <v>6324.3</v>
      </c>
      <c r="H79" s="174">
        <v>17.100000000000001</v>
      </c>
      <c r="I79" s="73"/>
      <c r="J79" s="43"/>
      <c r="K79" s="43"/>
      <c r="L79" s="74"/>
      <c r="M79" s="115"/>
      <c r="N79" s="598"/>
      <c r="O79" s="116"/>
      <c r="P79" s="117"/>
      <c r="Q79" s="118"/>
      <c r="R79" s="599"/>
    </row>
    <row r="80" spans="2:18" s="597" customFormat="1" ht="14.1" customHeight="1">
      <c r="B80" s="667" t="s">
        <v>295</v>
      </c>
      <c r="C80" s="218">
        <v>23.3</v>
      </c>
      <c r="D80" s="255">
        <v>20</v>
      </c>
      <c r="E80" s="161" t="s">
        <v>850</v>
      </c>
      <c r="F80" s="222" t="s">
        <v>829</v>
      </c>
      <c r="G80" s="255">
        <v>22.2</v>
      </c>
      <c r="H80" s="161" t="s">
        <v>851</v>
      </c>
      <c r="I80" s="73"/>
      <c r="J80" s="43"/>
      <c r="K80" s="43"/>
      <c r="L80" s="74"/>
      <c r="M80" s="115"/>
      <c r="N80" s="598"/>
      <c r="O80" s="116"/>
      <c r="P80" s="117"/>
      <c r="Q80" s="118"/>
      <c r="R80" s="599"/>
    </row>
    <row r="81" spans="2:18" s="597" customFormat="1" ht="14.1" customHeight="1" thickBot="1">
      <c r="B81" s="668" t="s">
        <v>296</v>
      </c>
      <c r="C81" s="764" t="s">
        <v>852</v>
      </c>
      <c r="D81" s="605">
        <v>21.6</v>
      </c>
      <c r="E81" s="765" t="s">
        <v>853</v>
      </c>
      <c r="F81" s="404" t="s">
        <v>854</v>
      </c>
      <c r="G81" s="605">
        <v>23.9</v>
      </c>
      <c r="H81" s="765" t="s">
        <v>855</v>
      </c>
      <c r="I81" s="73"/>
      <c r="J81" s="43"/>
      <c r="K81" s="43"/>
      <c r="L81" s="74"/>
      <c r="M81" s="115"/>
      <c r="N81" s="598"/>
      <c r="O81" s="116"/>
      <c r="P81" s="117"/>
      <c r="Q81" s="118"/>
      <c r="R81" s="599"/>
    </row>
    <row r="82" spans="2:18" s="597" customFormat="1" ht="14.1" customHeight="1">
      <c r="B82" s="1"/>
      <c r="C82" s="29"/>
      <c r="D82" s="29"/>
      <c r="E82" s="29"/>
      <c r="F82" s="29"/>
      <c r="G82" s="29"/>
      <c r="H82" s="29"/>
      <c r="I82" s="73"/>
      <c r="J82" s="43"/>
      <c r="K82" s="43"/>
      <c r="L82" s="74"/>
      <c r="M82" s="115"/>
      <c r="N82" s="598"/>
      <c r="O82" s="116"/>
      <c r="P82" s="117"/>
      <c r="Q82" s="118"/>
      <c r="R82" s="599"/>
    </row>
    <row r="83" spans="2:18" s="597" customFormat="1" ht="14.1" hidden="1" customHeight="1">
      <c r="B83" s="1"/>
      <c r="C83" s="29"/>
      <c r="D83" s="29"/>
      <c r="E83" s="29"/>
      <c r="F83" s="29"/>
      <c r="G83" s="29"/>
      <c r="H83" s="29"/>
      <c r="I83" s="73"/>
      <c r="J83" s="43"/>
      <c r="K83" s="43"/>
      <c r="L83" s="74"/>
      <c r="M83" s="115"/>
      <c r="N83" s="598"/>
      <c r="O83" s="116"/>
      <c r="P83" s="117"/>
      <c r="Q83" s="118"/>
      <c r="R83" s="599"/>
    </row>
    <row r="84" spans="2:18" s="597" customFormat="1" ht="14.1" hidden="1" customHeight="1">
      <c r="B84" s="1"/>
      <c r="C84" s="29"/>
      <c r="D84" s="29"/>
      <c r="E84" s="29"/>
      <c r="F84" s="29"/>
      <c r="G84" s="29"/>
      <c r="H84" s="29"/>
      <c r="I84" s="73"/>
      <c r="J84" s="43"/>
      <c r="K84" s="43"/>
      <c r="L84" s="74"/>
      <c r="M84" s="115"/>
      <c r="N84" s="598"/>
      <c r="O84" s="116"/>
      <c r="P84" s="117"/>
      <c r="Q84" s="118"/>
      <c r="R84" s="599"/>
    </row>
    <row r="85" spans="2:18" s="597" customFormat="1" ht="14.1" hidden="1" customHeight="1">
      <c r="B85" s="1"/>
      <c r="C85" s="29"/>
      <c r="D85" s="29"/>
      <c r="E85" s="29"/>
      <c r="F85" s="29"/>
      <c r="G85" s="29"/>
      <c r="H85" s="29"/>
      <c r="I85" s="73"/>
      <c r="J85" s="43"/>
      <c r="K85" s="43"/>
      <c r="L85" s="74"/>
      <c r="M85" s="115"/>
      <c r="N85" s="598"/>
      <c r="O85" s="116"/>
      <c r="P85" s="117"/>
      <c r="Q85" s="118"/>
      <c r="R85" s="599"/>
    </row>
    <row r="86" spans="2:18" s="597" customFormat="1" ht="14.1" hidden="1" customHeight="1">
      <c r="B86" s="1"/>
      <c r="C86" s="29"/>
      <c r="D86" s="29"/>
      <c r="E86" s="29"/>
      <c r="F86" s="29"/>
      <c r="G86" s="29"/>
      <c r="H86" s="29"/>
      <c r="I86" s="73"/>
      <c r="J86" s="43"/>
      <c r="K86" s="43"/>
      <c r="L86" s="74"/>
      <c r="M86" s="115"/>
      <c r="N86" s="598"/>
      <c r="O86" s="116"/>
      <c r="P86" s="117"/>
      <c r="Q86" s="118"/>
      <c r="R86" s="599"/>
    </row>
    <row r="87" spans="2:18" s="597" customFormat="1" ht="14.1" hidden="1" customHeight="1">
      <c r="B87" s="1"/>
      <c r="C87" s="29"/>
      <c r="D87" s="29"/>
      <c r="E87" s="29"/>
      <c r="F87" s="29"/>
      <c r="G87" s="29"/>
      <c r="H87" s="29"/>
      <c r="I87" s="73"/>
      <c r="J87" s="43"/>
      <c r="K87" s="43"/>
      <c r="L87" s="74"/>
      <c r="M87" s="115"/>
      <c r="N87" s="598"/>
      <c r="O87" s="116"/>
      <c r="P87" s="117"/>
      <c r="Q87" s="118"/>
      <c r="R87" s="599"/>
    </row>
    <row r="88" spans="2:18" s="597" customFormat="1" ht="14.1" hidden="1" customHeight="1">
      <c r="B88" s="1"/>
      <c r="C88" s="29"/>
      <c r="D88" s="29"/>
      <c r="E88" s="29"/>
      <c r="F88" s="29"/>
      <c r="G88" s="29"/>
      <c r="H88" s="29"/>
      <c r="I88" s="73"/>
      <c r="J88" s="43"/>
      <c r="K88" s="43"/>
      <c r="L88" s="74"/>
      <c r="M88" s="115"/>
      <c r="N88" s="598"/>
      <c r="O88" s="116"/>
      <c r="P88" s="117"/>
      <c r="Q88" s="118"/>
      <c r="R88" s="599"/>
    </row>
    <row r="89" spans="2:18" s="597" customFormat="1" ht="14.1" hidden="1" customHeight="1">
      <c r="B89" s="1"/>
      <c r="C89" s="29"/>
      <c r="D89" s="29"/>
      <c r="E89" s="29"/>
      <c r="F89" s="29"/>
      <c r="G89" s="29"/>
      <c r="H89" s="29"/>
      <c r="I89" s="73"/>
      <c r="J89" s="43"/>
      <c r="K89" s="43"/>
      <c r="L89" s="74"/>
      <c r="M89" s="115"/>
      <c r="N89" s="598"/>
      <c r="O89" s="116"/>
      <c r="P89" s="117"/>
      <c r="Q89" s="118"/>
      <c r="R89" s="599"/>
    </row>
    <row r="90" spans="2:18" s="597" customFormat="1" ht="14.1" hidden="1" customHeight="1">
      <c r="B90" s="1"/>
      <c r="C90" s="29"/>
      <c r="D90" s="29"/>
      <c r="E90" s="29"/>
      <c r="F90" s="29"/>
      <c r="G90" s="29"/>
      <c r="H90" s="29"/>
      <c r="I90" s="73"/>
      <c r="J90" s="43"/>
      <c r="K90" s="43"/>
      <c r="L90" s="74"/>
      <c r="M90" s="115"/>
      <c r="N90" s="598"/>
      <c r="O90" s="116"/>
      <c r="P90" s="117"/>
      <c r="Q90" s="118"/>
      <c r="R90" s="599"/>
    </row>
    <row r="91" spans="2:18" s="597" customFormat="1" ht="14.1" hidden="1" customHeight="1">
      <c r="B91" s="1"/>
      <c r="C91" s="29"/>
      <c r="D91" s="29"/>
      <c r="E91" s="29"/>
      <c r="F91" s="29"/>
      <c r="G91" s="29"/>
      <c r="H91" s="29"/>
      <c r="I91" s="73"/>
      <c r="J91" s="43"/>
      <c r="K91" s="43"/>
      <c r="L91" s="74"/>
      <c r="M91" s="115"/>
      <c r="N91" s="598"/>
      <c r="O91" s="116"/>
      <c r="P91" s="117"/>
      <c r="Q91" s="118"/>
      <c r="R91" s="599"/>
    </row>
    <row r="92" spans="2:18" s="597" customFormat="1" ht="14.1" hidden="1" customHeight="1">
      <c r="B92" s="1"/>
      <c r="C92" s="29"/>
      <c r="D92" s="29"/>
      <c r="E92" s="29"/>
      <c r="F92" s="29"/>
      <c r="G92" s="29"/>
      <c r="H92" s="29"/>
      <c r="I92" s="73"/>
      <c r="J92" s="43"/>
      <c r="K92" s="43"/>
      <c r="L92" s="74"/>
      <c r="M92" s="115"/>
      <c r="N92" s="598"/>
      <c r="O92" s="116"/>
      <c r="P92" s="117"/>
      <c r="Q92" s="118"/>
      <c r="R92" s="599"/>
    </row>
    <row r="93" spans="2:18" s="597" customFormat="1" ht="14.1" hidden="1" customHeight="1">
      <c r="B93" s="1"/>
      <c r="C93" s="29"/>
      <c r="D93" s="29"/>
      <c r="E93" s="29"/>
      <c r="F93" s="29"/>
      <c r="G93" s="29"/>
      <c r="H93" s="29"/>
      <c r="I93" s="73"/>
      <c r="J93" s="43"/>
      <c r="K93" s="43"/>
      <c r="L93" s="74"/>
      <c r="M93" s="115"/>
      <c r="N93" s="598"/>
      <c r="O93" s="116"/>
      <c r="P93" s="117"/>
      <c r="Q93" s="118"/>
      <c r="R93" s="599"/>
    </row>
    <row r="94" spans="2:18" s="597" customFormat="1" ht="14.1" hidden="1" customHeight="1">
      <c r="B94" s="1"/>
      <c r="C94" s="29"/>
      <c r="D94" s="29"/>
      <c r="E94" s="29"/>
      <c r="F94" s="29"/>
      <c r="G94" s="29"/>
      <c r="H94" s="29"/>
      <c r="I94" s="73"/>
      <c r="J94" s="43"/>
      <c r="K94" s="43"/>
      <c r="L94" s="74"/>
      <c r="M94" s="115"/>
      <c r="N94" s="598"/>
      <c r="O94" s="116"/>
      <c r="P94" s="117"/>
      <c r="Q94" s="118"/>
      <c r="R94" s="599"/>
    </row>
    <row r="95" spans="2:18" s="597" customFormat="1" ht="14.1" hidden="1" customHeight="1">
      <c r="B95" s="1"/>
      <c r="C95" s="29"/>
      <c r="D95" s="29"/>
      <c r="E95" s="29"/>
      <c r="F95" s="29"/>
      <c r="G95" s="29"/>
      <c r="H95" s="29"/>
      <c r="I95" s="73"/>
      <c r="J95" s="43"/>
      <c r="K95" s="43"/>
      <c r="L95" s="74"/>
      <c r="M95" s="115"/>
      <c r="N95" s="598"/>
      <c r="O95" s="116"/>
      <c r="P95" s="117"/>
      <c r="Q95" s="118"/>
      <c r="R95" s="599"/>
    </row>
    <row r="96" spans="2:18" s="597" customFormat="1" ht="14.1" hidden="1" customHeight="1">
      <c r="B96" s="1"/>
      <c r="C96" s="29"/>
      <c r="D96" s="29"/>
      <c r="E96" s="29"/>
      <c r="F96" s="29"/>
      <c r="G96" s="29"/>
      <c r="H96" s="29"/>
      <c r="I96" s="73"/>
      <c r="J96" s="43"/>
      <c r="K96" s="43"/>
      <c r="L96" s="74"/>
      <c r="M96" s="115"/>
      <c r="N96" s="598"/>
      <c r="O96" s="116"/>
      <c r="P96" s="117"/>
      <c r="Q96" s="118"/>
      <c r="R96" s="599"/>
    </row>
    <row r="97" spans="2:18" s="597" customFormat="1" ht="14.1" hidden="1" customHeight="1">
      <c r="B97" s="1"/>
      <c r="C97" s="29"/>
      <c r="D97" s="29"/>
      <c r="E97" s="29"/>
      <c r="F97" s="29"/>
      <c r="G97" s="29"/>
      <c r="H97" s="29"/>
      <c r="I97" s="73"/>
      <c r="J97" s="43"/>
      <c r="K97" s="43"/>
      <c r="L97" s="74"/>
      <c r="M97" s="115"/>
      <c r="N97" s="598"/>
      <c r="O97" s="116"/>
      <c r="P97" s="117"/>
      <c r="Q97" s="118"/>
      <c r="R97" s="599"/>
    </row>
    <row r="98" spans="2:18" s="597" customFormat="1" ht="14.1" hidden="1" customHeight="1">
      <c r="B98" s="1"/>
      <c r="C98" s="29"/>
      <c r="D98" s="29"/>
      <c r="E98" s="29"/>
      <c r="F98" s="29"/>
      <c r="G98" s="29"/>
      <c r="H98" s="29"/>
      <c r="I98" s="73"/>
      <c r="J98" s="43"/>
      <c r="K98" s="43"/>
      <c r="L98" s="74"/>
      <c r="M98" s="115"/>
      <c r="N98" s="598"/>
      <c r="O98" s="116"/>
      <c r="P98" s="117"/>
      <c r="Q98" s="118"/>
      <c r="R98" s="599"/>
    </row>
    <row r="99" spans="2:18" s="597" customFormat="1" ht="14.1" hidden="1" customHeight="1">
      <c r="B99" s="1"/>
      <c r="C99" s="29"/>
      <c r="D99" s="29"/>
      <c r="E99" s="29"/>
      <c r="F99" s="29"/>
      <c r="G99" s="29"/>
      <c r="H99" s="29"/>
      <c r="I99" s="73"/>
      <c r="J99" s="43"/>
      <c r="K99" s="43"/>
      <c r="L99" s="74"/>
      <c r="M99" s="115"/>
      <c r="N99" s="598"/>
      <c r="O99" s="116"/>
      <c r="P99" s="117"/>
      <c r="Q99" s="118"/>
      <c r="R99" s="599"/>
    </row>
    <row r="100" spans="2:18" s="597" customFormat="1" ht="14.1" hidden="1" customHeight="1">
      <c r="B100" s="1"/>
      <c r="C100" s="29"/>
      <c r="D100" s="29"/>
      <c r="E100" s="29"/>
      <c r="F100" s="29"/>
      <c r="G100" s="29"/>
      <c r="H100" s="29"/>
      <c r="I100" s="73"/>
      <c r="J100" s="43"/>
      <c r="K100" s="43"/>
      <c r="L100" s="74"/>
      <c r="M100" s="115"/>
      <c r="N100" s="598"/>
      <c r="O100" s="116"/>
      <c r="P100" s="117"/>
      <c r="Q100" s="118"/>
      <c r="R100" s="599"/>
    </row>
    <row r="101" spans="2:18" s="597" customFormat="1" ht="14.1" hidden="1" customHeight="1">
      <c r="B101" s="1"/>
      <c r="C101" s="29"/>
      <c r="D101" s="29"/>
      <c r="E101" s="29"/>
      <c r="F101" s="29"/>
      <c r="G101" s="29"/>
      <c r="H101" s="29"/>
      <c r="I101" s="73"/>
      <c r="J101" s="43"/>
      <c r="K101" s="43"/>
      <c r="L101" s="74"/>
      <c r="M101" s="115"/>
      <c r="N101" s="598"/>
      <c r="O101" s="116"/>
      <c r="P101" s="117"/>
      <c r="Q101" s="118"/>
      <c r="R101" s="599"/>
    </row>
    <row r="102" spans="2:18" s="597" customFormat="1" ht="14.1" hidden="1" customHeight="1">
      <c r="B102" s="1"/>
      <c r="C102" s="29"/>
      <c r="D102" s="29"/>
      <c r="E102" s="29"/>
      <c r="F102" s="29"/>
      <c r="G102" s="29"/>
      <c r="H102" s="29"/>
      <c r="I102" s="73"/>
      <c r="J102" s="43"/>
      <c r="K102" s="43"/>
      <c r="L102" s="74"/>
      <c r="M102" s="115"/>
      <c r="N102" s="598"/>
      <c r="O102" s="116"/>
      <c r="P102" s="117"/>
      <c r="Q102" s="118"/>
      <c r="R102" s="599"/>
    </row>
    <row r="103" spans="2:18" s="597" customFormat="1" ht="14.1" hidden="1" customHeight="1">
      <c r="B103" s="1"/>
      <c r="C103" s="29"/>
      <c r="D103" s="29"/>
      <c r="E103" s="29"/>
      <c r="F103" s="29"/>
      <c r="G103" s="29"/>
      <c r="H103" s="29"/>
      <c r="I103" s="73"/>
      <c r="J103" s="43"/>
      <c r="K103" s="43"/>
      <c r="L103" s="74"/>
      <c r="M103" s="115"/>
      <c r="N103" s="598"/>
      <c r="O103" s="116"/>
      <c r="P103" s="117"/>
      <c r="Q103" s="118"/>
      <c r="R103" s="599"/>
    </row>
    <row r="104" spans="2:18" s="597" customFormat="1" ht="14.1" hidden="1" customHeight="1">
      <c r="B104" s="1"/>
      <c r="C104" s="29"/>
      <c r="D104" s="29"/>
      <c r="E104" s="29"/>
      <c r="F104" s="29"/>
      <c r="G104" s="29"/>
      <c r="H104" s="29"/>
      <c r="I104" s="73"/>
      <c r="J104" s="43"/>
      <c r="K104" s="43"/>
      <c r="L104" s="74"/>
      <c r="M104" s="115"/>
      <c r="N104" s="598"/>
      <c r="O104" s="116"/>
      <c r="P104" s="117"/>
      <c r="Q104" s="118"/>
      <c r="R104" s="599"/>
    </row>
    <row r="105" spans="2:18" s="597" customFormat="1" ht="14.1" hidden="1" customHeight="1">
      <c r="B105" s="1"/>
      <c r="C105" s="29"/>
      <c r="D105" s="29"/>
      <c r="E105" s="29"/>
      <c r="F105" s="29"/>
      <c r="G105" s="29"/>
      <c r="H105" s="29"/>
      <c r="I105" s="73"/>
      <c r="J105" s="43"/>
      <c r="K105" s="43"/>
      <c r="L105" s="74"/>
      <c r="M105" s="115"/>
      <c r="N105" s="598"/>
      <c r="O105" s="116"/>
      <c r="P105" s="117"/>
      <c r="Q105" s="118"/>
      <c r="R105" s="599"/>
    </row>
    <row r="106" spans="2:18" s="597" customFormat="1" ht="14.1" hidden="1" customHeight="1">
      <c r="B106" s="1"/>
      <c r="C106" s="29"/>
      <c r="D106" s="29"/>
      <c r="E106" s="29"/>
      <c r="F106" s="29"/>
      <c r="G106" s="29"/>
      <c r="H106" s="29"/>
      <c r="I106" s="73"/>
      <c r="J106" s="43"/>
      <c r="K106" s="43"/>
      <c r="L106" s="74"/>
      <c r="M106" s="115"/>
      <c r="N106" s="598"/>
      <c r="O106" s="116"/>
      <c r="P106" s="117"/>
      <c r="Q106" s="118"/>
      <c r="R106" s="599"/>
    </row>
    <row r="107" spans="2:18" s="597" customFormat="1" ht="14.1" hidden="1" customHeight="1">
      <c r="B107" s="1"/>
      <c r="C107" s="29"/>
      <c r="D107" s="29"/>
      <c r="E107" s="29"/>
      <c r="F107" s="29"/>
      <c r="G107" s="29"/>
      <c r="H107" s="29"/>
      <c r="I107" s="73"/>
      <c r="J107" s="43"/>
      <c r="K107" s="43"/>
      <c r="L107" s="74"/>
      <c r="M107" s="115"/>
      <c r="N107" s="598"/>
      <c r="O107" s="116"/>
      <c r="P107" s="117"/>
      <c r="Q107" s="118"/>
      <c r="R107" s="599"/>
    </row>
    <row r="108" spans="2:18" s="597" customFormat="1" ht="14.1" hidden="1" customHeight="1">
      <c r="B108" s="1"/>
      <c r="C108" s="29"/>
      <c r="D108" s="29"/>
      <c r="E108" s="29"/>
      <c r="F108" s="29"/>
      <c r="G108" s="29"/>
      <c r="H108" s="29"/>
      <c r="I108" s="73"/>
      <c r="J108" s="43"/>
      <c r="K108" s="43"/>
      <c r="L108" s="74"/>
      <c r="M108" s="115"/>
      <c r="N108" s="598"/>
      <c r="O108" s="116"/>
      <c r="P108" s="117"/>
      <c r="Q108" s="118"/>
      <c r="R108" s="599"/>
    </row>
    <row r="109" spans="2:18" s="597" customFormat="1" ht="14.1" hidden="1" customHeight="1">
      <c r="B109" s="1"/>
      <c r="C109" s="29"/>
      <c r="D109" s="29"/>
      <c r="E109" s="29"/>
      <c r="F109" s="29"/>
      <c r="G109" s="29"/>
      <c r="H109" s="29"/>
      <c r="I109" s="73"/>
      <c r="J109" s="43"/>
      <c r="K109" s="43"/>
      <c r="L109" s="74"/>
      <c r="M109" s="115"/>
      <c r="N109" s="598"/>
      <c r="O109" s="116"/>
      <c r="P109" s="117"/>
      <c r="Q109" s="118"/>
      <c r="R109" s="599"/>
    </row>
    <row r="110" spans="2:18" s="597" customFormat="1" ht="14.1" hidden="1" customHeight="1">
      <c r="B110" s="1"/>
      <c r="C110" s="29"/>
      <c r="D110" s="29"/>
      <c r="E110" s="29"/>
      <c r="F110" s="29"/>
      <c r="G110" s="29"/>
      <c r="H110" s="29"/>
      <c r="I110" s="73"/>
      <c r="J110" s="43"/>
      <c r="K110" s="43"/>
      <c r="L110" s="74"/>
      <c r="M110" s="115"/>
      <c r="N110" s="598"/>
      <c r="O110" s="116"/>
      <c r="P110" s="117"/>
      <c r="Q110" s="118"/>
      <c r="R110" s="599"/>
    </row>
    <row r="111" spans="2:18" s="597" customFormat="1" ht="14.1" hidden="1" customHeight="1">
      <c r="B111" s="1"/>
      <c r="C111" s="29"/>
      <c r="D111" s="29"/>
      <c r="E111" s="29"/>
      <c r="F111" s="29"/>
      <c r="G111" s="29"/>
      <c r="H111" s="29"/>
      <c r="I111" s="73"/>
      <c r="J111" s="43"/>
      <c r="K111" s="43"/>
      <c r="L111" s="74"/>
      <c r="M111" s="115"/>
      <c r="N111" s="598"/>
      <c r="O111" s="116"/>
      <c r="P111" s="117"/>
      <c r="Q111" s="118"/>
      <c r="R111" s="599"/>
    </row>
    <row r="112" spans="2:18" s="597" customFormat="1" ht="14.1" hidden="1" customHeight="1">
      <c r="B112" s="1"/>
      <c r="C112" s="29"/>
      <c r="D112" s="29"/>
      <c r="E112" s="29"/>
      <c r="F112" s="29"/>
      <c r="G112" s="29"/>
      <c r="H112" s="29"/>
      <c r="I112" s="73"/>
      <c r="J112" s="43"/>
      <c r="K112" s="43"/>
      <c r="L112" s="74"/>
      <c r="M112" s="115"/>
      <c r="N112" s="598"/>
      <c r="O112" s="116"/>
      <c r="P112" s="117"/>
      <c r="Q112" s="118"/>
      <c r="R112" s="599"/>
    </row>
    <row r="113" spans="1:19" s="597" customFormat="1" ht="14.1" hidden="1" customHeight="1">
      <c r="B113" s="1"/>
      <c r="C113" s="29"/>
      <c r="D113" s="29"/>
      <c r="E113" s="29"/>
      <c r="F113" s="29"/>
      <c r="G113" s="29"/>
      <c r="H113" s="29"/>
      <c r="I113" s="73"/>
      <c r="J113" s="43"/>
      <c r="K113" s="43"/>
      <c r="L113" s="74"/>
      <c r="M113" s="115"/>
      <c r="N113" s="598"/>
      <c r="O113" s="116"/>
      <c r="P113" s="117"/>
      <c r="Q113" s="118"/>
      <c r="R113" s="599"/>
    </row>
    <row r="114" spans="1:19" s="597" customFormat="1" ht="14.1" hidden="1" customHeight="1">
      <c r="B114" s="1"/>
      <c r="C114" s="29"/>
      <c r="D114" s="29"/>
      <c r="E114" s="29"/>
      <c r="F114" s="29"/>
      <c r="G114" s="29"/>
      <c r="H114" s="29"/>
      <c r="I114" s="73"/>
      <c r="J114" s="43"/>
      <c r="K114" s="43"/>
      <c r="L114" s="74"/>
      <c r="M114" s="115"/>
      <c r="N114" s="598"/>
      <c r="O114" s="116"/>
      <c r="P114" s="117"/>
      <c r="Q114" s="118"/>
      <c r="R114" s="599"/>
    </row>
    <row r="115" spans="1:19" s="597" customFormat="1" ht="14.1" hidden="1" customHeight="1">
      <c r="B115" s="1"/>
      <c r="C115" s="29"/>
      <c r="D115" s="29"/>
      <c r="E115" s="29"/>
      <c r="F115" s="29"/>
      <c r="G115" s="29"/>
      <c r="H115" s="29"/>
      <c r="I115" s="73"/>
      <c r="J115" s="43"/>
      <c r="K115" s="43"/>
      <c r="L115" s="74"/>
      <c r="M115" s="115"/>
      <c r="N115" s="598"/>
      <c r="O115" s="116"/>
      <c r="P115" s="117"/>
      <c r="Q115" s="118"/>
      <c r="R115" s="599"/>
    </row>
    <row r="116" spans="1:19" s="597" customFormat="1" ht="14.1" hidden="1" customHeight="1">
      <c r="B116" s="1"/>
      <c r="C116" s="29"/>
      <c r="D116" s="29"/>
      <c r="E116" s="29"/>
      <c r="F116" s="29"/>
      <c r="G116" s="29"/>
      <c r="H116" s="29"/>
      <c r="I116" s="73"/>
      <c r="J116" s="43"/>
      <c r="K116" s="43"/>
      <c r="L116" s="74"/>
      <c r="M116" s="115"/>
      <c r="N116" s="598"/>
      <c r="O116" s="116"/>
      <c r="P116" s="117"/>
      <c r="Q116" s="118"/>
      <c r="R116" s="599"/>
    </row>
    <row r="117" spans="1:19" s="597" customFormat="1" ht="14.1" hidden="1" customHeight="1">
      <c r="B117" s="1"/>
      <c r="C117" s="29"/>
      <c r="D117" s="29"/>
      <c r="E117" s="29"/>
      <c r="F117" s="29"/>
      <c r="G117" s="29"/>
      <c r="H117" s="29"/>
      <c r="I117" s="73"/>
      <c r="J117" s="43"/>
      <c r="K117" s="43"/>
      <c r="L117" s="74"/>
      <c r="M117" s="115"/>
      <c r="N117" s="598"/>
      <c r="O117" s="116"/>
      <c r="P117" s="117"/>
      <c r="Q117" s="118"/>
      <c r="R117" s="599"/>
    </row>
    <row r="118" spans="1:19" s="597" customFormat="1" ht="14.1" hidden="1" customHeight="1">
      <c r="B118" s="1"/>
      <c r="C118" s="29"/>
      <c r="D118" s="29"/>
      <c r="E118" s="29"/>
      <c r="F118" s="29"/>
      <c r="G118" s="29"/>
      <c r="H118" s="29"/>
      <c r="I118" s="73"/>
      <c r="J118" s="43"/>
      <c r="K118" s="43"/>
      <c r="L118" s="74"/>
      <c r="M118" s="115"/>
      <c r="N118" s="598"/>
      <c r="O118" s="116"/>
      <c r="P118" s="117"/>
      <c r="Q118" s="118"/>
      <c r="R118" s="599"/>
    </row>
    <row r="119" spans="1:19" s="597" customFormat="1" ht="14.1" hidden="1" customHeight="1">
      <c r="B119" s="1"/>
      <c r="C119" s="29"/>
      <c r="D119" s="29"/>
      <c r="E119" s="29"/>
      <c r="F119" s="29"/>
      <c r="G119" s="29"/>
      <c r="H119" s="29"/>
      <c r="I119" s="73"/>
      <c r="J119" s="43"/>
      <c r="K119" s="43"/>
      <c r="L119" s="74"/>
      <c r="M119" s="115"/>
      <c r="N119" s="598"/>
      <c r="O119" s="116"/>
      <c r="P119" s="117"/>
      <c r="Q119" s="118"/>
      <c r="R119" s="599"/>
    </row>
    <row r="120" spans="1:19" s="597" customFormat="1" ht="14.1" hidden="1" customHeight="1">
      <c r="B120" s="1"/>
      <c r="C120" s="29"/>
      <c r="D120" s="29"/>
      <c r="E120" s="29"/>
      <c r="F120" s="29"/>
      <c r="G120" s="29"/>
      <c r="H120" s="29"/>
      <c r="I120" s="73"/>
      <c r="J120" s="43"/>
      <c r="K120" s="43"/>
      <c r="L120" s="74"/>
      <c r="M120" s="115"/>
      <c r="N120" s="598"/>
      <c r="O120" s="116"/>
      <c r="P120" s="117"/>
      <c r="Q120" s="118"/>
      <c r="R120" s="599"/>
    </row>
    <row r="121" spans="1:19" s="597" customFormat="1" ht="14.1" hidden="1" customHeight="1">
      <c r="B121" s="1"/>
      <c r="C121" s="29"/>
      <c r="D121" s="29"/>
      <c r="E121" s="29"/>
      <c r="F121" s="29"/>
      <c r="G121" s="29"/>
      <c r="H121" s="29"/>
      <c r="I121" s="73"/>
      <c r="J121" s="43"/>
      <c r="K121" s="43"/>
      <c r="L121" s="74"/>
      <c r="M121" s="115"/>
      <c r="N121" s="598"/>
      <c r="O121" s="116"/>
      <c r="P121" s="117"/>
      <c r="Q121" s="118"/>
      <c r="R121" s="599"/>
    </row>
    <row r="122" spans="1:19" s="597" customFormat="1" ht="14.1" hidden="1" customHeight="1">
      <c r="B122" s="1"/>
      <c r="C122" s="29"/>
      <c r="D122" s="29"/>
      <c r="E122" s="29"/>
      <c r="F122" s="29"/>
      <c r="G122" s="29"/>
      <c r="H122" s="29"/>
      <c r="I122" s="73"/>
      <c r="J122" s="43"/>
      <c r="K122" s="43"/>
      <c r="L122" s="74"/>
      <c r="M122" s="115"/>
      <c r="N122" s="598"/>
      <c r="O122" s="116"/>
      <c r="P122" s="117"/>
      <c r="Q122" s="118"/>
      <c r="R122" s="599"/>
    </row>
    <row r="123" spans="1:19" s="597" customFormat="1" ht="14.1" hidden="1" customHeight="1">
      <c r="B123" s="1"/>
      <c r="C123" s="29"/>
      <c r="D123" s="29"/>
      <c r="E123" s="29"/>
      <c r="F123" s="29"/>
      <c r="G123" s="29"/>
      <c r="H123" s="29"/>
      <c r="I123" s="73"/>
      <c r="J123" s="43"/>
      <c r="K123" s="43"/>
      <c r="L123" s="74"/>
      <c r="M123" s="115"/>
      <c r="N123" s="598"/>
      <c r="O123" s="116"/>
      <c r="P123" s="117"/>
      <c r="Q123" s="118"/>
      <c r="R123" s="599"/>
    </row>
    <row r="124" spans="1:19" s="597" customFormat="1" ht="14.1" hidden="1" customHeight="1">
      <c r="B124" s="1"/>
      <c r="C124" s="29"/>
      <c r="D124" s="29"/>
      <c r="E124" s="29"/>
      <c r="F124" s="29"/>
      <c r="G124" s="29"/>
      <c r="H124" s="29"/>
      <c r="I124" s="73"/>
      <c r="J124" s="43"/>
      <c r="K124" s="43"/>
      <c r="L124" s="74"/>
      <c r="M124" s="115"/>
      <c r="N124" s="598"/>
      <c r="O124" s="116"/>
      <c r="P124" s="117"/>
      <c r="Q124" s="118"/>
      <c r="R124" s="599"/>
    </row>
    <row r="125" spans="1:19" s="597" customFormat="1" ht="14.1" hidden="1" customHeight="1">
      <c r="B125" s="1"/>
      <c r="C125" s="29"/>
      <c r="D125" s="29"/>
      <c r="E125" s="29"/>
      <c r="F125" s="29"/>
      <c r="G125" s="29"/>
      <c r="H125" s="29"/>
      <c r="I125" s="73"/>
      <c r="J125" s="43"/>
      <c r="K125" s="43"/>
      <c r="L125" s="74"/>
      <c r="M125" s="115"/>
      <c r="N125" s="598"/>
      <c r="O125" s="116"/>
      <c r="P125" s="117"/>
      <c r="Q125" s="118"/>
      <c r="R125" s="599"/>
    </row>
    <row r="126" spans="1:19" s="597" customFormat="1" ht="14.1" hidden="1" customHeight="1">
      <c r="B126" s="1"/>
      <c r="C126" s="29"/>
      <c r="D126" s="29"/>
      <c r="E126" s="29"/>
      <c r="F126" s="29"/>
      <c r="G126" s="29"/>
      <c r="H126" s="29"/>
      <c r="I126" s="73"/>
      <c r="J126" s="43"/>
      <c r="K126" s="43"/>
      <c r="L126" s="74"/>
      <c r="M126" s="115"/>
      <c r="N126" s="598"/>
      <c r="O126" s="116"/>
      <c r="P126" s="117"/>
      <c r="Q126" s="118"/>
      <c r="R126" s="599"/>
    </row>
    <row r="127" spans="1:19" s="597" customFormat="1" ht="14.1" hidden="1" customHeight="1">
      <c r="B127" s="1"/>
      <c r="C127" s="29"/>
      <c r="D127" s="29"/>
      <c r="E127" s="29"/>
      <c r="F127" s="29"/>
      <c r="G127" s="29"/>
      <c r="H127" s="29"/>
      <c r="I127" s="73"/>
      <c r="J127" s="43"/>
      <c r="K127" s="43"/>
      <c r="L127" s="74"/>
      <c r="M127" s="115"/>
      <c r="N127" s="598"/>
      <c r="O127" s="116"/>
      <c r="P127" s="117"/>
      <c r="Q127" s="118"/>
      <c r="R127" s="599"/>
    </row>
    <row r="128" spans="1:19" s="16" customFormat="1" ht="14.1" hidden="1" customHeight="1">
      <c r="A128" s="1"/>
      <c r="B128" s="1"/>
      <c r="C128" s="29"/>
      <c r="D128" s="29"/>
      <c r="E128" s="29"/>
      <c r="F128" s="29"/>
      <c r="G128" s="29"/>
      <c r="H128" s="29"/>
      <c r="I128" s="26"/>
      <c r="J128" s="29"/>
      <c r="K128" s="29"/>
      <c r="L128" s="46"/>
      <c r="M128" s="3"/>
      <c r="N128" s="4"/>
      <c r="O128" s="5"/>
      <c r="P128" s="6"/>
      <c r="Q128" s="7"/>
      <c r="R128" s="1"/>
      <c r="S128" s="1"/>
    </row>
    <row r="129" spans="1:20" ht="14.1" hidden="1" customHeight="1">
      <c r="R129" s="1"/>
      <c r="S129" s="1"/>
    </row>
    <row r="130" spans="1:20" s="29" customFormat="1" ht="14.1" hidden="1" customHeight="1">
      <c r="A130" s="1"/>
      <c r="B130" s="1"/>
      <c r="I130" s="28"/>
      <c r="L130" s="46"/>
      <c r="M130" s="3"/>
      <c r="N130" s="4"/>
      <c r="O130" s="5"/>
      <c r="P130" s="6"/>
      <c r="Q130" s="7"/>
      <c r="R130" s="4"/>
      <c r="S130"/>
      <c r="T130"/>
    </row>
    <row r="131" spans="1:20" s="29" customFormat="1" ht="14.1" hidden="1" customHeight="1">
      <c r="A131" s="1"/>
      <c r="B131" s="1"/>
      <c r="I131" s="28"/>
      <c r="L131" s="46"/>
      <c r="M131" s="3"/>
      <c r="N131" s="4"/>
      <c r="O131" s="5"/>
      <c r="P131" s="6"/>
      <c r="Q131" s="7"/>
      <c r="R131" s="4"/>
      <c r="S131"/>
      <c r="T131"/>
    </row>
    <row r="132" spans="1:20" s="29" customFormat="1" ht="15.75" hidden="1" customHeight="1">
      <c r="A132" s="1"/>
      <c r="B132" s="1"/>
      <c r="I132" s="28"/>
      <c r="L132" s="46"/>
      <c r="M132" s="3"/>
      <c r="N132" s="4"/>
      <c r="O132" s="5"/>
      <c r="P132" s="6"/>
      <c r="Q132" s="7"/>
      <c r="R132" s="4"/>
      <c r="S132"/>
      <c r="T132"/>
    </row>
    <row r="133" spans="1:20" s="29" customFormat="1" ht="15.75" hidden="1" customHeight="1">
      <c r="A133" s="1"/>
      <c r="B133" s="1"/>
      <c r="I133" s="28"/>
      <c r="L133" s="46"/>
      <c r="M133" s="3"/>
      <c r="N133" s="4"/>
      <c r="O133" s="5"/>
      <c r="P133" s="6"/>
      <c r="Q133" s="7"/>
      <c r="R133" s="4"/>
      <c r="S133"/>
      <c r="T133"/>
    </row>
    <row r="134" spans="1:20" ht="15.75" hidden="1" customHeight="1"/>
    <row r="135" spans="1:20" ht="15.75" hidden="1" customHeight="1"/>
    <row r="136" spans="1:20" ht="15.75" hidden="1" customHeight="1"/>
    <row r="137" spans="1:20" ht="15.75" hidden="1" customHeight="1"/>
    <row r="138" spans="1:20" ht="15.75" hidden="1" customHeight="1"/>
    <row r="139" spans="1:20" ht="15.75" hidden="1" customHeight="1"/>
    <row r="140" spans="1:20" ht="15.75" hidden="1" customHeight="1"/>
    <row r="141" spans="1:20" ht="15.75" hidden="1" customHeight="1"/>
    <row r="142" spans="1:20" ht="15.75" hidden="1" customHeight="1"/>
    <row r="143" spans="1:20" ht="15.75" hidden="1" customHeight="1"/>
    <row r="144" spans="1:20" ht="15.75" hidden="1" customHeight="1"/>
  </sheetData>
  <mergeCells count="18">
    <mergeCell ref="F25:F26"/>
    <mergeCell ref="H25:H26"/>
    <mergeCell ref="C42:C43"/>
    <mergeCell ref="E42:E43"/>
    <mergeCell ref="F42:F43"/>
    <mergeCell ref="H42:H43"/>
    <mergeCell ref="C5:E5"/>
    <mergeCell ref="F5:H5"/>
    <mergeCell ref="C24:E24"/>
    <mergeCell ref="F24:H24"/>
    <mergeCell ref="C41:E41"/>
    <mergeCell ref="F41:H41"/>
    <mergeCell ref="C6:C7"/>
    <mergeCell ref="E6:E7"/>
    <mergeCell ref="F6:F7"/>
    <mergeCell ref="H6:H7"/>
    <mergeCell ref="C25:C26"/>
    <mergeCell ref="E25:E2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1:Y58"/>
  <sheetViews>
    <sheetView showGridLines="0" showRowColHeaders="0" zoomScale="85" zoomScaleNormal="85" workbookViewId="0">
      <selection activeCell="C6" sqref="C6:H7"/>
    </sheetView>
  </sheetViews>
  <sheetFormatPr defaultColWidth="0" defaultRowHeight="15.75" zeroHeight="1"/>
  <cols>
    <col min="1" max="1" width="5.7109375" style="1" customWidth="1"/>
    <col min="2" max="2" width="39.42578125" style="1" customWidth="1"/>
    <col min="3" max="4" width="11.7109375" style="29" customWidth="1"/>
    <col min="5" max="5" width="9.7109375" style="29" bestFit="1" customWidth="1"/>
    <col min="6" max="7" width="9.7109375" style="29" customWidth="1"/>
    <col min="8" max="8" width="9.7109375" style="29" bestFit="1" customWidth="1"/>
    <col min="9" max="10" width="11.7109375" style="29" customWidth="1"/>
    <col min="11" max="11" width="7.140625" style="29" customWidth="1"/>
    <col min="12" max="12" width="5.7109375" style="28" customWidth="1"/>
    <col min="13" max="13" width="9.5703125" style="29" hidden="1" customWidth="1"/>
    <col min="14" max="14" width="10.7109375" style="29" hidden="1" customWidth="1"/>
    <col min="15" max="15" width="10" style="46" hidden="1" customWidth="1"/>
    <col min="16" max="16" width="10.7109375" style="3" hidden="1" customWidth="1"/>
    <col min="17" max="17" width="10.140625" style="4" hidden="1" customWidth="1"/>
    <col min="18" max="18" width="7.7109375" style="5" hidden="1" customWidth="1"/>
    <col min="19" max="19" width="7.7109375" style="6" hidden="1" customWidth="1"/>
    <col min="20" max="20" width="7.7109375" style="7" hidden="1" customWidth="1"/>
    <col min="21" max="21" width="7.7109375" style="4" hidden="1" customWidth="1"/>
    <col min="22" max="25" width="0" hidden="1" customWidth="1"/>
    <col min="26" max="16384" width="9.140625" hidden="1"/>
  </cols>
  <sheetData>
    <row r="1" spans="2:21" ht="29.25" customHeight="1">
      <c r="B1" s="24" t="s">
        <v>238</v>
      </c>
      <c r="H1" s="30"/>
      <c r="K1" s="30"/>
    </row>
    <row r="2" spans="2:21" ht="8.25" customHeight="1">
      <c r="B2" s="2"/>
      <c r="H2" s="30"/>
      <c r="K2" s="30"/>
    </row>
    <row r="3" spans="2:21">
      <c r="B3" s="81" t="s">
        <v>193</v>
      </c>
      <c r="C3" s="1"/>
      <c r="D3" s="1"/>
      <c r="E3" s="1"/>
      <c r="F3" s="1"/>
      <c r="G3" s="1"/>
      <c r="H3" s="64"/>
      <c r="I3" s="1"/>
      <c r="J3" s="1"/>
      <c r="K3" s="64"/>
    </row>
    <row r="4" spans="2:21" ht="15" customHeight="1">
      <c r="B4" s="82"/>
      <c r="C4" s="1"/>
      <c r="D4" s="1"/>
      <c r="E4" s="1"/>
      <c r="F4" s="1"/>
      <c r="G4" s="1"/>
      <c r="H4" s="64"/>
      <c r="I4" s="1"/>
      <c r="J4" s="1"/>
      <c r="K4" s="64"/>
    </row>
    <row r="5" spans="2:21" ht="15" customHeight="1" thickBot="1">
      <c r="B5" s="366" t="s">
        <v>310</v>
      </c>
      <c r="C5" s="1139" t="s">
        <v>77</v>
      </c>
      <c r="D5" s="1140"/>
      <c r="E5" s="1141"/>
      <c r="F5" s="1139" t="s">
        <v>237</v>
      </c>
      <c r="G5" s="1140"/>
      <c r="H5" s="1140"/>
      <c r="I5" s="1"/>
      <c r="J5" s="1"/>
      <c r="K5" s="64"/>
    </row>
    <row r="6" spans="2:21" ht="15" customHeight="1" thickTop="1">
      <c r="B6" s="366" t="s">
        <v>249</v>
      </c>
      <c r="C6" s="1147" t="s">
        <v>835</v>
      </c>
      <c r="D6" s="723" t="s">
        <v>836</v>
      </c>
      <c r="E6" s="1145" t="s">
        <v>236</v>
      </c>
      <c r="F6" s="1145">
        <v>2022</v>
      </c>
      <c r="G6" s="721">
        <v>2021</v>
      </c>
      <c r="H6" s="1160" t="s">
        <v>236</v>
      </c>
    </row>
    <row r="7" spans="2:21" ht="2.1" customHeight="1">
      <c r="B7" s="416"/>
      <c r="C7" s="1148"/>
      <c r="D7" s="771" t="s">
        <v>839</v>
      </c>
      <c r="E7" s="1146"/>
      <c r="F7" s="1146"/>
      <c r="G7" s="721" t="s">
        <v>839</v>
      </c>
      <c r="H7" s="1161"/>
    </row>
    <row r="8" spans="2:21" s="1" customFormat="1" ht="2.1" customHeight="1">
      <c r="B8" s="418"/>
      <c r="C8" s="419"/>
      <c r="D8" s="420"/>
      <c r="E8" s="420"/>
      <c r="F8" s="420"/>
      <c r="G8" s="420"/>
      <c r="H8" s="420"/>
      <c r="I8" s="29"/>
      <c r="J8" s="29"/>
      <c r="K8" s="29"/>
      <c r="L8" s="28"/>
      <c r="M8" s="29"/>
      <c r="N8" s="29"/>
      <c r="O8" s="46"/>
      <c r="P8" s="3"/>
      <c r="Q8" s="4"/>
      <c r="R8" s="5"/>
      <c r="S8" s="6"/>
      <c r="T8" s="7"/>
    </row>
    <row r="9" spans="2:21" s="1" customFormat="1" ht="2.1" customHeight="1">
      <c r="B9" s="416"/>
      <c r="C9" s="263"/>
      <c r="D9" s="417"/>
      <c r="E9" s="417"/>
      <c r="F9" s="417"/>
      <c r="G9" s="417"/>
      <c r="H9" s="417"/>
      <c r="I9" s="29"/>
      <c r="J9" s="29"/>
      <c r="K9" s="29"/>
      <c r="L9" s="28"/>
      <c r="M9" s="29"/>
      <c r="N9" s="29"/>
      <c r="O9" s="46"/>
      <c r="P9" s="3"/>
      <c r="Q9" s="4"/>
      <c r="R9" s="5"/>
      <c r="S9" s="6"/>
      <c r="T9" s="7"/>
    </row>
    <row r="10" spans="2:21" s="1" customFormat="1" ht="15" customHeight="1">
      <c r="B10" s="711" t="s">
        <v>311</v>
      </c>
      <c r="C10" s="162">
        <v>379.2</v>
      </c>
      <c r="D10" s="387">
        <v>331.1</v>
      </c>
      <c r="E10" s="387">
        <v>14.5</v>
      </c>
      <c r="F10" s="373">
        <v>1613.4</v>
      </c>
      <c r="G10" s="373">
        <v>1430.2</v>
      </c>
      <c r="H10" s="387">
        <v>12.8</v>
      </c>
      <c r="I10" s="29"/>
      <c r="J10" s="29"/>
      <c r="K10" s="29"/>
      <c r="L10" s="28"/>
      <c r="M10" s="29"/>
      <c r="N10" s="29"/>
      <c r="O10" s="46"/>
      <c r="P10" s="3"/>
      <c r="Q10" s="4"/>
      <c r="R10" s="5"/>
      <c r="S10" s="6"/>
      <c r="T10" s="7"/>
    </row>
    <row r="11" spans="2:21" s="4" customFormat="1" ht="15" customHeight="1">
      <c r="B11" s="103" t="s">
        <v>312</v>
      </c>
      <c r="C11" s="384">
        <v>175.7</v>
      </c>
      <c r="D11" s="766">
        <v>107.7</v>
      </c>
      <c r="E11" s="766">
        <v>63.2</v>
      </c>
      <c r="F11" s="389">
        <v>685.4</v>
      </c>
      <c r="G11" s="766">
        <v>242.5</v>
      </c>
      <c r="H11" s="766">
        <v>182.6</v>
      </c>
      <c r="I11" s="29"/>
      <c r="J11" s="29"/>
      <c r="K11" s="29"/>
      <c r="L11" s="84"/>
      <c r="M11" s="85"/>
      <c r="N11" s="85"/>
      <c r="O11" s="46"/>
      <c r="P11" s="3"/>
      <c r="R11" s="5"/>
      <c r="S11" s="6"/>
      <c r="T11" s="7"/>
    </row>
    <row r="12" spans="2:21" s="72" customFormat="1" ht="15" customHeight="1">
      <c r="B12" s="103" t="s">
        <v>313</v>
      </c>
      <c r="C12" s="384">
        <v>94.7</v>
      </c>
      <c r="D12" s="766">
        <v>109.8</v>
      </c>
      <c r="E12" s="766">
        <v>-13.8</v>
      </c>
      <c r="F12" s="389">
        <v>409.6</v>
      </c>
      <c r="G12" s="766">
        <v>454.8</v>
      </c>
      <c r="H12" s="766">
        <v>-9.9</v>
      </c>
      <c r="I12" s="29"/>
      <c r="J12" s="29"/>
      <c r="K12" s="29"/>
      <c r="L12" s="73"/>
      <c r="M12" s="43"/>
      <c r="N12" s="43"/>
      <c r="O12" s="74"/>
      <c r="P12" s="75"/>
      <c r="Q12" s="76"/>
      <c r="R12" s="77"/>
      <c r="S12" s="78"/>
      <c r="T12" s="79"/>
      <c r="U12" s="80"/>
    </row>
    <row r="13" spans="2:21" s="4" customFormat="1" ht="15" customHeight="1">
      <c r="B13" s="103" t="s">
        <v>314</v>
      </c>
      <c r="C13" s="384">
        <v>12.4</v>
      </c>
      <c r="D13" s="766">
        <v>41.4</v>
      </c>
      <c r="E13" s="766">
        <v>-70.099999999999994</v>
      </c>
      <c r="F13" s="389">
        <v>132.5</v>
      </c>
      <c r="G13" s="766">
        <v>37.6</v>
      </c>
      <c r="H13" s="766">
        <v>252.6</v>
      </c>
      <c r="I13" s="29"/>
      <c r="J13" s="29"/>
      <c r="K13" s="29"/>
      <c r="L13" s="84"/>
      <c r="M13" s="85"/>
      <c r="N13" s="85"/>
      <c r="O13" s="67"/>
      <c r="P13" s="68"/>
      <c r="R13" s="69"/>
      <c r="S13" s="70"/>
      <c r="T13" s="71"/>
      <c r="U13" s="66"/>
    </row>
    <row r="14" spans="2:21" s="4" customFormat="1" ht="15" customHeight="1">
      <c r="B14" s="103" t="s">
        <v>315</v>
      </c>
      <c r="C14" s="384">
        <v>9.6999999999999993</v>
      </c>
      <c r="D14" s="766">
        <v>4.5</v>
      </c>
      <c r="E14" s="766">
        <v>116.6</v>
      </c>
      <c r="F14" s="389">
        <v>50.7</v>
      </c>
      <c r="G14" s="766">
        <v>14.9</v>
      </c>
      <c r="H14" s="766">
        <v>241.5</v>
      </c>
      <c r="I14" s="29"/>
      <c r="J14" s="29"/>
      <c r="K14" s="29"/>
      <c r="L14" s="84"/>
      <c r="M14" s="85"/>
      <c r="N14" s="85"/>
      <c r="O14" s="67"/>
      <c r="P14" s="68"/>
      <c r="R14" s="69"/>
      <c r="S14" s="70"/>
      <c r="T14" s="71"/>
      <c r="U14" s="66"/>
    </row>
    <row r="15" spans="2:21" s="4" customFormat="1" ht="15" customHeight="1">
      <c r="B15" s="103" t="s">
        <v>316</v>
      </c>
      <c r="C15" s="384">
        <v>19.5</v>
      </c>
      <c r="D15" s="766">
        <v>12.4</v>
      </c>
      <c r="E15" s="766">
        <v>58.1</v>
      </c>
      <c r="F15" s="389">
        <v>68.099999999999994</v>
      </c>
      <c r="G15" s="766">
        <v>48.7</v>
      </c>
      <c r="H15" s="766">
        <v>39.799999999999997</v>
      </c>
      <c r="I15" s="29"/>
      <c r="J15" s="29"/>
      <c r="K15" s="29"/>
      <c r="L15" s="84"/>
      <c r="M15" s="85"/>
      <c r="N15" s="85"/>
      <c r="O15" s="67"/>
      <c r="P15" s="68"/>
      <c r="R15" s="69"/>
      <c r="S15" s="70"/>
      <c r="T15" s="71"/>
      <c r="U15" s="66"/>
    </row>
    <row r="16" spans="2:21" s="72" customFormat="1" ht="15" customHeight="1">
      <c r="B16" s="103" t="s">
        <v>318</v>
      </c>
      <c r="C16" s="384">
        <v>70.599999999999994</v>
      </c>
      <c r="D16" s="766">
        <v>47.1</v>
      </c>
      <c r="E16" s="766">
        <v>50</v>
      </c>
      <c r="F16" s="389">
        <v>295</v>
      </c>
      <c r="G16" s="766">
        <v>602</v>
      </c>
      <c r="H16" s="766">
        <v>-51</v>
      </c>
      <c r="I16" s="29"/>
      <c r="J16" s="29"/>
      <c r="K16" s="29"/>
      <c r="L16" s="73"/>
      <c r="M16" s="43"/>
      <c r="N16" s="43"/>
      <c r="O16" s="74"/>
      <c r="P16" s="75"/>
      <c r="Q16" s="76"/>
      <c r="R16" s="77"/>
      <c r="S16" s="78"/>
      <c r="T16" s="79"/>
      <c r="U16" s="80"/>
    </row>
    <row r="17" spans="1:22" s="4" customFormat="1" ht="15" customHeight="1">
      <c r="B17" s="103" t="s">
        <v>317</v>
      </c>
      <c r="C17" s="384">
        <v>-25.6</v>
      </c>
      <c r="D17" s="766">
        <v>-25.6</v>
      </c>
      <c r="E17" s="766">
        <v>0.1</v>
      </c>
      <c r="F17" s="389">
        <v>-107.5</v>
      </c>
      <c r="G17" s="766">
        <v>-95.9</v>
      </c>
      <c r="H17" s="766">
        <v>12.1</v>
      </c>
      <c r="I17" s="29"/>
      <c r="J17" s="29"/>
      <c r="K17" s="29"/>
      <c r="L17" s="84"/>
      <c r="M17" s="85"/>
      <c r="N17" s="85"/>
      <c r="O17" s="67"/>
      <c r="P17" s="68"/>
      <c r="R17" s="69"/>
      <c r="S17" s="70"/>
      <c r="T17" s="71"/>
      <c r="U17" s="66"/>
    </row>
    <row r="18" spans="1:22" s="4" customFormat="1" ht="15" customHeight="1">
      <c r="B18" s="103" t="s">
        <v>319</v>
      </c>
      <c r="C18" s="384">
        <v>22.1</v>
      </c>
      <c r="D18" s="766">
        <v>34</v>
      </c>
      <c r="E18" s="766">
        <v>-34.799999999999997</v>
      </c>
      <c r="F18" s="389">
        <v>79.599999999999994</v>
      </c>
      <c r="G18" s="766">
        <v>125.7</v>
      </c>
      <c r="H18" s="766">
        <v>-36.700000000000003</v>
      </c>
      <c r="I18" s="29"/>
      <c r="J18" s="29"/>
      <c r="K18" s="29"/>
      <c r="L18" s="84"/>
      <c r="M18" s="85"/>
      <c r="N18" s="85"/>
      <c r="O18" s="67"/>
      <c r="P18" s="68"/>
      <c r="R18" s="69"/>
      <c r="S18" s="70"/>
      <c r="T18" s="71"/>
      <c r="U18" s="66"/>
    </row>
    <row r="19" spans="1:22" s="4" customFormat="1" ht="15" customHeight="1">
      <c r="B19" s="711" t="s">
        <v>320</v>
      </c>
      <c r="C19" s="374">
        <v>-1303.5</v>
      </c>
      <c r="D19" s="373">
        <v>-1065.5</v>
      </c>
      <c r="E19" s="387">
        <v>22.3</v>
      </c>
      <c r="F19" s="373">
        <v>-4196.3999999999996</v>
      </c>
      <c r="G19" s="373">
        <v>-2527.8000000000002</v>
      </c>
      <c r="H19" s="387">
        <v>66</v>
      </c>
      <c r="I19" s="29"/>
      <c r="J19" s="29"/>
      <c r="K19" s="29"/>
      <c r="L19" s="84"/>
      <c r="M19" s="85"/>
      <c r="N19" s="85"/>
      <c r="O19" s="67"/>
      <c r="P19" s="68"/>
      <c r="R19" s="69"/>
      <c r="S19" s="70"/>
      <c r="T19" s="71"/>
      <c r="U19" s="66"/>
    </row>
    <row r="20" spans="1:22" s="72" customFormat="1" ht="15" customHeight="1">
      <c r="B20" s="156" t="s">
        <v>321</v>
      </c>
      <c r="C20" s="384">
        <v>-654.6</v>
      </c>
      <c r="D20" s="766">
        <v>-699.1</v>
      </c>
      <c r="E20" s="766">
        <v>-6.4</v>
      </c>
      <c r="F20" s="388">
        <v>-2274.1999999999998</v>
      </c>
      <c r="G20" s="767">
        <v>-1415.9</v>
      </c>
      <c r="H20" s="766">
        <v>60.6</v>
      </c>
      <c r="I20" s="29"/>
      <c r="J20" s="29"/>
      <c r="K20" s="29"/>
      <c r="L20" s="73"/>
      <c r="M20" s="43"/>
      <c r="N20" s="43"/>
      <c r="O20" s="74"/>
      <c r="P20" s="75"/>
      <c r="Q20" s="76"/>
      <c r="R20" s="77"/>
      <c r="S20" s="78"/>
      <c r="T20" s="79"/>
      <c r="U20" s="80"/>
    </row>
    <row r="21" spans="1:22" s="4" customFormat="1" ht="15" customHeight="1">
      <c r="B21" s="103" t="s">
        <v>322</v>
      </c>
      <c r="C21" s="384">
        <v>33.799999999999997</v>
      </c>
      <c r="D21" s="766">
        <v>17.7</v>
      </c>
      <c r="E21" s="766">
        <v>90.9</v>
      </c>
      <c r="F21" s="389">
        <v>-161.5</v>
      </c>
      <c r="G21" s="766">
        <v>-482</v>
      </c>
      <c r="H21" s="766">
        <v>-66.5</v>
      </c>
      <c r="I21" s="29"/>
      <c r="J21" s="29"/>
      <c r="K21" s="29"/>
      <c r="L21" s="84"/>
      <c r="M21" s="85"/>
      <c r="N21" s="85"/>
      <c r="O21" s="67"/>
      <c r="P21" s="68"/>
      <c r="R21" s="69"/>
      <c r="S21" s="70"/>
      <c r="T21" s="71"/>
      <c r="U21" s="66"/>
    </row>
    <row r="22" spans="1:22" s="4" customFormat="1" ht="15" customHeight="1">
      <c r="B22" s="103" t="s">
        <v>323</v>
      </c>
      <c r="C22" s="384">
        <v>-278.10000000000002</v>
      </c>
      <c r="D22" s="766">
        <v>155</v>
      </c>
      <c r="E22" s="766" t="s">
        <v>36</v>
      </c>
      <c r="F22" s="389">
        <v>-885.5</v>
      </c>
      <c r="G22" s="766">
        <v>510.2</v>
      </c>
      <c r="H22" s="766" t="s">
        <v>36</v>
      </c>
      <c r="I22" s="29"/>
      <c r="J22" s="29"/>
      <c r="K22" s="29"/>
      <c r="L22" s="84"/>
      <c r="M22" s="85"/>
      <c r="N22" s="85"/>
      <c r="O22" s="67"/>
      <c r="P22" s="68"/>
      <c r="R22" s="69"/>
      <c r="S22" s="70"/>
      <c r="T22" s="71"/>
      <c r="U22" s="66"/>
    </row>
    <row r="23" spans="1:22" s="72" customFormat="1" ht="15" customHeight="1">
      <c r="B23" s="103" t="s">
        <v>324</v>
      </c>
      <c r="C23" s="384">
        <v>-21.7</v>
      </c>
      <c r="D23" s="766">
        <v>-36.6</v>
      </c>
      <c r="E23" s="766">
        <v>-40.799999999999997</v>
      </c>
      <c r="F23" s="389">
        <v>-44.2</v>
      </c>
      <c r="G23" s="766">
        <v>-78.099999999999994</v>
      </c>
      <c r="H23" s="766">
        <v>-43.5</v>
      </c>
      <c r="I23" s="29"/>
      <c r="J23" s="29"/>
      <c r="K23" s="29"/>
      <c r="L23" s="73"/>
      <c r="M23" s="43"/>
      <c r="N23" s="43"/>
      <c r="O23" s="74"/>
      <c r="P23" s="75"/>
      <c r="Q23" s="76"/>
      <c r="R23" s="77"/>
      <c r="S23" s="78"/>
      <c r="T23" s="79"/>
      <c r="U23" s="80"/>
    </row>
    <row r="24" spans="1:22" s="4" customFormat="1" ht="15" customHeight="1" thickBot="1">
      <c r="B24" s="421" t="s">
        <v>325</v>
      </c>
      <c r="C24" s="422">
        <v>-152.4</v>
      </c>
      <c r="D24" s="768">
        <v>-243.4</v>
      </c>
      <c r="E24" s="768">
        <v>-37.4</v>
      </c>
      <c r="F24" s="423">
        <v>-496.5</v>
      </c>
      <c r="G24" s="768">
        <v>-109</v>
      </c>
      <c r="H24" s="768">
        <v>355.6</v>
      </c>
      <c r="I24" s="29"/>
      <c r="J24" s="29"/>
      <c r="K24" s="29"/>
      <c r="L24" s="84"/>
      <c r="M24" s="85"/>
      <c r="N24" s="85"/>
      <c r="O24" s="67"/>
      <c r="P24" s="68"/>
      <c r="R24" s="69"/>
      <c r="S24" s="70"/>
      <c r="T24" s="71"/>
      <c r="U24" s="66"/>
    </row>
    <row r="25" spans="1:22" s="4" customFormat="1" ht="15" customHeight="1" thickTop="1">
      <c r="B25" s="708" t="s">
        <v>856</v>
      </c>
      <c r="C25" s="384">
        <v>93.2</v>
      </c>
      <c r="D25" s="766">
        <v>-117.4</v>
      </c>
      <c r="E25" s="766" t="s">
        <v>36</v>
      </c>
      <c r="F25" s="389">
        <v>-233.9</v>
      </c>
      <c r="G25" s="766">
        <v>-440.7</v>
      </c>
      <c r="H25" s="766">
        <v>-46.9</v>
      </c>
      <c r="I25" s="29"/>
      <c r="J25" s="29"/>
      <c r="K25" s="29"/>
      <c r="L25" s="84"/>
      <c r="M25" s="85"/>
      <c r="N25" s="85"/>
      <c r="O25" s="67"/>
      <c r="P25" s="68"/>
      <c r="R25" s="69"/>
      <c r="S25" s="70"/>
      <c r="T25" s="71"/>
      <c r="U25" s="66"/>
    </row>
    <row r="26" spans="1:22" s="4" customFormat="1" ht="15" customHeight="1">
      <c r="B26" s="708" t="s">
        <v>857</v>
      </c>
      <c r="C26" s="384" t="s">
        <v>140</v>
      </c>
      <c r="D26" s="766">
        <v>-303.39999999999998</v>
      </c>
      <c r="E26" s="766" t="s">
        <v>36</v>
      </c>
      <c r="F26" s="389">
        <v>-61.9</v>
      </c>
      <c r="G26" s="766">
        <v>-116.6</v>
      </c>
      <c r="H26" s="766">
        <v>-46.9</v>
      </c>
      <c r="I26" s="29"/>
      <c r="J26" s="29"/>
      <c r="K26" s="29"/>
      <c r="L26" s="84"/>
      <c r="M26" s="85"/>
      <c r="N26" s="85"/>
      <c r="O26" s="67"/>
      <c r="P26" s="68"/>
      <c r="R26" s="69"/>
      <c r="S26" s="70"/>
      <c r="T26" s="71"/>
      <c r="U26" s="66"/>
    </row>
    <row r="27" spans="1:22" s="146" customFormat="1" ht="15" customHeight="1" thickBot="1">
      <c r="B27" s="770" t="s">
        <v>858</v>
      </c>
      <c r="C27" s="424">
        <v>-245.5</v>
      </c>
      <c r="D27" s="769">
        <v>177.4</v>
      </c>
      <c r="E27" s="769" t="s">
        <v>36</v>
      </c>
      <c r="F27" s="425">
        <v>-200.7</v>
      </c>
      <c r="G27" s="769">
        <v>448.3</v>
      </c>
      <c r="H27" s="769" t="s">
        <v>36</v>
      </c>
      <c r="I27" s="29"/>
      <c r="J27" s="29"/>
      <c r="K27" s="29"/>
      <c r="L27" s="147"/>
      <c r="M27" s="148"/>
      <c r="N27" s="148"/>
      <c r="O27" s="149"/>
      <c r="P27" s="150"/>
      <c r="Q27" s="151"/>
      <c r="R27" s="152"/>
      <c r="S27" s="153"/>
      <c r="T27" s="154"/>
      <c r="U27" s="155"/>
    </row>
    <row r="28" spans="1:22" s="16" customFormat="1" ht="15" customHeight="1">
      <c r="A28" s="1"/>
      <c r="B28" s="103" t="s">
        <v>326</v>
      </c>
      <c r="C28" s="384">
        <v>-77.3</v>
      </c>
      <c r="D28" s="766">
        <v>78.2</v>
      </c>
      <c r="E28" s="766" t="s">
        <v>36</v>
      </c>
      <c r="F28" s="389">
        <v>222.6</v>
      </c>
      <c r="G28" s="766">
        <v>354</v>
      </c>
      <c r="H28" s="766">
        <v>-37.1</v>
      </c>
      <c r="I28" s="29"/>
      <c r="J28" s="29"/>
      <c r="K28" s="29"/>
      <c r="L28" s="26"/>
      <c r="M28" s="29"/>
      <c r="N28" s="29"/>
      <c r="O28" s="46"/>
      <c r="P28" s="3"/>
      <c r="Q28" s="4"/>
      <c r="R28" s="5"/>
      <c r="S28" s="6"/>
      <c r="T28" s="7"/>
      <c r="U28" s="1"/>
      <c r="V28" s="1"/>
    </row>
    <row r="29" spans="1:22" ht="15" customHeight="1">
      <c r="B29" s="103" t="s">
        <v>327</v>
      </c>
      <c r="C29" s="384">
        <v>-15</v>
      </c>
      <c r="D29" s="766">
        <v>-82.7</v>
      </c>
      <c r="E29" s="766">
        <v>-81.8</v>
      </c>
      <c r="F29" s="389">
        <v>-39.200000000000003</v>
      </c>
      <c r="G29" s="766">
        <v>-72.599999999999994</v>
      </c>
      <c r="H29" s="766">
        <v>-45.9</v>
      </c>
      <c r="U29" s="1"/>
      <c r="V29" s="1"/>
    </row>
    <row r="30" spans="1:22" ht="15" customHeight="1">
      <c r="B30" s="103" t="s">
        <v>859</v>
      </c>
      <c r="C30" s="384">
        <v>-3.4</v>
      </c>
      <c r="D30" s="766">
        <v>-2.1</v>
      </c>
      <c r="E30" s="766">
        <v>62.4</v>
      </c>
      <c r="F30" s="389">
        <v>-14.1</v>
      </c>
      <c r="G30" s="766">
        <v>-7.9</v>
      </c>
      <c r="H30" s="766">
        <v>79.8</v>
      </c>
    </row>
    <row r="31" spans="1:22" ht="15" customHeight="1">
      <c r="B31" s="103" t="s">
        <v>860</v>
      </c>
      <c r="C31" s="384">
        <v>28.8</v>
      </c>
      <c r="D31" s="766">
        <v>15.1</v>
      </c>
      <c r="E31" s="766">
        <v>90</v>
      </c>
      <c r="F31" s="389">
        <v>163.6</v>
      </c>
      <c r="G31" s="766">
        <v>39.200000000000003</v>
      </c>
      <c r="H31" s="766">
        <v>316.8</v>
      </c>
    </row>
    <row r="32" spans="1:22" ht="15" customHeight="1">
      <c r="B32" s="103" t="s">
        <v>328</v>
      </c>
      <c r="C32" s="384">
        <v>41.4</v>
      </c>
      <c r="D32" s="766">
        <v>4.7</v>
      </c>
      <c r="E32" s="766">
        <v>773.7</v>
      </c>
      <c r="F32" s="389">
        <v>139.6</v>
      </c>
      <c r="G32" s="766">
        <v>-45.4</v>
      </c>
      <c r="H32" s="766" t="s">
        <v>36</v>
      </c>
    </row>
    <row r="33" spans="2:21" ht="15" customHeight="1">
      <c r="B33" s="103" t="s">
        <v>318</v>
      </c>
      <c r="C33" s="384">
        <v>-72</v>
      </c>
      <c r="D33" s="766">
        <v>-47.1</v>
      </c>
      <c r="E33" s="766">
        <v>52.8</v>
      </c>
      <c r="F33" s="389">
        <v>-295.2</v>
      </c>
      <c r="G33" s="766">
        <v>-602</v>
      </c>
      <c r="H33" s="766">
        <v>-51</v>
      </c>
    </row>
    <row r="34" spans="2:21" ht="15" customHeight="1">
      <c r="B34" s="103" t="s">
        <v>861</v>
      </c>
      <c r="C34" s="384">
        <v>-133</v>
      </c>
      <c r="D34" s="766">
        <v>-225.3</v>
      </c>
      <c r="E34" s="766">
        <v>-41</v>
      </c>
      <c r="F34" s="389">
        <v>-511.6</v>
      </c>
      <c r="G34" s="766">
        <v>-618.4</v>
      </c>
      <c r="H34" s="766">
        <v>-17.3</v>
      </c>
    </row>
    <row r="35" spans="2:21" s="1" customFormat="1" ht="15" customHeight="1" thickBot="1">
      <c r="B35" s="281" t="s">
        <v>310</v>
      </c>
      <c r="C35" s="426">
        <v>-924.4</v>
      </c>
      <c r="D35" s="427">
        <v>-734.4</v>
      </c>
      <c r="E35" s="427">
        <v>25.9</v>
      </c>
      <c r="F35" s="428">
        <v>-2583</v>
      </c>
      <c r="G35" s="428">
        <v>-1097.5</v>
      </c>
      <c r="H35" s="427">
        <v>135.30000000000001</v>
      </c>
      <c r="I35" s="29"/>
      <c r="J35" s="29"/>
      <c r="K35" s="29"/>
      <c r="L35" s="28"/>
      <c r="M35" s="29"/>
      <c r="N35" s="29"/>
      <c r="O35" s="46"/>
      <c r="P35" s="3"/>
      <c r="Q35" s="4"/>
      <c r="R35" s="5"/>
      <c r="S35" s="6"/>
      <c r="T35" s="7"/>
    </row>
    <row r="36" spans="2:21" s="1" customFormat="1" ht="15" customHeight="1">
      <c r="C36" s="29"/>
      <c r="D36" s="29"/>
      <c r="E36" s="29"/>
      <c r="F36" s="29"/>
      <c r="G36" s="29"/>
      <c r="H36" s="29"/>
      <c r="I36" s="29"/>
      <c r="J36" s="29"/>
      <c r="K36" s="29"/>
      <c r="L36" s="28"/>
      <c r="M36" s="29"/>
      <c r="N36" s="29"/>
      <c r="O36" s="46"/>
      <c r="P36" s="3"/>
      <c r="Q36" s="4"/>
      <c r="R36" s="5"/>
      <c r="S36" s="6"/>
      <c r="T36" s="7"/>
    </row>
    <row r="37" spans="2:21" s="1" customFormat="1" ht="15" hidden="1" customHeight="1">
      <c r="C37" s="29"/>
      <c r="D37" s="29"/>
      <c r="E37" s="29"/>
      <c r="F37" s="29"/>
      <c r="G37" s="29"/>
      <c r="H37" s="29"/>
      <c r="I37" s="29"/>
      <c r="J37" s="29"/>
      <c r="K37" s="29"/>
      <c r="L37" s="28"/>
      <c r="M37" s="29"/>
      <c r="N37" s="29"/>
      <c r="O37" s="46"/>
      <c r="P37" s="3"/>
      <c r="Q37" s="4"/>
      <c r="R37" s="5"/>
      <c r="S37" s="6"/>
      <c r="T37" s="7"/>
    </row>
    <row r="38" spans="2:21" s="4" customFormat="1" ht="15" hidden="1" customHeight="1">
      <c r="B38" s="1"/>
      <c r="C38" s="29"/>
      <c r="D38" s="29"/>
      <c r="E38" s="29"/>
      <c r="F38" s="29"/>
      <c r="G38" s="29"/>
      <c r="H38" s="29"/>
      <c r="I38" s="29"/>
      <c r="J38" s="29"/>
      <c r="K38" s="29"/>
      <c r="L38" s="84"/>
      <c r="M38" s="85"/>
      <c r="N38" s="85"/>
      <c r="O38" s="46"/>
      <c r="P38" s="3"/>
      <c r="R38" s="5"/>
      <c r="S38" s="6"/>
      <c r="T38" s="7"/>
    </row>
    <row r="39" spans="2:21" s="72" customFormat="1" ht="15" hidden="1" customHeight="1">
      <c r="B39" s="1"/>
      <c r="C39" s="29"/>
      <c r="D39" s="29"/>
      <c r="E39" s="29"/>
      <c r="F39" s="29"/>
      <c r="G39" s="29"/>
      <c r="H39" s="29"/>
      <c r="I39" s="29"/>
      <c r="J39" s="29"/>
      <c r="K39" s="29"/>
      <c r="L39" s="73"/>
      <c r="M39" s="43"/>
      <c r="N39" s="43"/>
      <c r="O39" s="74"/>
      <c r="P39" s="75"/>
      <c r="Q39" s="76"/>
      <c r="R39" s="77"/>
      <c r="S39" s="78"/>
      <c r="T39" s="79"/>
      <c r="U39" s="80"/>
    </row>
    <row r="40" spans="2:21" s="4" customFormat="1" ht="15" hidden="1" customHeight="1">
      <c r="B40" s="1"/>
      <c r="C40" s="29"/>
      <c r="D40" s="29"/>
      <c r="E40" s="29"/>
      <c r="F40" s="29"/>
      <c r="G40" s="29"/>
      <c r="H40" s="29"/>
      <c r="I40" s="29"/>
      <c r="J40" s="29"/>
      <c r="K40" s="29"/>
      <c r="L40" s="84"/>
      <c r="M40" s="85"/>
      <c r="N40" s="85"/>
      <c r="O40" s="67"/>
      <c r="P40" s="68"/>
      <c r="R40" s="69"/>
      <c r="S40" s="70"/>
      <c r="T40" s="71"/>
      <c r="U40" s="66"/>
    </row>
    <row r="41" spans="2:21" s="4" customFormat="1" ht="15" hidden="1" customHeight="1">
      <c r="B41" s="1"/>
      <c r="C41" s="29"/>
      <c r="D41" s="29"/>
      <c r="E41" s="29"/>
      <c r="F41" s="29"/>
      <c r="G41" s="29"/>
      <c r="H41" s="29"/>
      <c r="I41" s="29"/>
      <c r="J41" s="29"/>
      <c r="K41" s="29"/>
      <c r="L41" s="84"/>
      <c r="M41" s="85"/>
      <c r="N41" s="85"/>
      <c r="O41" s="67"/>
      <c r="P41" s="68"/>
      <c r="R41" s="69"/>
      <c r="S41" s="70"/>
      <c r="T41" s="71"/>
      <c r="U41" s="66"/>
    </row>
    <row r="42" spans="2:21" s="4" customFormat="1" ht="15" hidden="1" customHeight="1">
      <c r="B42" s="1"/>
      <c r="C42" s="29"/>
      <c r="D42" s="29"/>
      <c r="E42" s="29"/>
      <c r="F42" s="29"/>
      <c r="G42" s="29"/>
      <c r="H42" s="29"/>
      <c r="I42" s="29"/>
      <c r="J42" s="29"/>
      <c r="K42" s="29"/>
      <c r="L42" s="84"/>
      <c r="M42" s="85"/>
      <c r="N42" s="85"/>
      <c r="O42" s="67"/>
      <c r="P42" s="68"/>
      <c r="R42" s="69"/>
      <c r="S42" s="70"/>
      <c r="T42" s="71"/>
      <c r="U42" s="66"/>
    </row>
    <row r="43" spans="2:21" s="72" customFormat="1" ht="15" hidden="1" customHeight="1">
      <c r="B43" s="1"/>
      <c r="C43" s="29"/>
      <c r="D43" s="29"/>
      <c r="E43" s="29"/>
      <c r="F43" s="29"/>
      <c r="G43" s="29"/>
      <c r="H43" s="29"/>
      <c r="I43" s="29"/>
      <c r="J43" s="29"/>
      <c r="K43" s="29"/>
      <c r="L43" s="73"/>
      <c r="M43" s="43"/>
      <c r="N43" s="43"/>
      <c r="O43" s="74"/>
      <c r="P43" s="75"/>
      <c r="Q43" s="76"/>
      <c r="R43" s="77"/>
      <c r="S43" s="78"/>
      <c r="T43" s="79"/>
      <c r="U43" s="80"/>
    </row>
    <row r="44" spans="2:21" s="4" customFormat="1" ht="15" hidden="1" customHeight="1">
      <c r="B44" s="1"/>
      <c r="C44" s="29"/>
      <c r="D44" s="29"/>
      <c r="E44" s="29"/>
      <c r="F44" s="29"/>
      <c r="G44" s="29"/>
      <c r="H44" s="29"/>
      <c r="I44" s="29"/>
      <c r="J44" s="29"/>
      <c r="K44" s="29"/>
      <c r="L44" s="84"/>
      <c r="M44" s="85"/>
      <c r="N44" s="85"/>
      <c r="O44" s="67"/>
      <c r="P44" s="68"/>
      <c r="R44" s="69"/>
      <c r="S44" s="70"/>
      <c r="T44" s="71"/>
      <c r="U44" s="66"/>
    </row>
    <row r="45" spans="2:21" s="4" customFormat="1" ht="15" hidden="1" customHeight="1">
      <c r="B45" s="1"/>
      <c r="C45" s="29"/>
      <c r="D45" s="29"/>
      <c r="E45" s="29"/>
      <c r="F45" s="29"/>
      <c r="G45" s="29"/>
      <c r="H45" s="29"/>
      <c r="I45" s="29"/>
      <c r="J45" s="29"/>
      <c r="K45" s="29"/>
      <c r="L45" s="84"/>
      <c r="M45" s="85"/>
      <c r="N45" s="85"/>
      <c r="O45" s="67"/>
      <c r="P45" s="68"/>
      <c r="R45" s="69"/>
      <c r="S45" s="70"/>
      <c r="T45" s="71"/>
      <c r="U45" s="66"/>
    </row>
    <row r="46" spans="2:21" s="4" customFormat="1" ht="15" hidden="1" customHeight="1">
      <c r="B46" s="1"/>
      <c r="C46" s="29"/>
      <c r="D46" s="29"/>
      <c r="E46" s="29"/>
      <c r="F46" s="29"/>
      <c r="G46" s="29"/>
      <c r="H46" s="29"/>
      <c r="I46" s="29"/>
      <c r="J46" s="29"/>
      <c r="K46" s="29"/>
      <c r="L46" s="84"/>
      <c r="M46" s="85"/>
      <c r="N46" s="85"/>
      <c r="O46" s="67"/>
      <c r="P46" s="68"/>
      <c r="R46" s="69"/>
      <c r="S46" s="70"/>
      <c r="T46" s="71"/>
      <c r="U46" s="66"/>
    </row>
    <row r="47" spans="2:21" s="72" customFormat="1" ht="15" hidden="1" customHeight="1">
      <c r="B47" s="1"/>
      <c r="C47" s="29"/>
      <c r="D47" s="29"/>
      <c r="E47" s="29"/>
      <c r="F47" s="29"/>
      <c r="G47" s="29"/>
      <c r="H47" s="29"/>
      <c r="I47" s="29"/>
      <c r="J47" s="29"/>
      <c r="K47" s="29"/>
      <c r="L47" s="73"/>
      <c r="M47" s="43"/>
      <c r="N47" s="43"/>
      <c r="O47" s="74"/>
      <c r="P47" s="75"/>
      <c r="Q47" s="76"/>
      <c r="R47" s="77"/>
      <c r="S47" s="78"/>
      <c r="T47" s="79"/>
      <c r="U47" s="80"/>
    </row>
    <row r="48" spans="2:21" s="4" customFormat="1" ht="15" hidden="1" customHeight="1">
      <c r="B48" s="1"/>
      <c r="C48" s="29"/>
      <c r="D48" s="29"/>
      <c r="E48" s="29"/>
      <c r="F48" s="29"/>
      <c r="G48" s="29"/>
      <c r="H48" s="29"/>
      <c r="I48" s="29"/>
      <c r="J48" s="29"/>
      <c r="K48" s="29"/>
      <c r="L48" s="84"/>
      <c r="M48" s="85"/>
      <c r="N48" s="85"/>
      <c r="O48" s="67"/>
      <c r="P48" s="68"/>
      <c r="R48" s="69"/>
      <c r="S48" s="70"/>
      <c r="T48" s="71"/>
      <c r="U48" s="66"/>
    </row>
    <row r="49" spans="1:22" s="4" customFormat="1" ht="15" hidden="1" customHeight="1">
      <c r="B49" s="1"/>
      <c r="C49" s="29"/>
      <c r="D49" s="29"/>
      <c r="E49" s="29"/>
      <c r="F49" s="29"/>
      <c r="G49" s="29"/>
      <c r="H49" s="29"/>
      <c r="I49" s="29"/>
      <c r="J49" s="29"/>
      <c r="K49" s="29"/>
      <c r="L49" s="84"/>
      <c r="M49" s="85"/>
      <c r="N49" s="85"/>
      <c r="O49" s="67"/>
      <c r="P49" s="68"/>
      <c r="R49" s="69"/>
      <c r="S49" s="70"/>
      <c r="T49" s="71"/>
      <c r="U49" s="66"/>
    </row>
    <row r="50" spans="1:22" s="72" customFormat="1" ht="15" hidden="1" customHeight="1">
      <c r="B50" s="1"/>
      <c r="C50" s="29"/>
      <c r="D50" s="29"/>
      <c r="E50" s="29"/>
      <c r="F50" s="29"/>
      <c r="G50" s="29"/>
      <c r="H50" s="29"/>
      <c r="I50" s="29"/>
      <c r="J50" s="29"/>
      <c r="K50" s="29"/>
      <c r="L50" s="73"/>
      <c r="M50" s="43"/>
      <c r="N50" s="43"/>
      <c r="O50" s="74"/>
      <c r="P50" s="75"/>
      <c r="Q50" s="76"/>
      <c r="R50" s="77"/>
      <c r="S50" s="78"/>
      <c r="T50" s="79"/>
      <c r="U50" s="80"/>
    </row>
    <row r="51" spans="1:22" s="4" customFormat="1" ht="15" hidden="1" customHeight="1">
      <c r="B51" s="1"/>
      <c r="C51" s="29"/>
      <c r="D51" s="29"/>
      <c r="E51" s="29"/>
      <c r="F51" s="29"/>
      <c r="G51" s="29"/>
      <c r="H51" s="29"/>
      <c r="I51" s="29"/>
      <c r="J51" s="29"/>
      <c r="K51" s="29"/>
      <c r="L51" s="84"/>
      <c r="M51" s="85"/>
      <c r="N51" s="85"/>
      <c r="O51" s="67"/>
      <c r="P51" s="68"/>
      <c r="R51" s="69"/>
      <c r="S51" s="70"/>
      <c r="T51" s="71"/>
      <c r="U51" s="66"/>
    </row>
    <row r="52" spans="1:22" s="4" customFormat="1" ht="15" hidden="1" customHeight="1">
      <c r="B52" s="1"/>
      <c r="C52" s="29"/>
      <c r="D52" s="29"/>
      <c r="E52" s="29"/>
      <c r="F52" s="29"/>
      <c r="G52" s="29"/>
      <c r="H52" s="29"/>
      <c r="I52" s="29"/>
      <c r="J52" s="29"/>
      <c r="K52" s="29"/>
      <c r="L52" s="84"/>
      <c r="M52" s="85"/>
      <c r="N52" s="85"/>
      <c r="O52" s="67"/>
      <c r="P52" s="68"/>
      <c r="R52" s="69"/>
      <c r="S52" s="70"/>
      <c r="T52" s="71"/>
      <c r="U52" s="66"/>
    </row>
    <row r="53" spans="1:22" s="4" customFormat="1" ht="15" hidden="1" customHeight="1">
      <c r="B53" s="1"/>
      <c r="C53" s="29"/>
      <c r="D53" s="29"/>
      <c r="E53" s="29"/>
      <c r="F53" s="29"/>
      <c r="G53" s="29"/>
      <c r="H53" s="29"/>
      <c r="I53" s="29"/>
      <c r="J53" s="29"/>
      <c r="K53" s="29"/>
      <c r="L53" s="84"/>
      <c r="M53" s="85"/>
      <c r="N53" s="85"/>
      <c r="O53" s="67"/>
      <c r="P53" s="68"/>
      <c r="R53" s="69"/>
      <c r="S53" s="70"/>
      <c r="T53" s="71"/>
      <c r="U53" s="66"/>
    </row>
    <row r="54" spans="1:22" s="146" customFormat="1" ht="15" hidden="1" customHeight="1" thickBot="1">
      <c r="B54" s="1"/>
      <c r="C54" s="29"/>
      <c r="D54" s="29"/>
      <c r="E54" s="29"/>
      <c r="F54" s="29"/>
      <c r="G54" s="29"/>
      <c r="H54" s="29"/>
      <c r="I54" s="29"/>
      <c r="J54" s="29"/>
      <c r="K54" s="29"/>
      <c r="L54" s="147"/>
      <c r="M54" s="148"/>
      <c r="N54" s="148"/>
      <c r="O54" s="149"/>
      <c r="P54" s="150"/>
      <c r="Q54" s="151"/>
      <c r="R54" s="152"/>
      <c r="S54" s="153"/>
      <c r="T54" s="154"/>
      <c r="U54" s="155"/>
    </row>
    <row r="55" spans="1:22" s="16" customFormat="1" ht="15" hidden="1" customHeight="1">
      <c r="A55" s="1"/>
      <c r="B55" s="1"/>
      <c r="C55" s="29"/>
      <c r="D55" s="29"/>
      <c r="E55" s="29"/>
      <c r="F55" s="29"/>
      <c r="G55" s="29"/>
      <c r="H55" s="29"/>
      <c r="I55" s="29"/>
      <c r="J55" s="29"/>
      <c r="K55" s="29"/>
      <c r="L55" s="26"/>
      <c r="M55" s="29"/>
      <c r="N55" s="29"/>
      <c r="O55" s="46"/>
      <c r="P55" s="3"/>
      <c r="Q55" s="4"/>
      <c r="R55" s="5"/>
      <c r="S55" s="6"/>
      <c r="T55" s="7"/>
      <c r="U55" s="1"/>
      <c r="V55" s="1"/>
    </row>
    <row r="56" spans="1:22" ht="15" hidden="1" customHeight="1"/>
    <row r="57" spans="1:22" ht="15" hidden="1" customHeight="1"/>
    <row r="58" spans="1:22" ht="15" hidden="1" customHeight="1"/>
  </sheetData>
  <mergeCells count="6">
    <mergeCell ref="C5:E5"/>
    <mergeCell ref="F5:H5"/>
    <mergeCell ref="C6:C7"/>
    <mergeCell ref="E6:E7"/>
    <mergeCell ref="F6:F7"/>
    <mergeCell ref="H6:H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1:AF87"/>
  <sheetViews>
    <sheetView showGridLines="0" showRowColHeaders="0" zoomScaleNormal="100" workbookViewId="0">
      <selection activeCell="C6" sqref="C6:H7"/>
    </sheetView>
  </sheetViews>
  <sheetFormatPr defaultColWidth="0" defaultRowHeight="0" customHeight="1" zeroHeight="1"/>
  <cols>
    <col min="1" max="1" width="5.7109375" style="1" customWidth="1"/>
    <col min="2" max="2" width="42.140625" style="1" bestFit="1" customWidth="1"/>
    <col min="3" max="9" width="10.7109375" style="29" customWidth="1"/>
    <col min="10" max="10" width="12.42578125" style="29" customWidth="1"/>
    <col min="11" max="11" width="5.7109375" style="28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32" width="0" hidden="1" customWidth="1"/>
    <col min="33" max="16384" width="9.140625" hidden="1"/>
  </cols>
  <sheetData>
    <row r="1" spans="2:20" ht="29.25" customHeight="1">
      <c r="B1" s="24" t="s">
        <v>238</v>
      </c>
    </row>
    <row r="2" spans="2:20" ht="8.25" customHeight="1">
      <c r="B2" s="2"/>
    </row>
    <row r="3" spans="2:20" ht="15.75">
      <c r="B3" s="81" t="s">
        <v>329</v>
      </c>
      <c r="C3" s="1"/>
      <c r="D3" s="1"/>
      <c r="E3" s="1"/>
      <c r="F3" s="1"/>
      <c r="G3" s="1"/>
      <c r="H3" s="1"/>
      <c r="I3" s="1"/>
      <c r="J3" s="1"/>
    </row>
    <row r="4" spans="2:20" ht="15" customHeight="1">
      <c r="B4" s="82"/>
      <c r="C4" s="1"/>
      <c r="D4" s="1"/>
      <c r="E4" s="1"/>
      <c r="F4" s="1"/>
      <c r="G4" s="1"/>
      <c r="H4" s="1"/>
      <c r="I4" s="1"/>
      <c r="J4" s="1"/>
    </row>
    <row r="5" spans="2:20" ht="16.5" thickBot="1">
      <c r="B5" s="366" t="s">
        <v>330</v>
      </c>
      <c r="C5" s="1149" t="s">
        <v>77</v>
      </c>
      <c r="D5" s="1150"/>
      <c r="E5" s="1151"/>
      <c r="F5" s="1139" t="s">
        <v>237</v>
      </c>
      <c r="G5" s="1140"/>
      <c r="H5" s="1141"/>
      <c r="I5" s="1"/>
      <c r="J5" s="1"/>
    </row>
    <row r="6" spans="2:20" ht="15" customHeight="1" thickTop="1">
      <c r="B6" s="366" t="s">
        <v>249</v>
      </c>
      <c r="C6" s="1147" t="s">
        <v>835</v>
      </c>
      <c r="D6" s="723" t="s">
        <v>836</v>
      </c>
      <c r="E6" s="1145" t="s">
        <v>236</v>
      </c>
      <c r="F6" s="1145">
        <v>2022</v>
      </c>
      <c r="G6" s="721">
        <v>2021</v>
      </c>
      <c r="H6" s="1160" t="s">
        <v>236</v>
      </c>
      <c r="J6" s="30"/>
    </row>
    <row r="7" spans="2:20" s="1" customFormat="1" ht="2.1" customHeight="1">
      <c r="B7" s="288"/>
      <c r="C7" s="1148"/>
      <c r="D7" s="771" t="s">
        <v>839</v>
      </c>
      <c r="E7" s="1146"/>
      <c r="F7" s="1146"/>
      <c r="G7" s="721" t="s">
        <v>839</v>
      </c>
      <c r="H7" s="1161"/>
      <c r="I7" s="29"/>
      <c r="J7" s="29"/>
      <c r="K7" s="28"/>
      <c r="L7" s="29"/>
      <c r="M7" s="29"/>
      <c r="N7" s="46"/>
      <c r="O7" s="3"/>
      <c r="P7" s="4"/>
      <c r="Q7" s="5"/>
      <c r="R7" s="6"/>
      <c r="S7" s="7"/>
    </row>
    <row r="8" spans="2:20" s="1" customFormat="1" ht="2.1" customHeight="1">
      <c r="B8" s="290"/>
      <c r="C8" s="262"/>
      <c r="D8" s="262"/>
      <c r="E8" s="262"/>
      <c r="F8" s="398"/>
      <c r="G8" s="398"/>
      <c r="H8" s="398"/>
      <c r="I8" s="29"/>
      <c r="J8" s="29"/>
      <c r="K8" s="28"/>
      <c r="L8" s="29"/>
      <c r="M8" s="29"/>
      <c r="N8" s="46"/>
      <c r="O8" s="3"/>
      <c r="P8" s="4"/>
      <c r="Q8" s="5"/>
      <c r="R8" s="6"/>
      <c r="S8" s="7"/>
    </row>
    <row r="9" spans="2:20" s="1" customFormat="1" ht="2.1" customHeight="1">
      <c r="B9" s="288"/>
      <c r="C9" s="261"/>
      <c r="D9" s="261"/>
      <c r="E9" s="261"/>
      <c r="F9" s="394"/>
      <c r="G9" s="394"/>
      <c r="H9" s="394"/>
      <c r="I9" s="29"/>
      <c r="J9" s="29"/>
      <c r="K9" s="28"/>
      <c r="L9" s="29"/>
      <c r="M9" s="29"/>
      <c r="N9" s="46"/>
      <c r="O9" s="3"/>
      <c r="P9" s="4"/>
      <c r="Q9" s="5"/>
      <c r="R9" s="6"/>
      <c r="S9" s="7"/>
    </row>
    <row r="10" spans="2:20" s="1" customFormat="1" ht="15" customHeight="1">
      <c r="B10" s="399" t="s">
        <v>241</v>
      </c>
      <c r="C10" s="754">
        <v>587.1</v>
      </c>
      <c r="D10" s="254">
        <v>570.6</v>
      </c>
      <c r="E10" s="254">
        <v>2.9</v>
      </c>
      <c r="F10" s="237">
        <v>2581.4</v>
      </c>
      <c r="G10" s="252">
        <v>2862.6</v>
      </c>
      <c r="H10" s="228">
        <v>-9.8000000000000007</v>
      </c>
      <c r="I10" s="29"/>
      <c r="J10" s="29"/>
      <c r="K10" s="28"/>
      <c r="L10" s="29"/>
      <c r="M10" s="29"/>
      <c r="N10" s="46"/>
      <c r="O10" s="3"/>
      <c r="P10" s="4"/>
      <c r="Q10" s="5"/>
      <c r="R10" s="6"/>
      <c r="S10" s="7"/>
    </row>
    <row r="11" spans="2:20" s="1" customFormat="1" ht="15" customHeight="1">
      <c r="B11" s="399" t="s">
        <v>242</v>
      </c>
      <c r="C11" s="754">
        <v>29.4</v>
      </c>
      <c r="D11" s="254">
        <v>27.1</v>
      </c>
      <c r="E11" s="254">
        <v>8.3000000000000007</v>
      </c>
      <c r="F11" s="235">
        <v>361</v>
      </c>
      <c r="G11" s="169">
        <v>181.2</v>
      </c>
      <c r="H11" s="228">
        <v>99.2</v>
      </c>
      <c r="I11" s="29"/>
      <c r="J11" s="29"/>
      <c r="K11" s="28"/>
      <c r="L11" s="29"/>
      <c r="M11" s="29"/>
      <c r="N11" s="67"/>
      <c r="O11" s="68"/>
      <c r="P11" s="4"/>
      <c r="Q11" s="69"/>
      <c r="R11" s="70"/>
      <c r="S11" s="71"/>
      <c r="T11" s="66"/>
    </row>
    <row r="12" spans="2:20" s="1" customFormat="1" ht="15" customHeight="1">
      <c r="B12" s="399" t="s">
        <v>128</v>
      </c>
      <c r="C12" s="218">
        <v>-2.5</v>
      </c>
      <c r="D12" s="270">
        <v>-39.200000000000003</v>
      </c>
      <c r="E12" s="270">
        <v>-93.6</v>
      </c>
      <c r="F12" s="235">
        <v>15.1</v>
      </c>
      <c r="G12" s="705">
        <v>-31.4</v>
      </c>
      <c r="H12" s="705" t="s">
        <v>36</v>
      </c>
      <c r="I12" s="29"/>
      <c r="J12" s="29"/>
      <c r="K12" s="28"/>
      <c r="L12" s="29"/>
      <c r="M12" s="29"/>
      <c r="N12" s="67"/>
      <c r="O12" s="68"/>
      <c r="P12" s="4"/>
      <c r="Q12" s="69"/>
      <c r="R12" s="70"/>
      <c r="S12" s="71"/>
      <c r="T12" s="66"/>
    </row>
    <row r="13" spans="2:20" s="1" customFormat="1" ht="15" customHeight="1">
      <c r="B13" s="402" t="s">
        <v>243</v>
      </c>
      <c r="C13" s="754">
        <v>-12.9</v>
      </c>
      <c r="D13" s="254">
        <v>-1.6</v>
      </c>
      <c r="E13" s="254">
        <v>724.8</v>
      </c>
      <c r="F13" s="235">
        <v>-13.3</v>
      </c>
      <c r="G13" s="169">
        <v>3</v>
      </c>
      <c r="H13" s="228" t="s">
        <v>36</v>
      </c>
      <c r="I13" s="29"/>
      <c r="J13" s="29"/>
      <c r="K13" s="28"/>
      <c r="L13" s="29"/>
      <c r="M13" s="29"/>
      <c r="N13" s="67"/>
      <c r="O13" s="68"/>
      <c r="P13" s="4"/>
      <c r="Q13" s="69"/>
      <c r="R13" s="70"/>
      <c r="S13" s="71"/>
      <c r="T13" s="66"/>
    </row>
    <row r="14" spans="2:20" s="1" customFormat="1" ht="15" customHeight="1">
      <c r="B14" s="402" t="s">
        <v>244</v>
      </c>
      <c r="C14" s="754">
        <v>9.8000000000000007</v>
      </c>
      <c r="D14" s="254">
        <v>-18.3</v>
      </c>
      <c r="E14" s="254" t="s">
        <v>36</v>
      </c>
      <c r="F14" s="235">
        <v>16.3</v>
      </c>
      <c r="G14" s="169">
        <v>-21.5</v>
      </c>
      <c r="H14" s="228" t="s">
        <v>36</v>
      </c>
      <c r="I14" s="29"/>
      <c r="J14" s="29"/>
      <c r="K14" s="28"/>
      <c r="L14" s="29"/>
      <c r="M14" s="29"/>
      <c r="N14" s="67"/>
      <c r="O14" s="68"/>
      <c r="P14" s="4"/>
      <c r="Q14" s="69"/>
      <c r="R14" s="70"/>
      <c r="S14" s="71"/>
      <c r="T14" s="66"/>
    </row>
    <row r="15" spans="2:20" s="1" customFormat="1" ht="15" customHeight="1">
      <c r="B15" s="402" t="s">
        <v>245</v>
      </c>
      <c r="C15" s="754">
        <v>0.6</v>
      </c>
      <c r="D15" s="254">
        <v>-19.3</v>
      </c>
      <c r="E15" s="254" t="s">
        <v>36</v>
      </c>
      <c r="F15" s="235">
        <v>11.8</v>
      </c>
      <c r="G15" s="169">
        <v>-13</v>
      </c>
      <c r="H15" s="228" t="s">
        <v>36</v>
      </c>
      <c r="I15" s="29"/>
      <c r="J15" s="29"/>
      <c r="K15" s="28"/>
      <c r="L15" s="29"/>
      <c r="M15" s="29"/>
      <c r="N15" s="67"/>
      <c r="O15" s="68"/>
      <c r="P15" s="4"/>
      <c r="Q15" s="69"/>
      <c r="R15" s="70"/>
      <c r="S15" s="71"/>
      <c r="T15" s="66"/>
    </row>
    <row r="16" spans="2:20" s="1" customFormat="1" ht="15" customHeight="1" thickBot="1">
      <c r="B16" s="403" t="s">
        <v>246</v>
      </c>
      <c r="C16" s="759">
        <v>-203.1</v>
      </c>
      <c r="D16" s="297">
        <v>-249.6</v>
      </c>
      <c r="E16" s="297">
        <v>-18.7</v>
      </c>
      <c r="F16" s="405">
        <v>-349.3</v>
      </c>
      <c r="G16" s="406">
        <v>51.2</v>
      </c>
      <c r="H16" s="407" t="s">
        <v>36</v>
      </c>
      <c r="I16" s="29"/>
      <c r="J16" s="29"/>
      <c r="K16" s="28"/>
      <c r="L16" s="29"/>
      <c r="M16" s="29"/>
      <c r="N16" s="67"/>
      <c r="O16" s="68"/>
      <c r="P16" s="4"/>
      <c r="Q16" s="69"/>
      <c r="R16" s="70"/>
      <c r="S16" s="71"/>
      <c r="T16" s="66"/>
    </row>
    <row r="17" spans="1:22" s="1" customFormat="1" ht="15" customHeight="1">
      <c r="B17" s="170" t="s">
        <v>292</v>
      </c>
      <c r="C17" s="754">
        <v>-28</v>
      </c>
      <c r="D17" s="254">
        <v>19.7</v>
      </c>
      <c r="E17" s="254" t="s">
        <v>36</v>
      </c>
      <c r="F17" s="235">
        <v>-180.2</v>
      </c>
      <c r="G17" s="169">
        <v>-248.8</v>
      </c>
      <c r="H17" s="228">
        <v>-27.6</v>
      </c>
      <c r="I17" s="29"/>
      <c r="J17" s="29"/>
      <c r="K17" s="28"/>
      <c r="L17" s="29"/>
      <c r="M17" s="29"/>
      <c r="N17" s="67"/>
      <c r="O17" s="68"/>
      <c r="P17" s="4"/>
      <c r="Q17" s="69"/>
      <c r="R17" s="70"/>
      <c r="S17" s="71"/>
      <c r="T17" s="66"/>
    </row>
    <row r="18" spans="1:22" s="1" customFormat="1" ht="15" customHeight="1">
      <c r="B18" s="711" t="s">
        <v>331</v>
      </c>
      <c r="C18" s="755">
        <v>382.9</v>
      </c>
      <c r="D18" s="174">
        <v>328.6</v>
      </c>
      <c r="E18" s="174">
        <v>16.5</v>
      </c>
      <c r="F18" s="242">
        <v>2428</v>
      </c>
      <c r="G18" s="242">
        <v>2814.8</v>
      </c>
      <c r="H18" s="265">
        <v>-13.7</v>
      </c>
      <c r="I18" s="29"/>
      <c r="J18" s="29"/>
      <c r="K18" s="28"/>
      <c r="L18" s="29"/>
      <c r="M18" s="29"/>
      <c r="N18" s="67"/>
      <c r="O18" s="68"/>
      <c r="P18" s="4"/>
      <c r="Q18" s="69"/>
      <c r="R18" s="70"/>
      <c r="S18" s="71"/>
      <c r="T18" s="66"/>
    </row>
    <row r="19" spans="1:22" s="1" customFormat="1" ht="15" customHeight="1" thickBot="1">
      <c r="B19" s="695" t="s">
        <v>799</v>
      </c>
      <c r="C19" s="759">
        <v>5.7</v>
      </c>
      <c r="D19" s="297">
        <v>4.9000000000000004</v>
      </c>
      <c r="E19" s="297" t="s">
        <v>832</v>
      </c>
      <c r="F19" s="405" t="s">
        <v>833</v>
      </c>
      <c r="G19" s="406">
        <v>10.6</v>
      </c>
      <c r="H19" s="407" t="s">
        <v>834</v>
      </c>
      <c r="I19" s="29"/>
      <c r="J19" s="29"/>
      <c r="K19" s="28"/>
      <c r="L19" s="29"/>
      <c r="M19" s="29"/>
      <c r="N19" s="67"/>
      <c r="O19" s="68"/>
      <c r="P19" s="4"/>
      <c r="Q19" s="69"/>
      <c r="R19" s="70"/>
      <c r="S19" s="71"/>
      <c r="T19" s="66"/>
    </row>
    <row r="20" spans="1:22" s="72" customFormat="1" ht="15" customHeight="1">
      <c r="B20" s="1"/>
      <c r="C20" s="29"/>
      <c r="D20" s="29"/>
      <c r="E20" s="29"/>
      <c r="F20" s="29"/>
      <c r="G20" s="29"/>
      <c r="H20" s="29"/>
      <c r="I20" s="29"/>
      <c r="J20" s="29"/>
      <c r="K20" s="73"/>
      <c r="L20" s="43"/>
      <c r="M20" s="43"/>
      <c r="N20" s="74"/>
      <c r="O20" s="75"/>
      <c r="P20" s="76"/>
      <c r="Q20" s="77"/>
      <c r="R20" s="78"/>
      <c r="S20" s="79"/>
      <c r="T20" s="80"/>
    </row>
    <row r="21" spans="1:22" s="1" customFormat="1" ht="15" customHeight="1" thickBot="1">
      <c r="B21" s="1165" t="s">
        <v>252</v>
      </c>
      <c r="C21" s="1149" t="s">
        <v>77</v>
      </c>
      <c r="D21" s="1150"/>
      <c r="E21" s="1151"/>
      <c r="F21" s="1139" t="s">
        <v>237</v>
      </c>
      <c r="G21" s="1140"/>
      <c r="H21" s="1141"/>
      <c r="I21" s="29"/>
      <c r="J21" s="29"/>
      <c r="K21" s="28"/>
      <c r="L21" s="29"/>
      <c r="M21" s="29"/>
      <c r="N21" s="67"/>
      <c r="O21" s="68"/>
      <c r="P21" s="4"/>
      <c r="Q21" s="69"/>
      <c r="R21" s="70"/>
      <c r="S21" s="71"/>
      <c r="T21" s="66"/>
    </row>
    <row r="22" spans="1:22" s="1" customFormat="1" ht="15" customHeight="1" thickTop="1">
      <c r="B22" s="1165"/>
      <c r="C22" s="1147" t="s">
        <v>835</v>
      </c>
      <c r="D22" s="723" t="s">
        <v>836</v>
      </c>
      <c r="E22" s="1145" t="s">
        <v>236</v>
      </c>
      <c r="F22" s="1145">
        <v>2022</v>
      </c>
      <c r="G22" s="721">
        <v>2021</v>
      </c>
      <c r="H22" s="1160" t="s">
        <v>236</v>
      </c>
      <c r="I22" s="29"/>
      <c r="J22" s="29"/>
      <c r="K22" s="28"/>
      <c r="L22" s="29"/>
      <c r="M22" s="29"/>
      <c r="N22" s="67"/>
      <c r="O22" s="68"/>
      <c r="P22" s="4"/>
      <c r="Q22" s="69"/>
      <c r="R22" s="70"/>
      <c r="S22" s="71"/>
      <c r="T22" s="66"/>
    </row>
    <row r="23" spans="1:22" s="1" customFormat="1" ht="2.1" customHeight="1">
      <c r="B23" s="429"/>
      <c r="C23" s="1148"/>
      <c r="D23" s="771" t="s">
        <v>839</v>
      </c>
      <c r="E23" s="1146"/>
      <c r="F23" s="1146"/>
      <c r="G23" s="721" t="s">
        <v>839</v>
      </c>
      <c r="H23" s="1161"/>
      <c r="I23" s="29"/>
      <c r="J23" s="29"/>
      <c r="K23" s="28"/>
      <c r="L23" s="29"/>
      <c r="M23" s="29"/>
      <c r="N23" s="67"/>
      <c r="O23" s="68"/>
      <c r="P23" s="4"/>
      <c r="Q23" s="69"/>
      <c r="R23" s="70"/>
      <c r="S23" s="71"/>
      <c r="T23" s="66"/>
    </row>
    <row r="24" spans="1:22" s="72" customFormat="1" ht="2.1" customHeight="1">
      <c r="B24" s="430"/>
      <c r="C24" s="431"/>
      <c r="D24" s="431"/>
      <c r="E24" s="431"/>
      <c r="F24" s="1166"/>
      <c r="G24" s="1167"/>
      <c r="H24" s="1168"/>
      <c r="I24" s="29"/>
      <c r="J24" s="29"/>
      <c r="K24" s="73"/>
      <c r="L24" s="43"/>
      <c r="M24" s="43"/>
      <c r="N24" s="74"/>
      <c r="O24" s="75"/>
      <c r="P24" s="76"/>
      <c r="Q24" s="77"/>
      <c r="R24" s="78"/>
      <c r="S24" s="79"/>
      <c r="T24" s="80"/>
    </row>
    <row r="25" spans="1:22" s="72" customFormat="1" ht="2.1" customHeight="1">
      <c r="B25" s="429"/>
      <c r="C25" s="273"/>
      <c r="D25" s="273"/>
      <c r="E25" s="273"/>
      <c r="F25" s="1162"/>
      <c r="G25" s="1163"/>
      <c r="H25" s="1164"/>
      <c r="I25" s="29"/>
      <c r="J25" s="29"/>
      <c r="K25" s="73"/>
      <c r="L25" s="43"/>
      <c r="M25" s="43"/>
      <c r="N25" s="74"/>
      <c r="O25" s="75"/>
      <c r="P25" s="76"/>
      <c r="Q25" s="77"/>
      <c r="R25" s="78"/>
      <c r="S25" s="79"/>
      <c r="T25" s="80"/>
    </row>
    <row r="26" spans="1:22" s="72" customFormat="1" ht="15" customHeight="1">
      <c r="B26" s="165" t="s">
        <v>331</v>
      </c>
      <c r="C26" s="174">
        <v>382.9</v>
      </c>
      <c r="D26" s="174">
        <v>328.6</v>
      </c>
      <c r="E26" s="174">
        <v>16.5</v>
      </c>
      <c r="F26" s="219">
        <v>2428</v>
      </c>
      <c r="G26" s="219">
        <v>2814.8</v>
      </c>
      <c r="H26" s="174">
        <v>-13.7</v>
      </c>
      <c r="I26" s="29"/>
      <c r="J26" s="29"/>
      <c r="K26" s="73"/>
      <c r="L26" s="43"/>
      <c r="M26" s="43"/>
      <c r="N26" s="74"/>
      <c r="O26" s="75"/>
      <c r="P26" s="76"/>
      <c r="Q26" s="77"/>
      <c r="R26" s="78"/>
      <c r="S26" s="79"/>
      <c r="T26" s="80"/>
    </row>
    <row r="27" spans="1:22" s="16" customFormat="1" ht="15" customHeight="1">
      <c r="A27" s="1"/>
      <c r="B27" s="158" t="s">
        <v>862</v>
      </c>
      <c r="C27" s="222">
        <v>117.2</v>
      </c>
      <c r="D27" s="751">
        <v>188.3</v>
      </c>
      <c r="E27" s="772">
        <v>-37.799999999999997</v>
      </c>
      <c r="F27" s="222">
        <v>368.2</v>
      </c>
      <c r="G27" s="751">
        <v>538.1</v>
      </c>
      <c r="H27" s="772">
        <v>-31.6</v>
      </c>
      <c r="I27" s="29"/>
      <c r="J27" s="29"/>
      <c r="K27" s="26"/>
      <c r="L27" s="29"/>
      <c r="M27" s="29"/>
      <c r="N27" s="46"/>
      <c r="O27" s="3"/>
      <c r="P27" s="4"/>
      <c r="Q27" s="5"/>
      <c r="R27" s="6"/>
      <c r="S27" s="7"/>
      <c r="T27" s="1"/>
      <c r="U27" s="1"/>
    </row>
    <row r="28" spans="1:22" ht="15" customHeight="1">
      <c r="B28" s="158" t="s">
        <v>863</v>
      </c>
      <c r="C28" s="777">
        <v>36.9</v>
      </c>
      <c r="D28" s="751">
        <v>27.1</v>
      </c>
      <c r="E28" s="772">
        <v>36</v>
      </c>
      <c r="F28" s="222">
        <v>395.2</v>
      </c>
      <c r="G28" s="751">
        <v>181.2</v>
      </c>
      <c r="H28" s="772">
        <v>118.1</v>
      </c>
      <c r="T28" s="1"/>
      <c r="U28" s="1"/>
    </row>
    <row r="29" spans="1:22" s="29" customFormat="1" ht="15" customHeight="1">
      <c r="A29" s="1"/>
      <c r="B29" s="158" t="s">
        <v>864</v>
      </c>
      <c r="C29" s="777">
        <v>-62.9</v>
      </c>
      <c r="D29" s="751">
        <v>-19.5</v>
      </c>
      <c r="E29" s="772">
        <v>222.3</v>
      </c>
      <c r="F29" s="222">
        <v>-204.4</v>
      </c>
      <c r="G29" s="751">
        <v>7.1</v>
      </c>
      <c r="H29" s="772" t="s">
        <v>36</v>
      </c>
      <c r="K29" s="28"/>
      <c r="N29" s="46"/>
      <c r="O29" s="3"/>
      <c r="P29" s="4"/>
      <c r="Q29" s="5"/>
      <c r="R29" s="6"/>
      <c r="S29" s="7"/>
      <c r="T29" s="4"/>
      <c r="U29"/>
      <c r="V29"/>
    </row>
    <row r="30" spans="1:22" s="29" customFormat="1" ht="15" customHeight="1" thickBot="1">
      <c r="A30" s="1"/>
      <c r="B30" s="165" t="s">
        <v>865</v>
      </c>
      <c r="C30" s="748">
        <v>165.9</v>
      </c>
      <c r="D30" s="280">
        <v>93.7</v>
      </c>
      <c r="E30" s="280">
        <v>77.099999999999994</v>
      </c>
      <c r="F30" s="749">
        <v>1460.2</v>
      </c>
      <c r="G30" s="749">
        <v>2102.6</v>
      </c>
      <c r="H30" s="280">
        <v>-30.6</v>
      </c>
      <c r="K30" s="28"/>
      <c r="N30" s="46"/>
      <c r="O30" s="3"/>
      <c r="P30" s="4"/>
      <c r="Q30" s="5"/>
      <c r="R30" s="6"/>
      <c r="S30" s="7"/>
      <c r="T30" s="4"/>
      <c r="U30"/>
      <c r="V30"/>
    </row>
    <row r="31" spans="1:22" s="29" customFormat="1" ht="15" customHeight="1" thickTop="1">
      <c r="A31" s="1"/>
      <c r="B31" s="774" t="s">
        <v>846</v>
      </c>
      <c r="C31" s="778"/>
      <c r="D31" s="776"/>
      <c r="E31" s="776"/>
      <c r="F31" s="776"/>
      <c r="G31" s="776"/>
      <c r="H31" s="776"/>
      <c r="K31" s="28"/>
      <c r="N31" s="46"/>
      <c r="O31" s="3"/>
      <c r="P31" s="4"/>
      <c r="Q31" s="5"/>
      <c r="R31" s="6"/>
      <c r="S31" s="7"/>
      <c r="T31" s="4"/>
      <c r="U31"/>
      <c r="V31"/>
    </row>
    <row r="32" spans="1:22" s="29" customFormat="1" ht="15" customHeight="1">
      <c r="A32" s="1"/>
      <c r="B32" s="313" t="s">
        <v>866</v>
      </c>
      <c r="C32" s="222">
        <v>-245.5</v>
      </c>
      <c r="D32" s="751">
        <v>177.4</v>
      </c>
      <c r="E32" s="772" t="s">
        <v>36</v>
      </c>
      <c r="F32" s="222">
        <v>-200.7</v>
      </c>
      <c r="G32" s="751">
        <v>448.3</v>
      </c>
      <c r="H32" s="772" t="s">
        <v>36</v>
      </c>
      <c r="K32" s="28"/>
      <c r="N32" s="46"/>
      <c r="O32" s="3"/>
      <c r="P32" s="4"/>
      <c r="Q32" s="5"/>
      <c r="R32" s="6"/>
      <c r="S32" s="7"/>
      <c r="T32" s="4"/>
      <c r="U32"/>
      <c r="V32"/>
    </row>
    <row r="33" spans="1:22" s="29" customFormat="1" ht="15" customHeight="1">
      <c r="A33" s="1"/>
      <c r="B33" s="313" t="s">
        <v>867</v>
      </c>
      <c r="C33" s="222" t="s">
        <v>136</v>
      </c>
      <c r="D33" s="751">
        <v>-303.39999999999998</v>
      </c>
      <c r="E33" s="772" t="s">
        <v>36</v>
      </c>
      <c r="F33" s="222">
        <v>-61.9</v>
      </c>
      <c r="G33" s="751">
        <v>-116.6</v>
      </c>
      <c r="H33" s="772">
        <v>-46.9</v>
      </c>
      <c r="K33" s="28"/>
      <c r="N33" s="46"/>
      <c r="O33" s="3"/>
      <c r="P33" s="4"/>
      <c r="Q33" s="5"/>
      <c r="R33" s="6"/>
      <c r="S33" s="7"/>
      <c r="T33" s="4"/>
      <c r="U33"/>
      <c r="V33"/>
    </row>
    <row r="34" spans="1:22" s="29" customFormat="1" ht="15" customHeight="1">
      <c r="A34" s="1"/>
      <c r="B34" s="313" t="s">
        <v>847</v>
      </c>
      <c r="C34" s="222">
        <v>124.3</v>
      </c>
      <c r="D34" s="751">
        <v>176.6</v>
      </c>
      <c r="E34" s="772">
        <v>-29.6</v>
      </c>
      <c r="F34" s="222" t="s">
        <v>136</v>
      </c>
      <c r="G34" s="751" t="s">
        <v>136</v>
      </c>
      <c r="H34" s="772" t="s">
        <v>36</v>
      </c>
      <c r="K34" s="28"/>
      <c r="N34" s="46"/>
      <c r="O34" s="3"/>
      <c r="P34" s="4"/>
      <c r="Q34" s="5"/>
      <c r="R34" s="6"/>
      <c r="S34" s="7"/>
      <c r="T34" s="4"/>
      <c r="U34"/>
      <c r="V34"/>
    </row>
    <row r="35" spans="1:22" s="29" customFormat="1" ht="15" customHeight="1">
      <c r="A35" s="1"/>
      <c r="B35" s="313" t="s">
        <v>848</v>
      </c>
      <c r="C35" s="222">
        <v>0.6</v>
      </c>
      <c r="D35" s="751" t="s">
        <v>136</v>
      </c>
      <c r="E35" s="779" t="s">
        <v>36</v>
      </c>
      <c r="F35" s="222">
        <v>0.6</v>
      </c>
      <c r="G35" s="751">
        <v>120.9</v>
      </c>
      <c r="H35" s="772">
        <v>-99.5</v>
      </c>
      <c r="K35" s="28"/>
      <c r="N35" s="46"/>
      <c r="O35" s="3"/>
      <c r="P35" s="4"/>
      <c r="Q35" s="5"/>
      <c r="R35" s="6"/>
      <c r="S35" s="7"/>
      <c r="T35" s="4"/>
      <c r="U35"/>
      <c r="V35"/>
    </row>
    <row r="36" spans="1:22" s="29" customFormat="1" ht="15" customHeight="1">
      <c r="A36" s="1"/>
      <c r="B36" s="165" t="s">
        <v>868</v>
      </c>
      <c r="C36" s="748">
        <v>535.1</v>
      </c>
      <c r="D36" s="280">
        <v>396.3</v>
      </c>
      <c r="E36" s="280">
        <v>35</v>
      </c>
      <c r="F36" s="749">
        <v>1722.1</v>
      </c>
      <c r="G36" s="749">
        <v>1650</v>
      </c>
      <c r="H36" s="280">
        <v>4.4000000000000004</v>
      </c>
      <c r="K36" s="28"/>
      <c r="N36" s="46"/>
      <c r="O36" s="3"/>
      <c r="P36" s="4"/>
      <c r="Q36" s="5"/>
      <c r="R36" s="6"/>
      <c r="S36" s="7"/>
      <c r="T36" s="4"/>
      <c r="U36"/>
      <c r="V36"/>
    </row>
    <row r="37" spans="1:22" s="29" customFormat="1" ht="15" customHeight="1">
      <c r="A37" s="1"/>
      <c r="B37" s="1"/>
      <c r="K37" s="28"/>
      <c r="N37" s="46"/>
      <c r="O37" s="3"/>
      <c r="P37" s="4"/>
      <c r="Q37" s="5"/>
      <c r="R37" s="6"/>
      <c r="S37" s="7"/>
      <c r="T37" s="4"/>
      <c r="U37"/>
      <c r="V37"/>
    </row>
    <row r="38" spans="1:22" s="29" customFormat="1" ht="15" customHeight="1">
      <c r="A38" s="1"/>
      <c r="B38" s="1"/>
      <c r="K38" s="28"/>
      <c r="N38" s="46"/>
      <c r="O38" s="3"/>
      <c r="P38" s="4"/>
      <c r="Q38" s="5"/>
      <c r="R38" s="6"/>
      <c r="S38" s="7"/>
      <c r="T38" s="4"/>
      <c r="U38"/>
      <c r="V38"/>
    </row>
    <row r="39" spans="1:22" ht="15" customHeight="1" thickBot="1">
      <c r="B39" s="324" t="s">
        <v>240</v>
      </c>
      <c r="C39" s="1149" t="s">
        <v>77</v>
      </c>
      <c r="D39" s="1150"/>
      <c r="E39" s="1151"/>
      <c r="F39" s="1139" t="s">
        <v>237</v>
      </c>
      <c r="G39" s="1140"/>
      <c r="H39" s="1141"/>
    </row>
    <row r="40" spans="1:22" ht="15" customHeight="1" thickTop="1">
      <c r="B40" s="324" t="s">
        <v>333</v>
      </c>
      <c r="C40" s="1147" t="s">
        <v>835</v>
      </c>
      <c r="D40" s="723" t="s">
        <v>836</v>
      </c>
      <c r="E40" s="1145" t="s">
        <v>236</v>
      </c>
      <c r="F40" s="1145">
        <v>2022</v>
      </c>
      <c r="G40" s="721">
        <v>2021</v>
      </c>
      <c r="H40" s="1160" t="s">
        <v>236</v>
      </c>
    </row>
    <row r="41" spans="1:22" ht="2.1" customHeight="1">
      <c r="B41" s="600"/>
      <c r="C41" s="1148"/>
      <c r="D41" s="771" t="s">
        <v>839</v>
      </c>
      <c r="E41" s="1146"/>
      <c r="F41" s="1146"/>
      <c r="G41" s="721" t="s">
        <v>839</v>
      </c>
      <c r="H41" s="1161"/>
    </row>
    <row r="42" spans="1:22" ht="2.1" customHeight="1">
      <c r="B42" s="601"/>
      <c r="C42" s="262"/>
      <c r="D42" s="262"/>
      <c r="E42" s="262"/>
      <c r="F42" s="262"/>
      <c r="G42" s="262"/>
      <c r="H42" s="262"/>
    </row>
    <row r="43" spans="1:22" ht="2.1" customHeight="1">
      <c r="B43" s="600"/>
      <c r="C43" s="261"/>
      <c r="D43" s="261"/>
      <c r="E43" s="261"/>
      <c r="F43" s="261"/>
      <c r="G43" s="261"/>
      <c r="H43" s="606"/>
    </row>
    <row r="44" spans="1:22" ht="14.1" customHeight="1">
      <c r="B44" s="602" t="s">
        <v>301</v>
      </c>
      <c r="C44" s="713">
        <v>587.1</v>
      </c>
      <c r="D44" s="174">
        <v>570.6</v>
      </c>
      <c r="E44" s="174">
        <v>2.9</v>
      </c>
      <c r="F44" s="219">
        <v>2581.4</v>
      </c>
      <c r="G44" s="219">
        <v>2862.6</v>
      </c>
      <c r="H44" s="174">
        <v>-9.8000000000000007</v>
      </c>
    </row>
    <row r="45" spans="1:22" ht="14.1" customHeight="1">
      <c r="B45" s="368" t="s">
        <v>844</v>
      </c>
      <c r="C45" s="218">
        <v>8.1</v>
      </c>
      <c r="D45" s="255">
        <v>-2.4</v>
      </c>
      <c r="E45" s="254" t="s">
        <v>36</v>
      </c>
      <c r="F45" s="222">
        <v>52.3</v>
      </c>
      <c r="G45" s="255">
        <v>57.8</v>
      </c>
      <c r="H45" s="254">
        <v>-9.4</v>
      </c>
    </row>
    <row r="46" spans="1:22" ht="15" customHeight="1">
      <c r="B46" s="368" t="s">
        <v>869</v>
      </c>
      <c r="C46" s="218">
        <v>-0.3</v>
      </c>
      <c r="D46" s="255">
        <v>2.4</v>
      </c>
      <c r="E46" s="254" t="s">
        <v>36</v>
      </c>
      <c r="F46" s="222">
        <v>8.3000000000000007</v>
      </c>
      <c r="G46" s="255">
        <v>11.4</v>
      </c>
      <c r="H46" s="254">
        <v>-27.7</v>
      </c>
    </row>
    <row r="47" spans="1:22" ht="15" customHeight="1">
      <c r="B47" s="368" t="s">
        <v>6</v>
      </c>
      <c r="C47" s="218">
        <v>73.099999999999994</v>
      </c>
      <c r="D47" s="255">
        <v>75.2</v>
      </c>
      <c r="E47" s="254">
        <v>-2.8</v>
      </c>
      <c r="F47" s="222">
        <v>269.60000000000002</v>
      </c>
      <c r="G47" s="255">
        <v>296.39999999999998</v>
      </c>
      <c r="H47" s="254">
        <v>-9</v>
      </c>
    </row>
    <row r="48" spans="1:22" ht="15" customHeight="1">
      <c r="B48" s="368" t="s">
        <v>7</v>
      </c>
      <c r="C48" s="218">
        <v>17</v>
      </c>
      <c r="D48" s="255">
        <v>23.2</v>
      </c>
      <c r="E48" s="254">
        <v>-26.7</v>
      </c>
      <c r="F48" s="222">
        <v>56</v>
      </c>
      <c r="G48" s="255">
        <v>61.3</v>
      </c>
      <c r="H48" s="254">
        <v>-8.8000000000000007</v>
      </c>
    </row>
    <row r="49" spans="2:8" ht="15" customHeight="1">
      <c r="B49" s="368" t="s">
        <v>8</v>
      </c>
      <c r="C49" s="218">
        <v>108.2</v>
      </c>
      <c r="D49" s="255">
        <v>97.4</v>
      </c>
      <c r="E49" s="254">
        <v>11.1</v>
      </c>
      <c r="F49" s="222">
        <v>355</v>
      </c>
      <c r="G49" s="255">
        <v>444.2</v>
      </c>
      <c r="H49" s="254">
        <v>-20.100000000000001</v>
      </c>
    </row>
    <row r="50" spans="2:8" ht="15" customHeight="1">
      <c r="B50" s="368" t="s">
        <v>9</v>
      </c>
      <c r="C50" s="218">
        <v>227.3</v>
      </c>
      <c r="D50" s="255">
        <v>130.30000000000001</v>
      </c>
      <c r="E50" s="254">
        <v>74.5</v>
      </c>
      <c r="F50" s="223">
        <v>1190.7</v>
      </c>
      <c r="G50" s="256">
        <v>1015.5</v>
      </c>
      <c r="H50" s="254">
        <v>17.2</v>
      </c>
    </row>
    <row r="51" spans="2:8" ht="15" customHeight="1">
      <c r="B51" s="368" t="s">
        <v>10</v>
      </c>
      <c r="C51" s="218">
        <v>122.9</v>
      </c>
      <c r="D51" s="255">
        <v>133.1</v>
      </c>
      <c r="E51" s="254">
        <v>-7.7</v>
      </c>
      <c r="F51" s="222">
        <v>556.79999999999995</v>
      </c>
      <c r="G51" s="255">
        <v>560.79999999999995</v>
      </c>
      <c r="H51" s="254">
        <v>-0.7</v>
      </c>
    </row>
    <row r="52" spans="2:8" ht="15" customHeight="1">
      <c r="B52" s="368" t="s">
        <v>11</v>
      </c>
      <c r="C52" s="218">
        <v>64.3</v>
      </c>
      <c r="D52" s="255">
        <v>-1.8</v>
      </c>
      <c r="E52" s="254" t="s">
        <v>36</v>
      </c>
      <c r="F52" s="222">
        <v>267.89999999999998</v>
      </c>
      <c r="G52" s="255">
        <v>220.1</v>
      </c>
      <c r="H52" s="254">
        <v>21.7</v>
      </c>
    </row>
    <row r="53" spans="2:8" ht="15" customHeight="1">
      <c r="B53" s="368" t="s">
        <v>12</v>
      </c>
      <c r="C53" s="218">
        <v>29.7</v>
      </c>
      <c r="D53" s="255">
        <v>27.1</v>
      </c>
      <c r="E53" s="254">
        <v>9.4</v>
      </c>
      <c r="F53" s="222">
        <v>130.5</v>
      </c>
      <c r="G53" s="255">
        <v>142.5</v>
      </c>
      <c r="H53" s="254">
        <v>-8.4</v>
      </c>
    </row>
    <row r="54" spans="2:8" ht="15" customHeight="1">
      <c r="B54" s="368" t="s">
        <v>75</v>
      </c>
      <c r="C54" s="218">
        <v>-64.3</v>
      </c>
      <c r="D54" s="255">
        <v>-160.9</v>
      </c>
      <c r="E54" s="254">
        <v>-60</v>
      </c>
      <c r="F54" s="222">
        <v>-350</v>
      </c>
      <c r="G54" s="255">
        <v>-239.2</v>
      </c>
      <c r="H54" s="254">
        <v>46.3</v>
      </c>
    </row>
    <row r="55" spans="2:8" ht="15" customHeight="1">
      <c r="B55" s="368" t="s">
        <v>76</v>
      </c>
      <c r="C55" s="218">
        <v>1.1000000000000001</v>
      </c>
      <c r="D55" s="255">
        <v>247.1</v>
      </c>
      <c r="E55" s="254">
        <v>-99.6</v>
      </c>
      <c r="F55" s="222">
        <v>44.3</v>
      </c>
      <c r="G55" s="255">
        <v>291.7</v>
      </c>
      <c r="H55" s="254">
        <v>-84.8</v>
      </c>
    </row>
    <row r="56" spans="2:8" ht="15" customHeight="1">
      <c r="B56" s="602" t="s">
        <v>302</v>
      </c>
      <c r="C56" s="713">
        <v>29.4</v>
      </c>
      <c r="D56" s="174">
        <v>27.1</v>
      </c>
      <c r="E56" s="174">
        <v>8.3000000000000007</v>
      </c>
      <c r="F56" s="174">
        <v>361</v>
      </c>
      <c r="G56" s="174">
        <v>181.2</v>
      </c>
      <c r="H56" s="174">
        <v>99.2</v>
      </c>
    </row>
    <row r="57" spans="2:8" ht="15" customHeight="1">
      <c r="B57" s="368" t="s">
        <v>45</v>
      </c>
      <c r="C57" s="218">
        <v>7.4</v>
      </c>
      <c r="D57" s="255">
        <v>8.9</v>
      </c>
      <c r="E57" s="254">
        <v>-17</v>
      </c>
      <c r="F57" s="222">
        <v>62.9</v>
      </c>
      <c r="G57" s="255">
        <v>39.299999999999997</v>
      </c>
      <c r="H57" s="254">
        <v>60</v>
      </c>
    </row>
    <row r="58" spans="2:8" ht="15" customHeight="1">
      <c r="B58" s="368" t="s">
        <v>52</v>
      </c>
      <c r="C58" s="218">
        <v>8.6</v>
      </c>
      <c r="D58" s="255">
        <v>1</v>
      </c>
      <c r="E58" s="254">
        <v>744.3</v>
      </c>
      <c r="F58" s="222">
        <v>73.400000000000006</v>
      </c>
      <c r="G58" s="255">
        <v>19.7</v>
      </c>
      <c r="H58" s="254">
        <v>273.10000000000002</v>
      </c>
    </row>
    <row r="59" spans="2:8" ht="15" customHeight="1">
      <c r="B59" s="368" t="s">
        <v>74</v>
      </c>
      <c r="C59" s="218">
        <v>6.1</v>
      </c>
      <c r="D59" s="255">
        <v>9.9</v>
      </c>
      <c r="E59" s="254" t="s">
        <v>36</v>
      </c>
      <c r="F59" s="222">
        <v>-3.7</v>
      </c>
      <c r="G59" s="255">
        <v>56.3</v>
      </c>
      <c r="H59" s="254" t="s">
        <v>36</v>
      </c>
    </row>
    <row r="60" spans="2:8" ht="15" customHeight="1">
      <c r="B60" s="368" t="s">
        <v>84</v>
      </c>
      <c r="C60" s="218">
        <v>-26.8</v>
      </c>
      <c r="D60" s="255">
        <v>21.3</v>
      </c>
      <c r="E60" s="254" t="s">
        <v>36</v>
      </c>
      <c r="F60" s="222">
        <v>54.3</v>
      </c>
      <c r="G60" s="255">
        <v>106.5</v>
      </c>
      <c r="H60" s="254">
        <v>-49</v>
      </c>
    </row>
    <row r="61" spans="2:8" ht="15" customHeight="1">
      <c r="B61" s="368" t="s">
        <v>102</v>
      </c>
      <c r="C61" s="218">
        <v>-43.1</v>
      </c>
      <c r="D61" s="255">
        <v>10.4</v>
      </c>
      <c r="E61" s="254" t="s">
        <v>36</v>
      </c>
      <c r="F61" s="222">
        <v>99</v>
      </c>
      <c r="G61" s="255">
        <v>17.600000000000001</v>
      </c>
      <c r="H61" s="254">
        <v>462.2</v>
      </c>
    </row>
    <row r="62" spans="2:8" ht="15" customHeight="1">
      <c r="B62" s="368" t="s">
        <v>105</v>
      </c>
      <c r="C62" s="218">
        <v>0.3</v>
      </c>
      <c r="D62" s="255">
        <v>0.5</v>
      </c>
      <c r="E62" s="254">
        <v>-45.6</v>
      </c>
      <c r="F62" s="222">
        <v>0.5</v>
      </c>
      <c r="G62" s="255">
        <v>0.5</v>
      </c>
      <c r="H62" s="254">
        <v>-14.1</v>
      </c>
    </row>
    <row r="63" spans="2:8" ht="15" customHeight="1">
      <c r="B63" s="368" t="s">
        <v>103</v>
      </c>
      <c r="C63" s="218">
        <v>8.3000000000000007</v>
      </c>
      <c r="D63" s="255" t="s">
        <v>136</v>
      </c>
      <c r="E63" s="254" t="s">
        <v>36</v>
      </c>
      <c r="F63" s="222">
        <v>16</v>
      </c>
      <c r="G63" s="255" t="s">
        <v>136</v>
      </c>
      <c r="H63" s="254" t="s">
        <v>36</v>
      </c>
    </row>
    <row r="64" spans="2:8" ht="15" customHeight="1">
      <c r="B64" s="368" t="s">
        <v>106</v>
      </c>
      <c r="C64" s="218">
        <v>0.4</v>
      </c>
      <c r="D64" s="255">
        <v>0</v>
      </c>
      <c r="E64" s="254" t="s">
        <v>36</v>
      </c>
      <c r="F64" s="222">
        <v>1.7</v>
      </c>
      <c r="G64" s="255">
        <v>0</v>
      </c>
      <c r="H64" s="254" t="s">
        <v>36</v>
      </c>
    </row>
    <row r="65" spans="2:8" ht="15" customHeight="1">
      <c r="B65" s="368" t="s">
        <v>175</v>
      </c>
      <c r="C65" s="218">
        <v>129.19999999999999</v>
      </c>
      <c r="D65" s="255" t="s">
        <v>136</v>
      </c>
      <c r="E65" s="254" t="s">
        <v>36</v>
      </c>
      <c r="F65" s="222">
        <v>245.2</v>
      </c>
      <c r="G65" s="255" t="s">
        <v>136</v>
      </c>
      <c r="H65" s="254" t="s">
        <v>36</v>
      </c>
    </row>
    <row r="66" spans="2:8" ht="15" customHeight="1">
      <c r="B66" s="368" t="s">
        <v>334</v>
      </c>
      <c r="C66" s="218">
        <v>-60.9</v>
      </c>
      <c r="D66" s="255">
        <v>-25</v>
      </c>
      <c r="E66" s="254">
        <v>144</v>
      </c>
      <c r="F66" s="222">
        <v>-188.2</v>
      </c>
      <c r="G66" s="255">
        <v>-58.7</v>
      </c>
      <c r="H66" s="254">
        <v>220.8</v>
      </c>
    </row>
    <row r="67" spans="2:8" ht="15" customHeight="1" thickBot="1">
      <c r="B67" s="603" t="s">
        <v>176</v>
      </c>
      <c r="C67" s="669">
        <v>-2.5</v>
      </c>
      <c r="D67" s="315">
        <v>-39.200000000000003</v>
      </c>
      <c r="E67" s="315">
        <v>-93.6</v>
      </c>
      <c r="F67" s="315">
        <v>15.1</v>
      </c>
      <c r="G67" s="315">
        <v>-31.4</v>
      </c>
      <c r="H67" s="315" t="s">
        <v>36</v>
      </c>
    </row>
    <row r="68" spans="2:8" ht="15" customHeight="1">
      <c r="B68" s="368" t="s">
        <v>340</v>
      </c>
      <c r="C68" s="218">
        <v>-12.9</v>
      </c>
      <c r="D68" s="255">
        <v>-1.6</v>
      </c>
      <c r="E68" s="254">
        <v>724.8</v>
      </c>
      <c r="F68" s="222">
        <v>-13</v>
      </c>
      <c r="G68" s="255">
        <v>3</v>
      </c>
      <c r="H68" s="254" t="s">
        <v>36</v>
      </c>
    </row>
    <row r="69" spans="2:8" ht="15" customHeight="1">
      <c r="B69" s="368" t="s">
        <v>871</v>
      </c>
      <c r="C69" s="218">
        <v>9.8000000000000007</v>
      </c>
      <c r="D69" s="255">
        <v>-18.3</v>
      </c>
      <c r="E69" s="254" t="s">
        <v>36</v>
      </c>
      <c r="F69" s="222">
        <v>16.3</v>
      </c>
      <c r="G69" s="255">
        <v>-21.5</v>
      </c>
      <c r="H69" s="254" t="s">
        <v>36</v>
      </c>
    </row>
    <row r="70" spans="2:8" ht="15" customHeight="1">
      <c r="B70" s="368" t="s">
        <v>820</v>
      </c>
      <c r="C70" s="218">
        <v>0.6</v>
      </c>
      <c r="D70" s="255">
        <v>-19.3</v>
      </c>
      <c r="E70" s="254" t="s">
        <v>36</v>
      </c>
      <c r="F70" s="222">
        <v>11.8</v>
      </c>
      <c r="G70" s="255">
        <v>-13</v>
      </c>
      <c r="H70" s="254" t="s">
        <v>36</v>
      </c>
    </row>
    <row r="71" spans="2:8" ht="15" customHeight="1">
      <c r="B71" s="604" t="s">
        <v>304</v>
      </c>
      <c r="C71" s="713">
        <v>-203.1</v>
      </c>
      <c r="D71" s="174">
        <v>-249.6</v>
      </c>
      <c r="E71" s="174">
        <v>-18.7</v>
      </c>
      <c r="F71" s="174">
        <v>-349.3</v>
      </c>
      <c r="G71" s="174">
        <v>51.2</v>
      </c>
      <c r="H71" s="174" t="s">
        <v>36</v>
      </c>
    </row>
    <row r="72" spans="2:8" ht="15" customHeight="1">
      <c r="B72" s="368" t="s">
        <v>305</v>
      </c>
      <c r="C72" s="218">
        <v>-169</v>
      </c>
      <c r="D72" s="254">
        <v>-237.1</v>
      </c>
      <c r="E72" s="254">
        <v>-28.7</v>
      </c>
      <c r="F72" s="222">
        <v>-302.3</v>
      </c>
      <c r="G72" s="254">
        <v>98.3</v>
      </c>
      <c r="H72" s="254" t="s">
        <v>36</v>
      </c>
    </row>
    <row r="73" spans="2:8" ht="15" customHeight="1" thickBot="1">
      <c r="B73" s="368" t="s">
        <v>306</v>
      </c>
      <c r="C73" s="218">
        <v>-34.1</v>
      </c>
      <c r="D73" s="254">
        <v>-12.5</v>
      </c>
      <c r="E73" s="254">
        <v>171.7</v>
      </c>
      <c r="F73" s="222">
        <v>-46.9</v>
      </c>
      <c r="G73" s="254">
        <v>-47.1</v>
      </c>
      <c r="H73" s="254">
        <v>-0.3</v>
      </c>
    </row>
    <row r="74" spans="2:8" ht="15" customHeight="1">
      <c r="B74" s="607" t="s">
        <v>292</v>
      </c>
      <c r="C74" s="713">
        <v>-28</v>
      </c>
      <c r="D74" s="259">
        <v>19.7</v>
      </c>
      <c r="E74" s="259" t="s">
        <v>36</v>
      </c>
      <c r="F74" s="174">
        <v>-180.2</v>
      </c>
      <c r="G74" s="259">
        <v>-248.8</v>
      </c>
      <c r="H74" s="259">
        <v>-27.6</v>
      </c>
    </row>
    <row r="75" spans="2:8" ht="15" customHeight="1">
      <c r="B75" s="257" t="s">
        <v>335</v>
      </c>
      <c r="C75" s="713">
        <v>382.9</v>
      </c>
      <c r="D75" s="174">
        <v>328.6</v>
      </c>
      <c r="E75" s="174">
        <v>16.5</v>
      </c>
      <c r="F75" s="219">
        <v>2428</v>
      </c>
      <c r="G75" s="219">
        <v>2814.8</v>
      </c>
      <c r="H75" s="174">
        <v>-13.7</v>
      </c>
    </row>
    <row r="76" spans="2:8" ht="15" customHeight="1"/>
    <row r="77" spans="2:8" ht="15" customHeight="1"/>
    <row r="78" spans="2:8" ht="15" customHeight="1"/>
    <row r="79" spans="2:8" ht="15" customHeight="1"/>
    <row r="80" spans="2:8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</sheetData>
  <mergeCells count="21">
    <mergeCell ref="B21:B22"/>
    <mergeCell ref="C21:E21"/>
    <mergeCell ref="F21:H21"/>
    <mergeCell ref="F24:H24"/>
    <mergeCell ref="F25:H25"/>
    <mergeCell ref="C5:E5"/>
    <mergeCell ref="F5:H5"/>
    <mergeCell ref="C6:C7"/>
    <mergeCell ref="E6:E7"/>
    <mergeCell ref="F6:F7"/>
    <mergeCell ref="H6:H7"/>
    <mergeCell ref="C22:C23"/>
    <mergeCell ref="E22:E23"/>
    <mergeCell ref="F22:F23"/>
    <mergeCell ref="H22:H23"/>
    <mergeCell ref="C40:C41"/>
    <mergeCell ref="E40:E41"/>
    <mergeCell ref="F40:F41"/>
    <mergeCell ref="H40:H41"/>
    <mergeCell ref="C39:E39"/>
    <mergeCell ref="F39:H3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8"/>
  <dimension ref="A1:AE205"/>
  <sheetViews>
    <sheetView showGridLines="0" showRowColHeaders="0" zoomScale="85" zoomScaleNormal="85" workbookViewId="0">
      <selection activeCell="K2" sqref="K2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10" width="10.7109375" style="29" customWidth="1"/>
    <col min="11" max="11" width="12.28515625" style="29" customWidth="1"/>
    <col min="12" max="12" width="5.7109375" style="28" customWidth="1"/>
    <col min="13" max="13" width="9.5703125" style="29" hidden="1" customWidth="1"/>
    <col min="14" max="14" width="10.7109375" style="29" hidden="1" customWidth="1"/>
    <col min="15" max="15" width="10" style="46" hidden="1" customWidth="1"/>
    <col min="16" max="16" width="10.7109375" style="3" hidden="1" customWidth="1"/>
    <col min="17" max="17" width="10.140625" style="4" hidden="1" customWidth="1"/>
    <col min="18" max="18" width="7.7109375" style="5" hidden="1" customWidth="1"/>
    <col min="19" max="19" width="7.7109375" style="6" hidden="1" customWidth="1"/>
    <col min="20" max="20" width="7.7109375" style="7" hidden="1" customWidth="1"/>
    <col min="21" max="21" width="7.7109375" style="4" hidden="1" customWidth="1"/>
    <col min="22" max="31" width="0" hidden="1" customWidth="1"/>
    <col min="32" max="16384" width="9.140625" hidden="1"/>
  </cols>
  <sheetData>
    <row r="1" spans="2:21" ht="29.25" customHeight="1">
      <c r="B1" s="24" t="s">
        <v>238</v>
      </c>
    </row>
    <row r="2" spans="2:21" ht="20.25">
      <c r="B2" s="2"/>
    </row>
    <row r="3" spans="2:21" ht="15.75">
      <c r="B3" s="81" t="s">
        <v>341</v>
      </c>
      <c r="C3" s="1"/>
      <c r="D3" s="1"/>
      <c r="E3" s="1"/>
      <c r="F3" s="1"/>
      <c r="G3" s="1"/>
      <c r="H3" s="1"/>
      <c r="I3" s="1"/>
      <c r="J3" s="1"/>
      <c r="K3" s="1"/>
    </row>
    <row r="4" spans="2:21" ht="14.1" customHeight="1">
      <c r="B4" s="82"/>
      <c r="C4" s="1"/>
      <c r="D4" s="1"/>
      <c r="E4" s="1"/>
      <c r="F4" s="1"/>
      <c r="G4" s="1"/>
      <c r="H4" s="1"/>
      <c r="I4" s="1"/>
      <c r="J4" s="1"/>
      <c r="K4" s="1"/>
    </row>
    <row r="5" spans="2:21" ht="13.5" customHeight="1">
      <c r="B5" s="81" t="s">
        <v>889</v>
      </c>
      <c r="G5" s="1"/>
      <c r="H5" s="1"/>
      <c r="I5" s="1"/>
      <c r="J5" s="1"/>
      <c r="K5" s="1"/>
    </row>
    <row r="6" spans="2:21" ht="14.1" customHeight="1"/>
    <row r="7" spans="2:21" s="1" customFormat="1" ht="13.5" customHeight="1">
      <c r="B7" s="1213" t="s">
        <v>344</v>
      </c>
      <c r="C7" s="1146" t="s">
        <v>345</v>
      </c>
      <c r="D7" s="581" t="s">
        <v>346</v>
      </c>
      <c r="E7" s="581" t="s">
        <v>348</v>
      </c>
      <c r="F7" s="1214" t="s">
        <v>350</v>
      </c>
      <c r="G7" s="29"/>
      <c r="H7" s="29"/>
      <c r="I7" s="29"/>
      <c r="J7" s="29"/>
      <c r="K7" s="29"/>
      <c r="L7" s="28"/>
      <c r="M7" s="29"/>
      <c r="N7" s="29"/>
      <c r="O7" s="46"/>
      <c r="P7" s="3"/>
      <c r="Q7" s="4"/>
      <c r="R7" s="5"/>
      <c r="S7" s="6"/>
      <c r="T7" s="7"/>
    </row>
    <row r="8" spans="2:21" s="1" customFormat="1" ht="14.1" customHeight="1">
      <c r="B8" s="1213"/>
      <c r="C8" s="1146"/>
      <c r="D8" s="581" t="s">
        <v>347</v>
      </c>
      <c r="E8" s="581" t="s">
        <v>349</v>
      </c>
      <c r="F8" s="1214"/>
      <c r="G8" s="29"/>
      <c r="H8" s="29"/>
      <c r="I8" s="29"/>
      <c r="J8" s="29"/>
      <c r="K8" s="29"/>
      <c r="L8" s="28"/>
      <c r="M8" s="29"/>
      <c r="N8" s="29"/>
      <c r="O8" s="46"/>
      <c r="P8" s="3"/>
      <c r="Q8" s="4"/>
      <c r="R8" s="5"/>
      <c r="S8" s="6"/>
      <c r="T8" s="7"/>
    </row>
    <row r="9" spans="2:21" s="1" customFormat="1" ht="2.1" customHeight="1">
      <c r="B9" s="158"/>
      <c r="C9" s="213"/>
      <c r="D9" s="213"/>
      <c r="E9" s="213"/>
      <c r="F9" s="376"/>
      <c r="G9" s="29"/>
      <c r="H9" s="29"/>
      <c r="I9" s="29"/>
      <c r="J9" s="29"/>
      <c r="K9" s="29"/>
      <c r="L9" s="28"/>
      <c r="M9" s="29"/>
      <c r="N9" s="29"/>
      <c r="O9" s="46"/>
      <c r="P9" s="3"/>
      <c r="Q9" s="4"/>
      <c r="R9" s="5"/>
      <c r="S9" s="6"/>
      <c r="T9" s="7"/>
    </row>
    <row r="10" spans="2:21" s="1" customFormat="1" ht="2.1" customHeight="1">
      <c r="B10" s="358"/>
      <c r="C10" s="432"/>
      <c r="D10" s="432"/>
      <c r="E10" s="432"/>
      <c r="F10" s="433"/>
      <c r="G10" s="29"/>
      <c r="H10" s="29"/>
      <c r="I10" s="29"/>
      <c r="J10" s="29"/>
      <c r="K10" s="29"/>
      <c r="L10" s="28"/>
      <c r="M10" s="29"/>
      <c r="N10" s="29"/>
      <c r="O10" s="67"/>
      <c r="P10" s="68"/>
      <c r="Q10" s="4"/>
      <c r="R10" s="69"/>
      <c r="S10" s="70"/>
      <c r="T10" s="71"/>
      <c r="U10" s="66"/>
    </row>
    <row r="11" spans="2:21" s="1" customFormat="1" ht="2.1" customHeight="1">
      <c r="B11" s="158"/>
      <c r="C11" s="213"/>
      <c r="D11" s="213"/>
      <c r="E11" s="213"/>
      <c r="F11" s="376"/>
      <c r="G11" s="29"/>
      <c r="H11" s="29"/>
      <c r="I11" s="29"/>
      <c r="J11" s="29"/>
      <c r="K11" s="29"/>
      <c r="L11" s="28"/>
      <c r="M11" s="29"/>
      <c r="N11" s="29"/>
      <c r="O11" s="67"/>
      <c r="P11" s="68"/>
      <c r="Q11" s="4"/>
      <c r="R11" s="69"/>
      <c r="S11" s="70"/>
      <c r="T11" s="71"/>
      <c r="U11" s="66"/>
    </row>
    <row r="12" spans="2:21" s="1" customFormat="1" ht="14.1" customHeight="1">
      <c r="B12" s="145" t="s">
        <v>872</v>
      </c>
      <c r="C12" s="249" t="s">
        <v>351</v>
      </c>
      <c r="D12" s="249" t="s">
        <v>873</v>
      </c>
      <c r="E12" s="249" t="s">
        <v>874</v>
      </c>
      <c r="F12" s="249" t="s">
        <v>875</v>
      </c>
      <c r="G12" s="29"/>
      <c r="H12" s="29"/>
      <c r="I12" s="29"/>
      <c r="J12" s="29"/>
      <c r="K12" s="29"/>
      <c r="L12" s="28"/>
      <c r="M12" s="29"/>
      <c r="N12" s="29"/>
      <c r="O12" s="67"/>
      <c r="P12" s="68"/>
      <c r="Q12" s="4"/>
      <c r="R12" s="69"/>
      <c r="S12" s="70"/>
      <c r="T12" s="71"/>
      <c r="U12" s="66"/>
    </row>
    <row r="13" spans="2:21" s="1" customFormat="1" ht="14.1" customHeight="1">
      <c r="B13" s="145" t="s">
        <v>876</v>
      </c>
      <c r="C13" s="249" t="s">
        <v>352</v>
      </c>
      <c r="D13" s="249" t="s">
        <v>877</v>
      </c>
      <c r="E13" s="249" t="s">
        <v>878</v>
      </c>
      <c r="F13" s="249" t="s">
        <v>879</v>
      </c>
      <c r="G13" s="29"/>
      <c r="H13" s="29"/>
      <c r="I13" s="29"/>
      <c r="J13" s="29"/>
      <c r="K13" s="29"/>
      <c r="L13" s="28"/>
      <c r="M13" s="29"/>
      <c r="N13" s="29"/>
      <c r="O13" s="67"/>
      <c r="P13" s="68"/>
      <c r="Q13" s="4"/>
      <c r="R13" s="69"/>
      <c r="S13" s="70"/>
      <c r="T13" s="71"/>
      <c r="U13" s="66"/>
    </row>
    <row r="14" spans="2:21" s="1" customFormat="1" ht="14.1" customHeight="1">
      <c r="B14" s="145" t="s">
        <v>880</v>
      </c>
      <c r="C14" s="249" t="s">
        <v>353</v>
      </c>
      <c r="D14" s="249" t="s">
        <v>354</v>
      </c>
      <c r="E14" s="249" t="s">
        <v>355</v>
      </c>
      <c r="F14" s="249" t="s">
        <v>881</v>
      </c>
      <c r="G14" s="29"/>
      <c r="H14" s="29"/>
      <c r="I14" s="29"/>
      <c r="J14" s="29"/>
      <c r="K14" s="29"/>
      <c r="L14" s="28"/>
      <c r="M14" s="29"/>
      <c r="N14" s="29"/>
      <c r="O14" s="67"/>
      <c r="P14" s="68"/>
      <c r="Q14" s="4"/>
      <c r="R14" s="69"/>
      <c r="S14" s="70"/>
      <c r="T14" s="71"/>
      <c r="U14" s="66"/>
    </row>
    <row r="15" spans="2:21" s="1" customFormat="1" ht="14.1" customHeight="1">
      <c r="B15" s="145" t="s">
        <v>84</v>
      </c>
      <c r="C15" s="249" t="s">
        <v>104</v>
      </c>
      <c r="D15" s="249" t="s">
        <v>356</v>
      </c>
      <c r="E15" s="249" t="s">
        <v>357</v>
      </c>
      <c r="F15" s="249" t="s">
        <v>882</v>
      </c>
      <c r="G15" s="29"/>
      <c r="H15" s="29"/>
      <c r="I15" s="29"/>
      <c r="J15" s="29"/>
      <c r="K15" s="29"/>
      <c r="L15" s="28"/>
      <c r="M15" s="29"/>
      <c r="N15" s="29"/>
      <c r="O15" s="67"/>
      <c r="P15" s="68"/>
      <c r="Q15" s="4"/>
      <c r="R15" s="69"/>
      <c r="S15" s="70"/>
      <c r="T15" s="71"/>
      <c r="U15" s="66"/>
    </row>
    <row r="16" spans="2:21" s="1" customFormat="1" ht="14.1" customHeight="1">
      <c r="B16" s="145" t="s">
        <v>358</v>
      </c>
      <c r="C16" s="249" t="s">
        <v>93</v>
      </c>
      <c r="D16" s="249" t="s">
        <v>883</v>
      </c>
      <c r="E16" s="249" t="s">
        <v>884</v>
      </c>
      <c r="F16" s="249" t="s">
        <v>885</v>
      </c>
      <c r="G16" s="29"/>
      <c r="H16" s="29"/>
      <c r="I16" s="29"/>
      <c r="J16" s="29"/>
      <c r="K16" s="29"/>
      <c r="L16" s="28"/>
      <c r="M16" s="29"/>
      <c r="N16" s="29"/>
      <c r="O16" s="67"/>
      <c r="P16" s="68"/>
      <c r="Q16" s="4"/>
      <c r="R16" s="69"/>
      <c r="S16" s="70"/>
      <c r="T16" s="71"/>
      <c r="U16" s="66"/>
    </row>
    <row r="17" spans="1:23" s="1" customFormat="1" ht="14.1" customHeight="1">
      <c r="B17" s="780" t="s">
        <v>151</v>
      </c>
      <c r="C17" s="301"/>
      <c r="D17" s="781" t="s">
        <v>886</v>
      </c>
      <c r="E17" s="781" t="s">
        <v>887</v>
      </c>
      <c r="F17" s="781" t="s">
        <v>888</v>
      </c>
      <c r="G17" s="29"/>
      <c r="H17" s="29"/>
      <c r="I17" s="29"/>
      <c r="J17" s="29"/>
      <c r="K17" s="29"/>
      <c r="L17" s="28"/>
      <c r="M17" s="29"/>
      <c r="N17" s="29"/>
      <c r="O17" s="67"/>
      <c r="P17" s="68"/>
      <c r="Q17" s="4"/>
      <c r="R17" s="69"/>
      <c r="S17" s="70"/>
      <c r="T17" s="71"/>
      <c r="U17" s="66"/>
    </row>
    <row r="18" spans="1:23" s="1" customFormat="1" ht="14.1" customHeight="1">
      <c r="C18" s="29"/>
      <c r="D18" s="29"/>
      <c r="E18" s="29"/>
      <c r="F18" s="29"/>
      <c r="G18" s="29"/>
      <c r="H18" s="29"/>
      <c r="I18" s="29"/>
      <c r="J18" s="29"/>
      <c r="K18" s="29"/>
      <c r="L18" s="28"/>
      <c r="M18" s="29"/>
      <c r="N18" s="29"/>
      <c r="O18" s="67"/>
      <c r="P18" s="68"/>
      <c r="Q18" s="4"/>
      <c r="R18" s="69"/>
      <c r="S18" s="70"/>
      <c r="T18" s="71"/>
      <c r="U18" s="66"/>
    </row>
    <row r="19" spans="1:23" s="1" customFormat="1" ht="14.1" customHeight="1">
      <c r="B19" s="81" t="s">
        <v>342</v>
      </c>
      <c r="C19" s="29"/>
      <c r="D19" s="29"/>
      <c r="E19" s="29"/>
      <c r="F19" s="29"/>
      <c r="G19" s="29"/>
      <c r="H19" s="29"/>
      <c r="I19" s="29"/>
      <c r="J19" s="29"/>
      <c r="K19" s="29"/>
      <c r="L19" s="28"/>
      <c r="M19" s="29"/>
      <c r="N19" s="29"/>
      <c r="O19" s="67"/>
      <c r="P19" s="68"/>
      <c r="Q19" s="4"/>
      <c r="R19" s="69"/>
      <c r="S19" s="70"/>
      <c r="T19" s="71"/>
      <c r="U19" s="66"/>
    </row>
    <row r="20" spans="1:23" s="1" customFormat="1" ht="14.1" customHeight="1">
      <c r="C20" s="29"/>
      <c r="D20" s="29"/>
      <c r="E20" s="29"/>
      <c r="F20" s="29"/>
      <c r="G20" s="29"/>
      <c r="H20" s="29"/>
      <c r="I20" s="29"/>
      <c r="J20" s="29"/>
      <c r="K20" s="29"/>
      <c r="L20" s="28"/>
      <c r="M20" s="29"/>
      <c r="N20" s="29"/>
      <c r="O20" s="67"/>
      <c r="P20" s="68"/>
      <c r="Q20" s="4"/>
      <c r="R20" s="69"/>
      <c r="S20" s="70"/>
      <c r="T20" s="71"/>
      <c r="U20" s="66"/>
    </row>
    <row r="21" spans="1:23" s="72" customFormat="1" ht="13.5" customHeight="1" thickBot="1">
      <c r="B21" s="575" t="s">
        <v>240</v>
      </c>
      <c r="C21" s="1139" t="s">
        <v>359</v>
      </c>
      <c r="D21" s="1140"/>
      <c r="E21" s="1141"/>
      <c r="F21" s="1139" t="s">
        <v>360</v>
      </c>
      <c r="G21" s="1140"/>
      <c r="H21" s="1210"/>
      <c r="I21" s="29"/>
      <c r="J21" s="29"/>
      <c r="K21" s="29"/>
      <c r="L21" s="73"/>
      <c r="M21" s="43"/>
      <c r="N21" s="43"/>
      <c r="O21" s="74"/>
      <c r="P21" s="75"/>
      <c r="Q21" s="76"/>
      <c r="R21" s="77"/>
      <c r="S21" s="78"/>
      <c r="T21" s="79"/>
      <c r="U21" s="80"/>
    </row>
    <row r="22" spans="1:23" s="16" customFormat="1" ht="14.1" customHeight="1" thickTop="1">
      <c r="A22" s="1"/>
      <c r="B22" s="575" t="s">
        <v>249</v>
      </c>
      <c r="C22" s="724" t="s">
        <v>892</v>
      </c>
      <c r="D22" s="377" t="s">
        <v>361</v>
      </c>
      <c r="E22" s="377" t="s">
        <v>362</v>
      </c>
      <c r="F22" s="377" t="s">
        <v>892</v>
      </c>
      <c r="G22" s="377" t="s">
        <v>361</v>
      </c>
      <c r="H22" s="659" t="s">
        <v>362</v>
      </c>
      <c r="I22" s="29"/>
      <c r="J22" s="29"/>
      <c r="K22" s="29"/>
      <c r="L22" s="26"/>
      <c r="M22" s="29"/>
      <c r="N22" s="29"/>
      <c r="O22" s="46"/>
      <c r="P22" s="3"/>
      <c r="Q22" s="4"/>
      <c r="R22" s="5"/>
      <c r="S22" s="6"/>
      <c r="T22" s="7"/>
      <c r="U22" s="1"/>
      <c r="V22" s="1"/>
    </row>
    <row r="23" spans="1:23" ht="2.1" customHeight="1">
      <c r="B23" s="345"/>
      <c r="C23" s="578"/>
      <c r="D23" s="578"/>
      <c r="E23" s="578"/>
      <c r="F23" s="578"/>
      <c r="G23" s="578"/>
      <c r="H23" s="577"/>
      <c r="U23" s="1"/>
      <c r="V23" s="1"/>
    </row>
    <row r="24" spans="1:23" s="29" customFormat="1" ht="2.1" customHeight="1">
      <c r="A24" s="1"/>
      <c r="B24" s="346"/>
      <c r="C24" s="346"/>
      <c r="D24" s="346"/>
      <c r="E24" s="346"/>
      <c r="F24" s="346"/>
      <c r="G24" s="346"/>
      <c r="H24" s="347"/>
      <c r="L24" s="28"/>
      <c r="O24" s="46"/>
      <c r="P24" s="3"/>
      <c r="Q24" s="4"/>
      <c r="R24" s="5"/>
      <c r="S24" s="6"/>
      <c r="T24" s="7"/>
      <c r="U24" s="4"/>
      <c r="V24"/>
      <c r="W24"/>
    </row>
    <row r="25" spans="1:23" s="29" customFormat="1" ht="2.1" customHeight="1">
      <c r="A25" s="1"/>
      <c r="B25" s="345"/>
      <c r="C25" s="273"/>
      <c r="D25" s="273"/>
      <c r="E25" s="273"/>
      <c r="F25" s="273"/>
      <c r="G25" s="273"/>
      <c r="H25" s="333"/>
      <c r="L25" s="28"/>
      <c r="O25" s="46"/>
      <c r="P25" s="3"/>
      <c r="Q25" s="4"/>
      <c r="R25" s="5"/>
      <c r="S25" s="6"/>
      <c r="T25" s="7"/>
      <c r="U25" s="4"/>
      <c r="V25"/>
      <c r="W25"/>
    </row>
    <row r="26" spans="1:23" s="29" customFormat="1" ht="14.1" customHeight="1">
      <c r="A26" s="1"/>
      <c r="B26" s="165" t="s">
        <v>363</v>
      </c>
      <c r="C26" s="251">
        <v>893.5</v>
      </c>
      <c r="D26" s="242">
        <v>1105.7</v>
      </c>
      <c r="E26" s="242">
        <v>2282</v>
      </c>
      <c r="F26" s="242">
        <v>7682.2</v>
      </c>
      <c r="G26" s="242">
        <v>7708.3</v>
      </c>
      <c r="H26" s="374">
        <v>7648.1</v>
      </c>
      <c r="L26" s="28"/>
      <c r="O26" s="46"/>
      <c r="P26" s="3"/>
      <c r="Q26" s="4"/>
      <c r="R26" s="5"/>
      <c r="S26" s="6"/>
      <c r="T26" s="7"/>
      <c r="U26" s="4"/>
      <c r="V26"/>
      <c r="W26"/>
    </row>
    <row r="27" spans="1:23" s="29" customFormat="1" ht="14.1" customHeight="1">
      <c r="A27" s="1"/>
      <c r="B27" s="145" t="s">
        <v>890</v>
      </c>
      <c r="C27" s="235">
        <v>317.2</v>
      </c>
      <c r="D27" s="212">
        <v>190.2</v>
      </c>
      <c r="E27" s="212">
        <v>188.5</v>
      </c>
      <c r="F27" s="237">
        <v>3534</v>
      </c>
      <c r="G27" s="239">
        <v>3592</v>
      </c>
      <c r="H27" s="299">
        <v>2856.1</v>
      </c>
      <c r="L27" s="28"/>
      <c r="O27" s="46"/>
      <c r="P27" s="3"/>
      <c r="Q27" s="4"/>
      <c r="R27" s="5"/>
      <c r="S27" s="6"/>
      <c r="T27" s="7"/>
      <c r="U27" s="4"/>
      <c r="V27"/>
      <c r="W27"/>
    </row>
    <row r="28" spans="1:23" ht="14.1" customHeight="1">
      <c r="B28" s="145" t="s">
        <v>364</v>
      </c>
      <c r="C28" s="235">
        <v>321.60000000000002</v>
      </c>
      <c r="D28" s="212">
        <v>695</v>
      </c>
      <c r="E28" s="212">
        <v>942.7</v>
      </c>
      <c r="F28" s="237">
        <v>3104.4</v>
      </c>
      <c r="G28" s="239">
        <v>3280</v>
      </c>
      <c r="H28" s="299">
        <v>2914.4</v>
      </c>
    </row>
    <row r="29" spans="1:23" ht="14.1" customHeight="1">
      <c r="B29" s="145" t="s">
        <v>365</v>
      </c>
      <c r="C29" s="235">
        <v>226.8</v>
      </c>
      <c r="D29" s="212">
        <v>191.5</v>
      </c>
      <c r="E29" s="212">
        <v>132.5</v>
      </c>
      <c r="F29" s="235">
        <v>511.3</v>
      </c>
      <c r="G29" s="212">
        <v>407.9</v>
      </c>
      <c r="H29" s="240">
        <v>305.89999999999998</v>
      </c>
    </row>
    <row r="30" spans="1:23" ht="14.1" customHeight="1">
      <c r="B30" s="145" t="s">
        <v>366</v>
      </c>
      <c r="C30" s="235">
        <v>1.6</v>
      </c>
      <c r="D30" s="212">
        <v>1.2</v>
      </c>
      <c r="E30" s="212">
        <v>1.2</v>
      </c>
      <c r="F30" s="235">
        <v>60.9</v>
      </c>
      <c r="G30" s="212">
        <v>72.5</v>
      </c>
      <c r="H30" s="240">
        <v>78.3</v>
      </c>
    </row>
    <row r="31" spans="1:23" ht="14.1" customHeight="1" thickBot="1">
      <c r="B31" s="337" t="s">
        <v>367</v>
      </c>
      <c r="C31" s="335">
        <v>26.4</v>
      </c>
      <c r="D31" s="342">
        <v>27.7</v>
      </c>
      <c r="E31" s="339">
        <v>1017.1</v>
      </c>
      <c r="F31" s="335">
        <v>471.7</v>
      </c>
      <c r="G31" s="342">
        <v>356</v>
      </c>
      <c r="H31" s="340">
        <v>1493.5</v>
      </c>
    </row>
    <row r="32" spans="1:23" ht="14.1" customHeight="1" thickTop="1">
      <c r="B32" s="341" t="s">
        <v>368</v>
      </c>
      <c r="C32" s="235" t="s">
        <v>136</v>
      </c>
      <c r="D32" s="212" t="s">
        <v>136</v>
      </c>
      <c r="E32" s="212" t="s">
        <v>36</v>
      </c>
      <c r="F32" s="235">
        <v>-195.4</v>
      </c>
      <c r="G32" s="212">
        <v>-269.39999999999998</v>
      </c>
      <c r="H32" s="240">
        <v>-225.7</v>
      </c>
    </row>
    <row r="33" spans="2:8" ht="14.1" customHeight="1">
      <c r="B33" s="341" t="s">
        <v>369</v>
      </c>
      <c r="C33" s="235">
        <v>26.4</v>
      </c>
      <c r="D33" s="212">
        <v>27.7</v>
      </c>
      <c r="E33" s="239">
        <v>1017.1</v>
      </c>
      <c r="F33" s="235">
        <v>667.1</v>
      </c>
      <c r="G33" s="212">
        <v>625.5</v>
      </c>
      <c r="H33" s="299">
        <v>1719.1</v>
      </c>
    </row>
    <row r="34" spans="2:8" ht="14.1" customHeight="1">
      <c r="B34" s="165" t="s">
        <v>891</v>
      </c>
      <c r="C34" s="242">
        <v>5745.6</v>
      </c>
      <c r="D34" s="242">
        <v>4894</v>
      </c>
      <c r="E34" s="242">
        <v>5143.6000000000004</v>
      </c>
      <c r="F34" s="242">
        <v>20611.599999999999</v>
      </c>
      <c r="G34" s="242">
        <v>19713.3</v>
      </c>
      <c r="H34" s="374">
        <v>20185.599999999999</v>
      </c>
    </row>
    <row r="35" spans="2:8" ht="14.1" customHeight="1">
      <c r="B35" s="145" t="s">
        <v>370</v>
      </c>
      <c r="C35" s="237">
        <v>1297.4000000000001</v>
      </c>
      <c r="D35" s="239">
        <v>1462.7</v>
      </c>
      <c r="E35" s="239">
        <v>1457.6</v>
      </c>
      <c r="F35" s="237">
        <v>10162.1</v>
      </c>
      <c r="G35" s="239">
        <v>9663.9</v>
      </c>
      <c r="H35" s="299">
        <v>9664.6</v>
      </c>
    </row>
    <row r="36" spans="2:8" ht="14.1" customHeight="1">
      <c r="B36" s="145" t="s">
        <v>364</v>
      </c>
      <c r="C36" s="237">
        <v>4706.8</v>
      </c>
      <c r="D36" s="239">
        <v>3931.8</v>
      </c>
      <c r="E36" s="239">
        <v>4141.3</v>
      </c>
      <c r="F36" s="237">
        <v>11412.2</v>
      </c>
      <c r="G36" s="239">
        <v>11085.5</v>
      </c>
      <c r="H36" s="299">
        <v>11788.6</v>
      </c>
    </row>
    <row r="37" spans="2:8" ht="14.1" customHeight="1">
      <c r="B37" s="145" t="s">
        <v>366</v>
      </c>
      <c r="C37" s="235">
        <v>9.6999999999999993</v>
      </c>
      <c r="D37" s="212">
        <v>9.6999999999999993</v>
      </c>
      <c r="E37" s="212">
        <v>9.5</v>
      </c>
      <c r="F37" s="235">
        <v>269.39999999999998</v>
      </c>
      <c r="G37" s="212">
        <v>330.1</v>
      </c>
      <c r="H37" s="240">
        <v>320.3</v>
      </c>
    </row>
    <row r="38" spans="2:8" ht="14.1" customHeight="1" thickBot="1">
      <c r="B38" s="337" t="s">
        <v>367</v>
      </c>
      <c r="C38" s="335">
        <v>-268.3</v>
      </c>
      <c r="D38" s="342">
        <v>-510.2</v>
      </c>
      <c r="E38" s="342">
        <v>-464.7</v>
      </c>
      <c r="F38" s="338">
        <v>-1232.0999999999999</v>
      </c>
      <c r="G38" s="339">
        <v>-1366.2</v>
      </c>
      <c r="H38" s="340">
        <v>-1587.9</v>
      </c>
    </row>
    <row r="39" spans="2:8" ht="14.1" customHeight="1" thickTop="1">
      <c r="B39" s="341" t="s">
        <v>368</v>
      </c>
      <c r="C39" s="235">
        <v>-270</v>
      </c>
      <c r="D39" s="212">
        <v>-511.8</v>
      </c>
      <c r="E39" s="212">
        <v>-466.2</v>
      </c>
      <c r="F39" s="237">
        <v>-1252</v>
      </c>
      <c r="G39" s="239">
        <v>-1395.6</v>
      </c>
      <c r="H39" s="299">
        <v>-1606.2</v>
      </c>
    </row>
    <row r="40" spans="2:8" ht="14.1" customHeight="1">
      <c r="B40" s="341" t="s">
        <v>369</v>
      </c>
      <c r="C40" s="235">
        <v>1.7</v>
      </c>
      <c r="D40" s="212">
        <v>1.6</v>
      </c>
      <c r="E40" s="212">
        <v>1.5</v>
      </c>
      <c r="F40" s="235">
        <v>19.899999999999999</v>
      </c>
      <c r="G40" s="212">
        <v>29.4</v>
      </c>
      <c r="H40" s="240">
        <v>18.3</v>
      </c>
    </row>
    <row r="41" spans="2:8" ht="14.1" customHeight="1">
      <c r="B41" s="165" t="s">
        <v>371</v>
      </c>
      <c r="C41" s="242">
        <v>6639.1</v>
      </c>
      <c r="D41" s="242">
        <v>5999.8</v>
      </c>
      <c r="E41" s="242">
        <v>7425.7</v>
      </c>
      <c r="F41" s="242">
        <v>28293.9</v>
      </c>
      <c r="G41" s="242">
        <v>27421.599999999999</v>
      </c>
      <c r="H41" s="374">
        <v>27833.7</v>
      </c>
    </row>
    <row r="42" spans="2:8" ht="14.1" customHeight="1" thickBot="1">
      <c r="B42" s="337" t="s">
        <v>372</v>
      </c>
      <c r="C42" s="338">
        <v>4279.8</v>
      </c>
      <c r="D42" s="339">
        <v>4349.7</v>
      </c>
      <c r="E42" s="339">
        <v>4258.1000000000004</v>
      </c>
      <c r="F42" s="338">
        <v>5948.3</v>
      </c>
      <c r="G42" s="339">
        <v>5991.2</v>
      </c>
      <c r="H42" s="340">
        <v>6114.7</v>
      </c>
    </row>
    <row r="43" spans="2:8" ht="14.1" customHeight="1" thickTop="1">
      <c r="B43" s="341" t="s">
        <v>373</v>
      </c>
      <c r="C43" s="235">
        <v>42.3</v>
      </c>
      <c r="D43" s="212">
        <v>19.100000000000001</v>
      </c>
      <c r="E43" s="212">
        <v>27.4</v>
      </c>
      <c r="F43" s="235">
        <v>916.2</v>
      </c>
      <c r="G43" s="212">
        <v>438.3</v>
      </c>
      <c r="H43" s="240">
        <v>825</v>
      </c>
    </row>
    <row r="44" spans="2:8" ht="14.1" customHeight="1">
      <c r="B44" s="341" t="s">
        <v>374</v>
      </c>
      <c r="C44" s="237">
        <v>4237.5</v>
      </c>
      <c r="D44" s="239">
        <v>4330.6000000000004</v>
      </c>
      <c r="E44" s="239">
        <v>4230.8</v>
      </c>
      <c r="F44" s="237">
        <v>5032.1000000000004</v>
      </c>
      <c r="G44" s="239">
        <v>5552.9</v>
      </c>
      <c r="H44" s="299">
        <v>5289.7</v>
      </c>
    </row>
    <row r="45" spans="2:8" ht="14.1" customHeight="1">
      <c r="B45" s="165" t="s">
        <v>375</v>
      </c>
      <c r="C45" s="242">
        <v>2359.3000000000002</v>
      </c>
      <c r="D45" s="242">
        <v>1650.1</v>
      </c>
      <c r="E45" s="242">
        <v>3167.6</v>
      </c>
      <c r="F45" s="242">
        <v>22345.599999999999</v>
      </c>
      <c r="G45" s="242">
        <v>21430.5</v>
      </c>
      <c r="H45" s="374">
        <v>21718.9</v>
      </c>
    </row>
    <row r="46" spans="2:8" ht="14.1" customHeight="1">
      <c r="B46" s="145" t="s">
        <v>376</v>
      </c>
      <c r="C46" s="235" t="s">
        <v>136</v>
      </c>
      <c r="D46" s="212" t="s">
        <v>136</v>
      </c>
      <c r="E46" s="212" t="s">
        <v>36</v>
      </c>
      <c r="F46" s="235">
        <v>259.2</v>
      </c>
      <c r="G46" s="212">
        <v>256.89999999999998</v>
      </c>
      <c r="H46" s="240">
        <v>238.1</v>
      </c>
    </row>
    <row r="47" spans="2:8" ht="14.1" customHeight="1">
      <c r="B47" s="145" t="s">
        <v>377</v>
      </c>
      <c r="C47" s="235" t="s">
        <v>136</v>
      </c>
      <c r="D47" s="212" t="s">
        <v>136</v>
      </c>
      <c r="E47" s="212" t="s">
        <v>36</v>
      </c>
      <c r="F47" s="235">
        <v>188.1</v>
      </c>
      <c r="G47" s="212">
        <v>139.9</v>
      </c>
      <c r="H47" s="240">
        <v>138.19999999999999</v>
      </c>
    </row>
    <row r="48" spans="2:8" ht="14.1" customHeight="1">
      <c r="B48" s="145" t="s">
        <v>378</v>
      </c>
      <c r="C48" s="235" t="s">
        <v>136</v>
      </c>
      <c r="D48" s="212" t="s">
        <v>136</v>
      </c>
      <c r="E48" s="212" t="s">
        <v>36</v>
      </c>
      <c r="F48" s="235">
        <v>-283.60000000000002</v>
      </c>
      <c r="G48" s="212">
        <v>-61.8</v>
      </c>
      <c r="H48" s="240">
        <v>502</v>
      </c>
    </row>
    <row r="49" spans="2:8" ht="14.1" customHeight="1">
      <c r="B49" s="165" t="s">
        <v>379</v>
      </c>
      <c r="C49" s="242">
        <v>2359.3000000000002</v>
      </c>
      <c r="D49" s="242">
        <v>1650.1</v>
      </c>
      <c r="E49" s="242">
        <v>3167.6</v>
      </c>
      <c r="F49" s="242">
        <v>22181.9</v>
      </c>
      <c r="G49" s="242">
        <v>21095.4</v>
      </c>
      <c r="H49" s="374">
        <v>20840.7</v>
      </c>
    </row>
    <row r="50" spans="2:8" ht="2.1" customHeight="1">
      <c r="B50" s="345"/>
      <c r="C50" s="273"/>
      <c r="D50" s="273"/>
      <c r="E50" s="273"/>
      <c r="F50" s="434" t="s">
        <v>137</v>
      </c>
      <c r="G50" s="273"/>
      <c r="H50" s="333"/>
    </row>
    <row r="51" spans="2:8" ht="13.5" customHeight="1">
      <c r="B51" s="1211" t="s">
        <v>63</v>
      </c>
      <c r="C51" s="1211"/>
      <c r="D51" s="1211"/>
      <c r="E51" s="1211"/>
      <c r="F51" s="1211"/>
      <c r="G51" s="1211"/>
      <c r="H51" s="1212"/>
    </row>
    <row r="52" spans="2:8" ht="2.1" customHeight="1">
      <c r="B52" s="345"/>
      <c r="C52" s="273"/>
      <c r="D52" s="273"/>
      <c r="E52" s="273"/>
      <c r="F52" s="273"/>
      <c r="G52" s="273"/>
      <c r="H52" s="333"/>
    </row>
    <row r="53" spans="2:8" ht="2.1" customHeight="1">
      <c r="B53" s="346"/>
      <c r="C53" s="346"/>
      <c r="D53" s="346"/>
      <c r="E53" s="346"/>
      <c r="F53" s="346"/>
      <c r="G53" s="346"/>
      <c r="H53" s="347"/>
    </row>
    <row r="54" spans="2:8" ht="2.1" customHeight="1">
      <c r="B54" s="345"/>
      <c r="C54" s="273"/>
      <c r="D54" s="273"/>
      <c r="E54" s="273"/>
      <c r="F54" s="273"/>
      <c r="G54" s="273"/>
      <c r="H54" s="333"/>
    </row>
    <row r="55" spans="2:8" ht="14.1" customHeight="1">
      <c r="B55" s="145" t="s">
        <v>380</v>
      </c>
      <c r="C55" s="782" t="s">
        <v>36</v>
      </c>
      <c r="D55" s="169" t="s">
        <v>36</v>
      </c>
      <c r="E55" s="169" t="s">
        <v>36</v>
      </c>
      <c r="F55" s="237">
        <v>7405.8</v>
      </c>
      <c r="G55" s="252">
        <v>7565.8</v>
      </c>
      <c r="H55" s="371">
        <v>7358.3</v>
      </c>
    </row>
    <row r="56" spans="2:8" ht="15.75">
      <c r="B56" s="145" t="s">
        <v>381</v>
      </c>
      <c r="C56" s="782" t="s">
        <v>36</v>
      </c>
      <c r="D56" s="169" t="s">
        <v>36</v>
      </c>
      <c r="E56" s="169" t="s">
        <v>36</v>
      </c>
      <c r="F56" s="235">
        <v>3</v>
      </c>
      <c r="G56" s="169">
        <v>2.8</v>
      </c>
      <c r="H56" s="485">
        <v>2.8</v>
      </c>
    </row>
    <row r="57" spans="2:8" ht="2.1" customHeight="1" thickBot="1">
      <c r="B57" s="348"/>
      <c r="C57" s="349"/>
      <c r="D57" s="406"/>
      <c r="E57" s="406"/>
      <c r="F57" s="406"/>
      <c r="G57" s="406"/>
      <c r="H57" s="435"/>
    </row>
    <row r="58" spans="2:8" ht="15.75">
      <c r="B58" s="608"/>
      <c r="C58" s="609"/>
      <c r="D58" s="610"/>
      <c r="E58" s="610"/>
      <c r="F58" s="610"/>
      <c r="G58" s="610"/>
      <c r="H58" s="610"/>
    </row>
    <row r="59" spans="2:8" ht="15.75">
      <c r="B59" s="608"/>
      <c r="C59" s="609"/>
      <c r="D59" s="610"/>
      <c r="E59" s="610"/>
      <c r="F59" s="610"/>
      <c r="G59" s="610"/>
      <c r="H59" s="610"/>
    </row>
    <row r="60" spans="2:8" ht="15.75">
      <c r="B60" s="81" t="s">
        <v>343</v>
      </c>
      <c r="C60" s="609"/>
      <c r="D60" s="610"/>
      <c r="E60" s="610"/>
      <c r="F60" s="610"/>
      <c r="G60" s="610"/>
      <c r="H60" s="610"/>
    </row>
    <row r="61" spans="2:8" ht="15" customHeight="1">
      <c r="B61" s="608"/>
      <c r="C61" s="609"/>
      <c r="D61" s="610"/>
      <c r="E61" s="610"/>
      <c r="F61" s="610"/>
      <c r="G61" s="610"/>
      <c r="H61" s="610"/>
    </row>
    <row r="62" spans="2:8" ht="15" customHeight="1">
      <c r="B62" s="1185" t="s">
        <v>382</v>
      </c>
      <c r="C62" s="1186" t="s">
        <v>383</v>
      </c>
      <c r="D62" s="730" t="s">
        <v>384</v>
      </c>
      <c r="E62" s="1187" t="s">
        <v>893</v>
      </c>
      <c r="F62" s="1187" t="s">
        <v>386</v>
      </c>
      <c r="G62" s="1186" t="s">
        <v>177</v>
      </c>
      <c r="H62" s="1188" t="s">
        <v>387</v>
      </c>
    </row>
    <row r="63" spans="2:8" ht="15" customHeight="1">
      <c r="B63" s="1185"/>
      <c r="C63" s="1186"/>
      <c r="D63" s="730" t="s">
        <v>385</v>
      </c>
      <c r="E63" s="1187"/>
      <c r="F63" s="1187"/>
      <c r="G63" s="1186"/>
      <c r="H63" s="1188"/>
    </row>
    <row r="64" spans="2:8" ht="2.1" customHeight="1">
      <c r="B64" s="783"/>
      <c r="C64" s="783"/>
      <c r="D64" s="783"/>
      <c r="E64" s="784"/>
      <c r="F64" s="783"/>
      <c r="G64" s="783"/>
      <c r="H64" s="785"/>
    </row>
    <row r="65" spans="2:8" ht="2.1" customHeight="1">
      <c r="B65" s="786"/>
      <c r="C65" s="786"/>
      <c r="D65" s="786"/>
      <c r="E65" s="787"/>
      <c r="F65" s="786"/>
      <c r="G65" s="786"/>
      <c r="H65" s="788"/>
    </row>
    <row r="66" spans="2:8" ht="2.1" customHeight="1">
      <c r="B66" s="783"/>
      <c r="C66" s="783"/>
      <c r="D66" s="783"/>
      <c r="E66" s="784"/>
      <c r="F66" s="783"/>
      <c r="G66" s="783"/>
      <c r="H66" s="785"/>
    </row>
    <row r="67" spans="2:8" ht="15" customHeight="1">
      <c r="B67" s="1189" t="s">
        <v>894</v>
      </c>
      <c r="C67" s="1190">
        <v>44839</v>
      </c>
      <c r="D67" s="1192" t="s">
        <v>388</v>
      </c>
      <c r="E67" s="1193" t="s">
        <v>895</v>
      </c>
      <c r="F67" s="792" t="s">
        <v>389</v>
      </c>
      <c r="G67" s="1192" t="s">
        <v>88</v>
      </c>
      <c r="H67" s="789" t="s">
        <v>391</v>
      </c>
    </row>
    <row r="68" spans="2:8" ht="15" customHeight="1" thickBot="1">
      <c r="B68" s="1180"/>
      <c r="C68" s="1191"/>
      <c r="D68" s="1182"/>
      <c r="E68" s="1184"/>
      <c r="F68" s="793" t="s">
        <v>390</v>
      </c>
      <c r="G68" s="1182"/>
      <c r="H68" s="794" t="s">
        <v>392</v>
      </c>
    </row>
    <row r="69" spans="2:8" ht="15" customHeight="1">
      <c r="B69" s="1169" t="s">
        <v>896</v>
      </c>
      <c r="C69" s="1171">
        <v>44839</v>
      </c>
      <c r="D69" s="1173" t="s">
        <v>393</v>
      </c>
      <c r="E69" s="1175" t="s">
        <v>897</v>
      </c>
      <c r="F69" s="548" t="s">
        <v>389</v>
      </c>
      <c r="G69" s="1173" t="s">
        <v>88</v>
      </c>
      <c r="H69" s="795" t="s">
        <v>394</v>
      </c>
    </row>
    <row r="70" spans="2:8" ht="15" customHeight="1" thickBot="1">
      <c r="B70" s="1170"/>
      <c r="C70" s="1172"/>
      <c r="D70" s="1174"/>
      <c r="E70" s="1176"/>
      <c r="F70" s="797" t="s">
        <v>390</v>
      </c>
      <c r="G70" s="1174"/>
      <c r="H70" s="798" t="s">
        <v>395</v>
      </c>
    </row>
    <row r="71" spans="2:8" ht="15" customHeight="1">
      <c r="B71" s="1169" t="s">
        <v>898</v>
      </c>
      <c r="C71" s="1171">
        <v>44839</v>
      </c>
      <c r="D71" s="1173" t="s">
        <v>396</v>
      </c>
      <c r="E71" s="1177" t="s">
        <v>899</v>
      </c>
      <c r="F71" s="548" t="s">
        <v>389</v>
      </c>
      <c r="G71" s="1173" t="s">
        <v>88</v>
      </c>
      <c r="H71" s="795" t="s">
        <v>394</v>
      </c>
    </row>
    <row r="72" spans="2:8" ht="15" customHeight="1" thickBot="1">
      <c r="B72" s="1170"/>
      <c r="C72" s="1172"/>
      <c r="D72" s="1174"/>
      <c r="E72" s="1178"/>
      <c r="F72" s="797" t="s">
        <v>390</v>
      </c>
      <c r="G72" s="1174"/>
      <c r="H72" s="798" t="s">
        <v>395</v>
      </c>
    </row>
    <row r="73" spans="2:8" ht="15" customHeight="1" thickBot="1">
      <c r="B73" s="799" t="s">
        <v>900</v>
      </c>
      <c r="C73" s="799" t="s">
        <v>397</v>
      </c>
      <c r="D73" s="799" t="s">
        <v>398</v>
      </c>
      <c r="E73" s="800" t="s">
        <v>901</v>
      </c>
      <c r="F73" s="793" t="s">
        <v>399</v>
      </c>
      <c r="G73" s="799" t="s">
        <v>88</v>
      </c>
      <c r="H73" s="794" t="s">
        <v>400</v>
      </c>
    </row>
    <row r="74" spans="2:8" ht="15" customHeight="1" thickBot="1">
      <c r="B74" s="801" t="s">
        <v>902</v>
      </c>
      <c r="C74" s="802" t="s">
        <v>397</v>
      </c>
      <c r="D74" s="802" t="s">
        <v>401</v>
      </c>
      <c r="E74" s="803" t="s">
        <v>903</v>
      </c>
      <c r="F74" s="797" t="s">
        <v>399</v>
      </c>
      <c r="G74" s="802" t="s">
        <v>88</v>
      </c>
      <c r="H74" s="798" t="s">
        <v>400</v>
      </c>
    </row>
    <row r="75" spans="2:8" ht="15" customHeight="1" thickBot="1">
      <c r="B75" s="801" t="s">
        <v>904</v>
      </c>
      <c r="C75" s="802" t="s">
        <v>397</v>
      </c>
      <c r="D75" s="802" t="s">
        <v>402</v>
      </c>
      <c r="E75" s="804" t="s">
        <v>905</v>
      </c>
      <c r="F75" s="797" t="s">
        <v>399</v>
      </c>
      <c r="G75" s="802" t="s">
        <v>88</v>
      </c>
      <c r="H75" s="798" t="s">
        <v>400</v>
      </c>
    </row>
    <row r="76" spans="2:8" ht="15" customHeight="1" thickBot="1">
      <c r="B76" s="801" t="s">
        <v>906</v>
      </c>
      <c r="C76" s="802" t="s">
        <v>397</v>
      </c>
      <c r="D76" s="802" t="s">
        <v>403</v>
      </c>
      <c r="E76" s="804" t="s">
        <v>870</v>
      </c>
      <c r="F76" s="797" t="s">
        <v>399</v>
      </c>
      <c r="G76" s="802" t="s">
        <v>88</v>
      </c>
      <c r="H76" s="798" t="s">
        <v>400</v>
      </c>
    </row>
    <row r="77" spans="2:8" ht="15" customHeight="1" thickBot="1">
      <c r="B77" s="801" t="s">
        <v>907</v>
      </c>
      <c r="C77" s="802" t="s">
        <v>397</v>
      </c>
      <c r="D77" s="802" t="s">
        <v>404</v>
      </c>
      <c r="E77" s="804" t="s">
        <v>908</v>
      </c>
      <c r="F77" s="797" t="s">
        <v>399</v>
      </c>
      <c r="G77" s="802" t="s">
        <v>88</v>
      </c>
      <c r="H77" s="798" t="s">
        <v>400</v>
      </c>
    </row>
    <row r="78" spans="2:8" ht="15" customHeight="1" thickBot="1">
      <c r="B78" s="801" t="s">
        <v>909</v>
      </c>
      <c r="C78" s="802" t="s">
        <v>397</v>
      </c>
      <c r="D78" s="802" t="s">
        <v>405</v>
      </c>
      <c r="E78" s="804" t="s">
        <v>910</v>
      </c>
      <c r="F78" s="797" t="s">
        <v>399</v>
      </c>
      <c r="G78" s="802" t="s">
        <v>88</v>
      </c>
      <c r="H78" s="798" t="s">
        <v>400</v>
      </c>
    </row>
    <row r="79" spans="2:8" ht="15" customHeight="1">
      <c r="B79" s="1179" t="s">
        <v>911</v>
      </c>
      <c r="C79" s="1181" t="s">
        <v>406</v>
      </c>
      <c r="D79" s="1181" t="s">
        <v>407</v>
      </c>
      <c r="E79" s="1183" t="s">
        <v>912</v>
      </c>
      <c r="F79" s="792" t="s">
        <v>408</v>
      </c>
      <c r="G79" s="1181" t="s">
        <v>88</v>
      </c>
      <c r="H79" s="789" t="s">
        <v>410</v>
      </c>
    </row>
    <row r="80" spans="2:8" ht="15" customHeight="1" thickBot="1">
      <c r="B80" s="1180"/>
      <c r="C80" s="1182"/>
      <c r="D80" s="1182"/>
      <c r="E80" s="1184"/>
      <c r="F80" s="793" t="s">
        <v>409</v>
      </c>
      <c r="G80" s="1182"/>
      <c r="H80" s="794" t="s">
        <v>411</v>
      </c>
    </row>
    <row r="81" spans="2:8" ht="15" customHeight="1">
      <c r="B81" s="1169" t="s">
        <v>913</v>
      </c>
      <c r="C81" s="1173" t="s">
        <v>406</v>
      </c>
      <c r="D81" s="1173" t="s">
        <v>412</v>
      </c>
      <c r="E81" s="1196" t="s">
        <v>914</v>
      </c>
      <c r="F81" s="548" t="s">
        <v>408</v>
      </c>
      <c r="G81" s="1173" t="s">
        <v>88</v>
      </c>
      <c r="H81" s="795" t="s">
        <v>410</v>
      </c>
    </row>
    <row r="82" spans="2:8" ht="15" customHeight="1" thickBot="1">
      <c r="B82" s="1170"/>
      <c r="C82" s="1174"/>
      <c r="D82" s="1174"/>
      <c r="E82" s="1198"/>
      <c r="F82" s="797" t="s">
        <v>409</v>
      </c>
      <c r="G82" s="1174"/>
      <c r="H82" s="798" t="s">
        <v>411</v>
      </c>
    </row>
    <row r="83" spans="2:8" ht="15" customHeight="1">
      <c r="B83" s="1169" t="s">
        <v>915</v>
      </c>
      <c r="C83" s="1173" t="s">
        <v>406</v>
      </c>
      <c r="D83" s="1173" t="s">
        <v>413</v>
      </c>
      <c r="E83" s="1207" t="s">
        <v>916</v>
      </c>
      <c r="F83" s="548" t="s">
        <v>408</v>
      </c>
      <c r="G83" s="1173" t="s">
        <v>88</v>
      </c>
      <c r="H83" s="795" t="s">
        <v>410</v>
      </c>
    </row>
    <row r="84" spans="2:8" ht="15" customHeight="1" thickBot="1">
      <c r="B84" s="1170"/>
      <c r="C84" s="1174"/>
      <c r="D84" s="1174"/>
      <c r="E84" s="1208"/>
      <c r="F84" s="797" t="s">
        <v>409</v>
      </c>
      <c r="G84" s="1174"/>
      <c r="H84" s="798" t="s">
        <v>411</v>
      </c>
    </row>
    <row r="85" spans="2:8" ht="15" customHeight="1">
      <c r="B85" s="1169" t="s">
        <v>917</v>
      </c>
      <c r="C85" s="1173" t="s">
        <v>406</v>
      </c>
      <c r="D85" s="1173" t="s">
        <v>337</v>
      </c>
      <c r="E85" s="1207" t="s">
        <v>414</v>
      </c>
      <c r="F85" s="548" t="s">
        <v>408</v>
      </c>
      <c r="G85" s="1173" t="s">
        <v>88</v>
      </c>
      <c r="H85" s="795" t="s">
        <v>410</v>
      </c>
    </row>
    <row r="86" spans="2:8" ht="15" customHeight="1" thickBot="1">
      <c r="B86" s="1170"/>
      <c r="C86" s="1174"/>
      <c r="D86" s="1174"/>
      <c r="E86" s="1208"/>
      <c r="F86" s="797" t="s">
        <v>409</v>
      </c>
      <c r="G86" s="1174"/>
      <c r="H86" s="798" t="s">
        <v>411</v>
      </c>
    </row>
    <row r="87" spans="2:8" ht="15" customHeight="1">
      <c r="B87" s="1169" t="s">
        <v>918</v>
      </c>
      <c r="C87" s="1173" t="s">
        <v>406</v>
      </c>
      <c r="D87" s="1173" t="s">
        <v>415</v>
      </c>
      <c r="E87" s="1207" t="s">
        <v>919</v>
      </c>
      <c r="F87" s="548" t="s">
        <v>408</v>
      </c>
      <c r="G87" s="1173" t="s">
        <v>88</v>
      </c>
      <c r="H87" s="795" t="s">
        <v>410</v>
      </c>
    </row>
    <row r="88" spans="2:8" ht="15" customHeight="1" thickBot="1">
      <c r="B88" s="1170"/>
      <c r="C88" s="1174"/>
      <c r="D88" s="1174"/>
      <c r="E88" s="1208"/>
      <c r="F88" s="797" t="s">
        <v>409</v>
      </c>
      <c r="G88" s="1174"/>
      <c r="H88" s="798" t="s">
        <v>411</v>
      </c>
    </row>
    <row r="89" spans="2:8" ht="15" customHeight="1">
      <c r="B89" s="1169" t="s">
        <v>920</v>
      </c>
      <c r="C89" s="1173" t="s">
        <v>406</v>
      </c>
      <c r="D89" s="1173" t="s">
        <v>416</v>
      </c>
      <c r="E89" s="1207" t="s">
        <v>921</v>
      </c>
      <c r="F89" s="548" t="s">
        <v>408</v>
      </c>
      <c r="G89" s="1173" t="s">
        <v>88</v>
      </c>
      <c r="H89" s="795" t="s">
        <v>410</v>
      </c>
    </row>
    <row r="90" spans="2:8" ht="15" customHeight="1" thickBot="1">
      <c r="B90" s="1170"/>
      <c r="C90" s="1174"/>
      <c r="D90" s="1174"/>
      <c r="E90" s="1208"/>
      <c r="F90" s="797" t="s">
        <v>409</v>
      </c>
      <c r="G90" s="1174"/>
      <c r="H90" s="798" t="s">
        <v>411</v>
      </c>
    </row>
    <row r="91" spans="2:8" ht="15" customHeight="1">
      <c r="B91" s="1169" t="s">
        <v>922</v>
      </c>
      <c r="C91" s="1173" t="s">
        <v>406</v>
      </c>
      <c r="D91" s="1173" t="s">
        <v>418</v>
      </c>
      <c r="E91" s="1207" t="s">
        <v>419</v>
      </c>
      <c r="F91" s="548" t="s">
        <v>408</v>
      </c>
      <c r="G91" s="1173" t="s">
        <v>88</v>
      </c>
      <c r="H91" s="795" t="s">
        <v>410</v>
      </c>
    </row>
    <row r="92" spans="2:8" ht="15" customHeight="1" thickBot="1">
      <c r="B92" s="1170"/>
      <c r="C92" s="1174"/>
      <c r="D92" s="1174"/>
      <c r="E92" s="1208"/>
      <c r="F92" s="797" t="s">
        <v>409</v>
      </c>
      <c r="G92" s="1174"/>
      <c r="H92" s="798" t="s">
        <v>411</v>
      </c>
    </row>
    <row r="93" spans="2:8" ht="15" customHeight="1">
      <c r="B93" s="1169" t="s">
        <v>923</v>
      </c>
      <c r="C93" s="1173" t="s">
        <v>406</v>
      </c>
      <c r="D93" s="1173" t="s">
        <v>420</v>
      </c>
      <c r="E93" s="1207" t="s">
        <v>924</v>
      </c>
      <c r="F93" s="548" t="s">
        <v>408</v>
      </c>
      <c r="G93" s="1173" t="s">
        <v>88</v>
      </c>
      <c r="H93" s="795" t="s">
        <v>410</v>
      </c>
    </row>
    <row r="94" spans="2:8" ht="15" customHeight="1" thickBot="1">
      <c r="B94" s="1170"/>
      <c r="C94" s="1174"/>
      <c r="D94" s="1174"/>
      <c r="E94" s="1208"/>
      <c r="F94" s="797" t="s">
        <v>409</v>
      </c>
      <c r="G94" s="1174"/>
      <c r="H94" s="798" t="s">
        <v>411</v>
      </c>
    </row>
    <row r="95" spans="2:8" ht="15" customHeight="1">
      <c r="B95" s="1169" t="s">
        <v>925</v>
      </c>
      <c r="C95" s="1173" t="s">
        <v>406</v>
      </c>
      <c r="D95" s="1173" t="s">
        <v>422</v>
      </c>
      <c r="E95" s="1207" t="s">
        <v>423</v>
      </c>
      <c r="F95" s="548" t="s">
        <v>408</v>
      </c>
      <c r="G95" s="1173" t="s">
        <v>88</v>
      </c>
      <c r="H95" s="795" t="s">
        <v>410</v>
      </c>
    </row>
    <row r="96" spans="2:8" ht="15" customHeight="1" thickBot="1">
      <c r="B96" s="1170"/>
      <c r="C96" s="1174"/>
      <c r="D96" s="1174"/>
      <c r="E96" s="1208"/>
      <c r="F96" s="797" t="s">
        <v>409</v>
      </c>
      <c r="G96" s="1174"/>
      <c r="H96" s="798" t="s">
        <v>411</v>
      </c>
    </row>
    <row r="97" spans="2:8" ht="15" customHeight="1">
      <c r="B97" s="1169" t="s">
        <v>926</v>
      </c>
      <c r="C97" s="1173" t="s">
        <v>406</v>
      </c>
      <c r="D97" s="1173" t="s">
        <v>415</v>
      </c>
      <c r="E97" s="1207" t="s">
        <v>919</v>
      </c>
      <c r="F97" s="548" t="s">
        <v>408</v>
      </c>
      <c r="G97" s="1173" t="s">
        <v>88</v>
      </c>
      <c r="H97" s="795" t="s">
        <v>410</v>
      </c>
    </row>
    <row r="98" spans="2:8" ht="15" customHeight="1" thickBot="1">
      <c r="B98" s="1170"/>
      <c r="C98" s="1174"/>
      <c r="D98" s="1174"/>
      <c r="E98" s="1208"/>
      <c r="F98" s="797" t="s">
        <v>409</v>
      </c>
      <c r="G98" s="1174"/>
      <c r="H98" s="798" t="s">
        <v>411</v>
      </c>
    </row>
    <row r="99" spans="2:8" ht="15" customHeight="1">
      <c r="B99" s="1169" t="s">
        <v>927</v>
      </c>
      <c r="C99" s="1173" t="s">
        <v>406</v>
      </c>
      <c r="D99" s="1173" t="s">
        <v>424</v>
      </c>
      <c r="E99" s="1207" t="s">
        <v>440</v>
      </c>
      <c r="F99" s="548" t="s">
        <v>408</v>
      </c>
      <c r="G99" s="1173" t="s">
        <v>88</v>
      </c>
      <c r="H99" s="795" t="s">
        <v>410</v>
      </c>
    </row>
    <row r="100" spans="2:8" ht="15" customHeight="1" thickBot="1">
      <c r="B100" s="1199"/>
      <c r="C100" s="1200"/>
      <c r="D100" s="1200"/>
      <c r="E100" s="1209"/>
      <c r="F100" s="805" t="s">
        <v>409</v>
      </c>
      <c r="G100" s="1200"/>
      <c r="H100" s="806" t="s">
        <v>411</v>
      </c>
    </row>
    <row r="101" spans="2:8" ht="15" customHeight="1" thickTop="1" thickBot="1">
      <c r="B101" s="799" t="s">
        <v>928</v>
      </c>
      <c r="C101" s="807">
        <v>43529</v>
      </c>
      <c r="D101" s="799" t="s">
        <v>388</v>
      </c>
      <c r="E101" s="808" t="s">
        <v>929</v>
      </c>
      <c r="F101" s="793" t="s">
        <v>426</v>
      </c>
      <c r="G101" s="799" t="s">
        <v>88</v>
      </c>
      <c r="H101" s="794" t="s">
        <v>427</v>
      </c>
    </row>
    <row r="102" spans="2:8" ht="15" customHeight="1" thickBot="1">
      <c r="B102" s="801" t="s">
        <v>930</v>
      </c>
      <c r="C102" s="809">
        <v>43621</v>
      </c>
      <c r="D102" s="802" t="s">
        <v>428</v>
      </c>
      <c r="E102" s="810" t="s">
        <v>931</v>
      </c>
      <c r="F102" s="797" t="s">
        <v>429</v>
      </c>
      <c r="G102" s="802" t="s">
        <v>88</v>
      </c>
      <c r="H102" s="798" t="s">
        <v>427</v>
      </c>
    </row>
    <row r="103" spans="2:8" ht="15" customHeight="1" thickBot="1">
      <c r="B103" s="811" t="s">
        <v>932</v>
      </c>
      <c r="C103" s="812">
        <v>43621</v>
      </c>
      <c r="D103" s="813" t="s">
        <v>430</v>
      </c>
      <c r="E103" s="814" t="s">
        <v>933</v>
      </c>
      <c r="F103" s="805" t="s">
        <v>429</v>
      </c>
      <c r="G103" s="813" t="s">
        <v>88</v>
      </c>
      <c r="H103" s="806" t="s">
        <v>427</v>
      </c>
    </row>
    <row r="104" spans="2:8" ht="15" customHeight="1" thickTop="1">
      <c r="B104" s="1202" t="s">
        <v>934</v>
      </c>
      <c r="C104" s="1203" t="s">
        <v>431</v>
      </c>
      <c r="D104" s="1203" t="s">
        <v>432</v>
      </c>
      <c r="E104" s="1204" t="s">
        <v>935</v>
      </c>
      <c r="F104" s="815"/>
      <c r="G104" s="1203" t="s">
        <v>88</v>
      </c>
      <c r="H104" s="816"/>
    </row>
    <row r="105" spans="2:8" ht="15" customHeight="1" thickBot="1">
      <c r="B105" s="1180"/>
      <c r="C105" s="1182"/>
      <c r="D105" s="1182"/>
      <c r="E105" s="1184"/>
      <c r="F105" s="793" t="s">
        <v>433</v>
      </c>
      <c r="G105" s="1182"/>
      <c r="H105" s="817" t="s">
        <v>434</v>
      </c>
    </row>
    <row r="106" spans="2:8" ht="15" customHeight="1">
      <c r="B106" s="1169" t="s">
        <v>936</v>
      </c>
      <c r="C106" s="1173" t="s">
        <v>431</v>
      </c>
      <c r="D106" s="1173" t="s">
        <v>435</v>
      </c>
      <c r="E106" s="1196" t="s">
        <v>937</v>
      </c>
      <c r="F106" s="784"/>
      <c r="G106" s="1196" t="s">
        <v>88</v>
      </c>
      <c r="H106" s="119"/>
    </row>
    <row r="107" spans="2:8" ht="15" customHeight="1" thickBot="1">
      <c r="B107" s="1170"/>
      <c r="C107" s="1174"/>
      <c r="D107" s="1174"/>
      <c r="E107" s="1198"/>
      <c r="F107" s="797" t="s">
        <v>433</v>
      </c>
      <c r="G107" s="1198"/>
      <c r="H107" s="818" t="s">
        <v>434</v>
      </c>
    </row>
    <row r="108" spans="2:8" ht="15" customHeight="1" thickBot="1">
      <c r="B108" s="801" t="s">
        <v>938</v>
      </c>
      <c r="C108" s="802" t="s">
        <v>431</v>
      </c>
      <c r="D108" s="802" t="s">
        <v>436</v>
      </c>
      <c r="E108" s="797" t="s">
        <v>939</v>
      </c>
      <c r="F108" s="797" t="s">
        <v>433</v>
      </c>
      <c r="G108" s="797" t="s">
        <v>88</v>
      </c>
      <c r="H108" s="818" t="s">
        <v>434</v>
      </c>
    </row>
    <row r="109" spans="2:8" ht="15" customHeight="1" thickBot="1">
      <c r="B109" s="801" t="s">
        <v>940</v>
      </c>
      <c r="C109" s="802" t="s">
        <v>431</v>
      </c>
      <c r="D109" s="802" t="s">
        <v>437</v>
      </c>
      <c r="E109" s="818" t="s">
        <v>941</v>
      </c>
      <c r="F109" s="818" t="s">
        <v>433</v>
      </c>
      <c r="G109" s="797" t="s">
        <v>88</v>
      </c>
      <c r="H109" s="818" t="s">
        <v>434</v>
      </c>
    </row>
    <row r="110" spans="2:8" ht="15" customHeight="1">
      <c r="B110" s="1169" t="s">
        <v>940</v>
      </c>
      <c r="C110" s="1173" t="s">
        <v>431</v>
      </c>
      <c r="D110" s="1173" t="s">
        <v>438</v>
      </c>
      <c r="E110" s="1196" t="s">
        <v>942</v>
      </c>
      <c r="F110" s="784"/>
      <c r="G110" s="1205" t="s">
        <v>88</v>
      </c>
      <c r="H110" s="119"/>
    </row>
    <row r="111" spans="2:8" ht="15" customHeight="1" thickBot="1">
      <c r="B111" s="1170"/>
      <c r="C111" s="1174"/>
      <c r="D111" s="1174"/>
      <c r="E111" s="1198"/>
      <c r="F111" s="818" t="s">
        <v>433</v>
      </c>
      <c r="G111" s="1206"/>
      <c r="H111" s="818" t="s">
        <v>434</v>
      </c>
    </row>
    <row r="112" spans="2:8" ht="15" customHeight="1">
      <c r="B112" s="1169" t="s">
        <v>943</v>
      </c>
      <c r="C112" s="1173" t="s">
        <v>431</v>
      </c>
      <c r="D112" s="1173" t="s">
        <v>439</v>
      </c>
      <c r="E112" s="1196" t="s">
        <v>698</v>
      </c>
      <c r="F112" s="784"/>
      <c r="G112" s="1196" t="s">
        <v>88</v>
      </c>
      <c r="H112" s="119"/>
    </row>
    <row r="113" spans="2:8" ht="15" customHeight="1" thickBot="1">
      <c r="B113" s="1170"/>
      <c r="C113" s="1174"/>
      <c r="D113" s="1174"/>
      <c r="E113" s="1198"/>
      <c r="F113" s="797" t="s">
        <v>433</v>
      </c>
      <c r="G113" s="1198"/>
      <c r="H113" s="818" t="s">
        <v>434</v>
      </c>
    </row>
    <row r="114" spans="2:8" ht="15" customHeight="1">
      <c r="B114" s="1169" t="s">
        <v>944</v>
      </c>
      <c r="C114" s="1173" t="s">
        <v>431</v>
      </c>
      <c r="D114" s="1173" t="s">
        <v>336</v>
      </c>
      <c r="E114" s="1196" t="s">
        <v>945</v>
      </c>
      <c r="F114" s="784"/>
      <c r="G114" s="1196" t="s">
        <v>88</v>
      </c>
      <c r="H114" s="119"/>
    </row>
    <row r="115" spans="2:8" ht="15" customHeight="1" thickBot="1">
      <c r="B115" s="1170"/>
      <c r="C115" s="1174"/>
      <c r="D115" s="1174"/>
      <c r="E115" s="1198"/>
      <c r="F115" s="797" t="s">
        <v>433</v>
      </c>
      <c r="G115" s="1198"/>
      <c r="H115" s="818" t="s">
        <v>434</v>
      </c>
    </row>
    <row r="116" spans="2:8" ht="15" customHeight="1">
      <c r="B116" s="1169" t="s">
        <v>946</v>
      </c>
      <c r="C116" s="1173" t="s">
        <v>431</v>
      </c>
      <c r="D116" s="1173" t="s">
        <v>441</v>
      </c>
      <c r="E116" s="1196" t="s">
        <v>947</v>
      </c>
      <c r="F116" s="784"/>
      <c r="G116" s="1196" t="s">
        <v>88</v>
      </c>
      <c r="H116" s="119"/>
    </row>
    <row r="117" spans="2:8" ht="15" customHeight="1" thickBot="1">
      <c r="B117" s="1199"/>
      <c r="C117" s="1200"/>
      <c r="D117" s="1200"/>
      <c r="E117" s="1201"/>
      <c r="F117" s="805" t="s">
        <v>433</v>
      </c>
      <c r="G117" s="1201"/>
      <c r="H117" s="819" t="s">
        <v>434</v>
      </c>
    </row>
    <row r="118" spans="2:8" ht="15" customHeight="1" thickTop="1">
      <c r="B118" s="1202" t="s">
        <v>948</v>
      </c>
      <c r="C118" s="1203" t="s">
        <v>442</v>
      </c>
      <c r="D118" s="1203" t="s">
        <v>443</v>
      </c>
      <c r="E118" s="1204" t="s">
        <v>949</v>
      </c>
      <c r="F118" s="815"/>
      <c r="G118" s="1203" t="s">
        <v>444</v>
      </c>
      <c r="H118" s="816"/>
    </row>
    <row r="119" spans="2:8" ht="15" customHeight="1">
      <c r="B119" s="1189"/>
      <c r="C119" s="1192"/>
      <c r="D119" s="1192"/>
      <c r="E119" s="1193"/>
      <c r="F119" s="792" t="s">
        <v>445</v>
      </c>
      <c r="G119" s="1192"/>
      <c r="H119" s="791" t="s">
        <v>446</v>
      </c>
    </row>
    <row r="120" spans="2:8" ht="15" customHeight="1" thickBot="1">
      <c r="B120" s="1180"/>
      <c r="C120" s="1182"/>
      <c r="D120" s="1182"/>
      <c r="E120" s="1184"/>
      <c r="F120" s="792" t="s">
        <v>447</v>
      </c>
      <c r="G120" s="1182"/>
      <c r="H120" s="791" t="s">
        <v>448</v>
      </c>
    </row>
    <row r="121" spans="2:8" ht="15" customHeight="1">
      <c r="B121" s="1169" t="s">
        <v>950</v>
      </c>
      <c r="C121" s="1173" t="s">
        <v>442</v>
      </c>
      <c r="D121" s="1173" t="s">
        <v>449</v>
      </c>
      <c r="E121" s="1196" t="s">
        <v>951</v>
      </c>
      <c r="F121" s="784"/>
      <c r="G121" s="1196" t="s">
        <v>444</v>
      </c>
      <c r="H121" s="119"/>
    </row>
    <row r="122" spans="2:8" ht="15" customHeight="1">
      <c r="B122" s="1194"/>
      <c r="C122" s="1195"/>
      <c r="D122" s="1195"/>
      <c r="E122" s="1197"/>
      <c r="F122" s="548" t="s">
        <v>445</v>
      </c>
      <c r="G122" s="1197"/>
      <c r="H122" s="796" t="s">
        <v>446</v>
      </c>
    </row>
    <row r="123" spans="2:8" ht="15" customHeight="1">
      <c r="B123" s="1194"/>
      <c r="C123" s="1195"/>
      <c r="D123" s="1195"/>
      <c r="E123" s="1197"/>
      <c r="F123" s="548" t="s">
        <v>447</v>
      </c>
      <c r="G123" s="1197"/>
      <c r="H123" s="796" t="s">
        <v>448</v>
      </c>
    </row>
    <row r="124" spans="2:8" ht="15" customHeight="1" thickBot="1">
      <c r="B124" s="1170"/>
      <c r="C124" s="1174"/>
      <c r="D124" s="1174"/>
      <c r="E124" s="1198"/>
      <c r="F124" s="820"/>
      <c r="G124" s="1198"/>
      <c r="H124" s="821"/>
    </row>
    <row r="125" spans="2:8" ht="15" customHeight="1">
      <c r="B125" s="1169" t="s">
        <v>952</v>
      </c>
      <c r="C125" s="1173" t="s">
        <v>442</v>
      </c>
      <c r="D125" s="1173" t="s">
        <v>450</v>
      </c>
      <c r="E125" s="1196" t="s">
        <v>953</v>
      </c>
      <c r="F125" s="548"/>
      <c r="G125" s="1196" t="s">
        <v>444</v>
      </c>
      <c r="H125" s="119"/>
    </row>
    <row r="126" spans="2:8" ht="15" customHeight="1">
      <c r="B126" s="1194"/>
      <c r="C126" s="1195"/>
      <c r="D126" s="1195"/>
      <c r="E126" s="1197"/>
      <c r="F126" s="548" t="s">
        <v>445</v>
      </c>
      <c r="G126" s="1197"/>
      <c r="H126" s="796" t="s">
        <v>446</v>
      </c>
    </row>
    <row r="127" spans="2:8" ht="15" customHeight="1">
      <c r="B127" s="1194"/>
      <c r="C127" s="1195"/>
      <c r="D127" s="1195"/>
      <c r="E127" s="1197"/>
      <c r="F127" s="548" t="s">
        <v>447</v>
      </c>
      <c r="G127" s="1197"/>
      <c r="H127" s="796" t="s">
        <v>448</v>
      </c>
    </row>
    <row r="128" spans="2:8" ht="15" customHeight="1" thickBot="1">
      <c r="B128" s="1170"/>
      <c r="C128" s="1174"/>
      <c r="D128" s="1174"/>
      <c r="E128" s="1198"/>
      <c r="F128" s="820"/>
      <c r="G128" s="1198"/>
      <c r="H128" s="818"/>
    </row>
    <row r="129" spans="2:8" ht="15" customHeight="1">
      <c r="B129" s="1169" t="s">
        <v>954</v>
      </c>
      <c r="C129" s="1173" t="s">
        <v>442</v>
      </c>
      <c r="D129" s="1173" t="s">
        <v>451</v>
      </c>
      <c r="E129" s="1196" t="s">
        <v>955</v>
      </c>
      <c r="F129" s="784"/>
      <c r="G129" s="1196" t="s">
        <v>444</v>
      </c>
      <c r="H129" s="119"/>
    </row>
    <row r="130" spans="2:8" ht="15" customHeight="1">
      <c r="B130" s="1194"/>
      <c r="C130" s="1195"/>
      <c r="D130" s="1195"/>
      <c r="E130" s="1197"/>
      <c r="F130" s="548" t="s">
        <v>445</v>
      </c>
      <c r="G130" s="1197"/>
      <c r="H130" s="796" t="s">
        <v>446</v>
      </c>
    </row>
    <row r="131" spans="2:8" ht="15" customHeight="1">
      <c r="B131" s="1194"/>
      <c r="C131" s="1195"/>
      <c r="D131" s="1195"/>
      <c r="E131" s="1197"/>
      <c r="F131" s="548" t="s">
        <v>447</v>
      </c>
      <c r="G131" s="1197"/>
      <c r="H131" s="796" t="s">
        <v>448</v>
      </c>
    </row>
    <row r="132" spans="2:8" ht="15" customHeight="1" thickBot="1">
      <c r="B132" s="1170"/>
      <c r="C132" s="1174"/>
      <c r="D132" s="1174"/>
      <c r="E132" s="1198"/>
      <c r="F132" s="820"/>
      <c r="G132" s="1198"/>
      <c r="H132" s="821"/>
    </row>
    <row r="133" spans="2:8" ht="15" customHeight="1">
      <c r="B133" s="1169" t="s">
        <v>956</v>
      </c>
      <c r="C133" s="1173" t="s">
        <v>442</v>
      </c>
      <c r="D133" s="1173" t="s">
        <v>452</v>
      </c>
      <c r="E133" s="1196" t="s">
        <v>957</v>
      </c>
      <c r="F133" s="784"/>
      <c r="G133" s="1196" t="s">
        <v>444</v>
      </c>
      <c r="H133" s="796" t="s">
        <v>958</v>
      </c>
    </row>
    <row r="134" spans="2:8" ht="15" customHeight="1">
      <c r="B134" s="1194"/>
      <c r="C134" s="1195"/>
      <c r="D134" s="1195"/>
      <c r="E134" s="1197"/>
      <c r="F134" s="548" t="s">
        <v>445</v>
      </c>
      <c r="G134" s="1197"/>
      <c r="H134" s="796" t="s">
        <v>446</v>
      </c>
    </row>
    <row r="135" spans="2:8" ht="15" customHeight="1">
      <c r="B135" s="1194"/>
      <c r="C135" s="1195"/>
      <c r="D135" s="1195"/>
      <c r="E135" s="1197"/>
      <c r="F135" s="548" t="s">
        <v>447</v>
      </c>
      <c r="G135" s="1197"/>
      <c r="H135" s="796" t="s">
        <v>448</v>
      </c>
    </row>
    <row r="136" spans="2:8" ht="15" customHeight="1" thickBot="1">
      <c r="B136" s="1170"/>
      <c r="C136" s="1174"/>
      <c r="D136" s="1174"/>
      <c r="E136" s="1198"/>
      <c r="F136" s="820"/>
      <c r="G136" s="1198"/>
      <c r="H136" s="821"/>
    </row>
    <row r="137" spans="2:8" ht="15" customHeight="1">
      <c r="B137" s="1169" t="s">
        <v>959</v>
      </c>
      <c r="C137" s="1173" t="s">
        <v>442</v>
      </c>
      <c r="D137" s="1173" t="s">
        <v>453</v>
      </c>
      <c r="E137" s="1196" t="s">
        <v>960</v>
      </c>
      <c r="F137" s="784"/>
      <c r="G137" s="1196" t="s">
        <v>444</v>
      </c>
      <c r="H137" s="119"/>
    </row>
    <row r="138" spans="2:8" ht="15" customHeight="1">
      <c r="B138" s="1194"/>
      <c r="C138" s="1195"/>
      <c r="D138" s="1195"/>
      <c r="E138" s="1197"/>
      <c r="F138" s="548" t="s">
        <v>445</v>
      </c>
      <c r="G138" s="1197"/>
      <c r="H138" s="796" t="s">
        <v>446</v>
      </c>
    </row>
    <row r="139" spans="2:8" ht="15" customHeight="1">
      <c r="B139" s="1194"/>
      <c r="C139" s="1195"/>
      <c r="D139" s="1195"/>
      <c r="E139" s="1197"/>
      <c r="F139" s="548" t="s">
        <v>447</v>
      </c>
      <c r="G139" s="1197"/>
      <c r="H139" s="796" t="s">
        <v>448</v>
      </c>
    </row>
    <row r="140" spans="2:8" ht="15" customHeight="1" thickBot="1">
      <c r="B140" s="1170"/>
      <c r="C140" s="1174"/>
      <c r="D140" s="1174"/>
      <c r="E140" s="1198"/>
      <c r="F140" s="820"/>
      <c r="G140" s="1198"/>
      <c r="H140" s="821"/>
    </row>
    <row r="141" spans="2:8" ht="15" customHeight="1">
      <c r="B141" s="1169" t="s">
        <v>961</v>
      </c>
      <c r="C141" s="1173" t="s">
        <v>442</v>
      </c>
      <c r="D141" s="1173" t="s">
        <v>454</v>
      </c>
      <c r="E141" s="1196" t="s">
        <v>962</v>
      </c>
      <c r="F141" s="784"/>
      <c r="G141" s="1196" t="s">
        <v>444</v>
      </c>
      <c r="H141" s="119"/>
    </row>
    <row r="142" spans="2:8" ht="15" customHeight="1">
      <c r="B142" s="1194"/>
      <c r="C142" s="1195"/>
      <c r="D142" s="1195"/>
      <c r="E142" s="1197"/>
      <c r="F142" s="548" t="s">
        <v>445</v>
      </c>
      <c r="G142" s="1197"/>
      <c r="H142" s="796" t="s">
        <v>446</v>
      </c>
    </row>
    <row r="143" spans="2:8" ht="15" customHeight="1">
      <c r="B143" s="1194"/>
      <c r="C143" s="1195"/>
      <c r="D143" s="1195"/>
      <c r="E143" s="1197"/>
      <c r="F143" s="548" t="s">
        <v>447</v>
      </c>
      <c r="G143" s="1197"/>
      <c r="H143" s="796" t="s">
        <v>448</v>
      </c>
    </row>
    <row r="144" spans="2:8" ht="15" customHeight="1" thickBot="1">
      <c r="B144" s="1170"/>
      <c r="C144" s="1174"/>
      <c r="D144" s="1174"/>
      <c r="E144" s="1198"/>
      <c r="F144" s="820"/>
      <c r="G144" s="1198"/>
      <c r="H144" s="821"/>
    </row>
    <row r="145" spans="2:8" ht="15" customHeight="1">
      <c r="B145" s="1169" t="s">
        <v>963</v>
      </c>
      <c r="C145" s="1173" t="s">
        <v>442</v>
      </c>
      <c r="D145" s="1173" t="s">
        <v>455</v>
      </c>
      <c r="E145" s="1196" t="s">
        <v>964</v>
      </c>
      <c r="F145" s="784"/>
      <c r="G145" s="1196" t="s">
        <v>444</v>
      </c>
      <c r="H145" s="119"/>
    </row>
    <row r="146" spans="2:8" ht="15" customHeight="1">
      <c r="B146" s="1194"/>
      <c r="C146" s="1195"/>
      <c r="D146" s="1195"/>
      <c r="E146" s="1197"/>
      <c r="F146" s="548" t="s">
        <v>445</v>
      </c>
      <c r="G146" s="1197"/>
      <c r="H146" s="796" t="s">
        <v>446</v>
      </c>
    </row>
    <row r="147" spans="2:8" ht="15" customHeight="1">
      <c r="B147" s="1194"/>
      <c r="C147" s="1195"/>
      <c r="D147" s="1195"/>
      <c r="E147" s="1197"/>
      <c r="F147" s="548" t="s">
        <v>447</v>
      </c>
      <c r="G147" s="1197"/>
      <c r="H147" s="796" t="s">
        <v>448</v>
      </c>
    </row>
    <row r="148" spans="2:8" ht="15" customHeight="1">
      <c r="B148" s="1194"/>
      <c r="C148" s="1195"/>
      <c r="D148" s="1195"/>
      <c r="E148" s="1197"/>
      <c r="F148" s="784"/>
      <c r="G148" s="1197"/>
      <c r="H148" s="119"/>
    </row>
    <row r="149" spans="2:8" ht="15" customHeight="1">
      <c r="B149" s="790" t="s">
        <v>38</v>
      </c>
      <c r="C149" s="790" t="s">
        <v>178</v>
      </c>
      <c r="D149" s="790" t="s">
        <v>456</v>
      </c>
      <c r="E149" s="792" t="s">
        <v>965</v>
      </c>
      <c r="F149" s="822"/>
      <c r="G149" s="815"/>
      <c r="H149" s="816"/>
    </row>
    <row r="150" spans="2:8" ht="15" customHeight="1" thickBot="1">
      <c r="B150" s="823"/>
      <c r="C150" s="823"/>
      <c r="D150" s="823"/>
      <c r="E150" s="824"/>
      <c r="F150" s="823"/>
      <c r="G150" s="823"/>
      <c r="H150" s="825"/>
    </row>
    <row r="151" spans="2:8" ht="15" customHeight="1"/>
    <row r="152" spans="2:8" ht="15" customHeight="1"/>
    <row r="153" spans="2:8" ht="15" customHeight="1"/>
    <row r="154" spans="2:8" ht="15.75"/>
    <row r="155" spans="2:8" ht="15.75"/>
    <row r="156" spans="2:8" ht="15.75"/>
    <row r="157" spans="2:8" ht="15.75" hidden="1"/>
    <row r="158" spans="2:8" ht="15.75" hidden="1"/>
    <row r="159" spans="2:8" ht="15.75" hidden="1"/>
    <row r="160" spans="2:8" ht="15.75" hidden="1"/>
    <row r="161" ht="15.75" hidden="1"/>
    <row r="162" ht="15.75" hidden="1"/>
    <row r="163" ht="15.75" hidden="1"/>
    <row r="164" ht="15.75" hidden="1"/>
    <row r="165" ht="15.75" hidden="1"/>
    <row r="166" ht="15.75" hidden="1"/>
    <row r="167" ht="15.75" hidden="1"/>
    <row r="168" ht="15.75" hidden="1"/>
    <row r="169" ht="15.75" hidden="1"/>
    <row r="170" ht="15.75" hidden="1"/>
    <row r="171" ht="15.75" hidden="1"/>
    <row r="172" ht="15.75" hidden="1"/>
    <row r="173" ht="15.75" hidden="1"/>
    <row r="174" ht="15.75" hidden="1"/>
    <row r="175" ht="15.75" hidden="1"/>
    <row r="176" ht="15.75" hidden="1"/>
    <row r="177" ht="15.75" hidden="1"/>
    <row r="178" ht="15.75" hidden="1"/>
    <row r="179" ht="15.75" hidden="1"/>
    <row r="180" ht="15.75" hidden="1"/>
    <row r="181" ht="15.75" hidden="1"/>
    <row r="182" ht="15.75" hidden="1"/>
    <row r="183" ht="15.75" hidden="1"/>
    <row r="184" ht="15.75" hidden="1"/>
    <row r="185" ht="15.75" hidden="1"/>
    <row r="186" ht="15.75" hidden="1"/>
    <row r="187" ht="15.75" hidden="1"/>
    <row r="188" ht="15.75" hidden="1"/>
    <row r="189" ht="15.75" hidden="1"/>
    <row r="190" ht="15.75" hidden="1"/>
    <row r="191" ht="15.75" hidden="1"/>
    <row r="192" ht="15.75" hidden="1"/>
    <row r="193" ht="15.75" hidden="1"/>
    <row r="194" ht="15.75" hidden="1"/>
    <row r="195" ht="15.75" hidden="1"/>
    <row r="196" ht="15.75" hidden="1"/>
    <row r="197" ht="15.75" hidden="1"/>
    <row r="198" ht="15.75" hidden="1"/>
    <row r="199" ht="15.75" hidden="1"/>
    <row r="200" ht="15.75" hidden="1"/>
    <row r="201" ht="15.75" hidden="1"/>
    <row r="202" ht="15.75" hidden="1"/>
    <row r="203" ht="15.75" hidden="1"/>
    <row r="204" ht="15.75" hidden="1"/>
    <row r="205" ht="14.1" hidden="1" customHeight="1"/>
  </sheetData>
  <mergeCells count="152">
    <mergeCell ref="C21:E21"/>
    <mergeCell ref="F21:H21"/>
    <mergeCell ref="B51:H51"/>
    <mergeCell ref="B7:B8"/>
    <mergeCell ref="C7:C8"/>
    <mergeCell ref="F7:F8"/>
    <mergeCell ref="B81:B82"/>
    <mergeCell ref="C81:C82"/>
    <mergeCell ref="D81:D82"/>
    <mergeCell ref="E81:E82"/>
    <mergeCell ref="G81:G82"/>
    <mergeCell ref="B83:B84"/>
    <mergeCell ref="C83:C84"/>
    <mergeCell ref="D83:D84"/>
    <mergeCell ref="E83:E84"/>
    <mergeCell ref="G83:G84"/>
    <mergeCell ref="B85:B86"/>
    <mergeCell ref="C85:C86"/>
    <mergeCell ref="D85:D86"/>
    <mergeCell ref="E85:E86"/>
    <mergeCell ref="G85:G86"/>
    <mergeCell ref="B87:B88"/>
    <mergeCell ref="C87:C88"/>
    <mergeCell ref="D87:D88"/>
    <mergeCell ref="E87:E88"/>
    <mergeCell ref="G87:G88"/>
    <mergeCell ref="B89:B90"/>
    <mergeCell ref="C89:C90"/>
    <mergeCell ref="D89:D90"/>
    <mergeCell ref="E89:E90"/>
    <mergeCell ref="G89:G90"/>
    <mergeCell ref="B91:B92"/>
    <mergeCell ref="C91:C92"/>
    <mergeCell ref="D91:D92"/>
    <mergeCell ref="E91:E92"/>
    <mergeCell ref="G91:G92"/>
    <mergeCell ref="B93:B94"/>
    <mergeCell ref="C93:C94"/>
    <mergeCell ref="D93:D94"/>
    <mergeCell ref="E93:E94"/>
    <mergeCell ref="G93:G94"/>
    <mergeCell ref="B95:B96"/>
    <mergeCell ref="C95:C96"/>
    <mergeCell ref="D95:D96"/>
    <mergeCell ref="E95:E96"/>
    <mergeCell ref="G95:G96"/>
    <mergeCell ref="B97:B98"/>
    <mergeCell ref="C97:C98"/>
    <mergeCell ref="D97:D98"/>
    <mergeCell ref="E97:E98"/>
    <mergeCell ref="G97:G98"/>
    <mergeCell ref="B99:B100"/>
    <mergeCell ref="C99:C100"/>
    <mergeCell ref="D99:D100"/>
    <mergeCell ref="E99:E100"/>
    <mergeCell ref="G99:G100"/>
    <mergeCell ref="B110:B111"/>
    <mergeCell ref="C110:C111"/>
    <mergeCell ref="D110:D111"/>
    <mergeCell ref="E110:E111"/>
    <mergeCell ref="G110:G111"/>
    <mergeCell ref="B104:B105"/>
    <mergeCell ref="C104:C105"/>
    <mergeCell ref="D104:D105"/>
    <mergeCell ref="E104:E105"/>
    <mergeCell ref="G104:G105"/>
    <mergeCell ref="B106:B107"/>
    <mergeCell ref="C106:C107"/>
    <mergeCell ref="D106:D107"/>
    <mergeCell ref="E106:E107"/>
    <mergeCell ref="G106:G107"/>
    <mergeCell ref="B112:B113"/>
    <mergeCell ref="C112:C113"/>
    <mergeCell ref="D112:D113"/>
    <mergeCell ref="E112:E113"/>
    <mergeCell ref="G112:G113"/>
    <mergeCell ref="B114:B115"/>
    <mergeCell ref="C114:C115"/>
    <mergeCell ref="D114:D115"/>
    <mergeCell ref="E114:E115"/>
    <mergeCell ref="G114:G115"/>
    <mergeCell ref="B121:B124"/>
    <mergeCell ref="C121:C124"/>
    <mergeCell ref="D121:D124"/>
    <mergeCell ref="E121:E124"/>
    <mergeCell ref="G121:G124"/>
    <mergeCell ref="B116:B117"/>
    <mergeCell ref="C116:C117"/>
    <mergeCell ref="D116:D117"/>
    <mergeCell ref="E116:E117"/>
    <mergeCell ref="G116:G117"/>
    <mergeCell ref="B118:B120"/>
    <mergeCell ref="C118:C120"/>
    <mergeCell ref="D118:D120"/>
    <mergeCell ref="E118:E120"/>
    <mergeCell ref="G118:G120"/>
    <mergeCell ref="E133:E136"/>
    <mergeCell ref="G133:G136"/>
    <mergeCell ref="B129:B132"/>
    <mergeCell ref="C129:C132"/>
    <mergeCell ref="D129:D132"/>
    <mergeCell ref="E129:E132"/>
    <mergeCell ref="G129:G132"/>
    <mergeCell ref="B125:B128"/>
    <mergeCell ref="C125:C128"/>
    <mergeCell ref="D125:D128"/>
    <mergeCell ref="E125:E128"/>
    <mergeCell ref="G125:G128"/>
    <mergeCell ref="H62:H63"/>
    <mergeCell ref="B67:B68"/>
    <mergeCell ref="C67:C68"/>
    <mergeCell ref="D67:D68"/>
    <mergeCell ref="E67:E68"/>
    <mergeCell ref="G67:G68"/>
    <mergeCell ref="B145:B148"/>
    <mergeCell ref="C145:C148"/>
    <mergeCell ref="D145:D148"/>
    <mergeCell ref="E145:E148"/>
    <mergeCell ref="G145:G148"/>
    <mergeCell ref="B141:B144"/>
    <mergeCell ref="C141:C144"/>
    <mergeCell ref="D141:D144"/>
    <mergeCell ref="E141:E144"/>
    <mergeCell ref="G141:G144"/>
    <mergeCell ref="B137:B140"/>
    <mergeCell ref="C137:C140"/>
    <mergeCell ref="D137:D140"/>
    <mergeCell ref="E137:E140"/>
    <mergeCell ref="G137:G140"/>
    <mergeCell ref="B133:B136"/>
    <mergeCell ref="C133:C136"/>
    <mergeCell ref="D133:D136"/>
    <mergeCell ref="B79:B80"/>
    <mergeCell ref="C79:C80"/>
    <mergeCell ref="D79:D80"/>
    <mergeCell ref="E79:E80"/>
    <mergeCell ref="B62:B63"/>
    <mergeCell ref="C62:C63"/>
    <mergeCell ref="E62:E63"/>
    <mergeCell ref="F62:F63"/>
    <mergeCell ref="G62:G63"/>
    <mergeCell ref="G79:G80"/>
    <mergeCell ref="B69:B70"/>
    <mergeCell ref="C69:C70"/>
    <mergeCell ref="D69:D70"/>
    <mergeCell ref="E69:E70"/>
    <mergeCell ref="G69:G70"/>
    <mergeCell ref="B71:B72"/>
    <mergeCell ref="C71:C72"/>
    <mergeCell ref="D71:D72"/>
    <mergeCell ref="E71:E72"/>
    <mergeCell ref="G71:G7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9"/>
  <dimension ref="A1:AA48"/>
  <sheetViews>
    <sheetView showGridLines="0" showRowColHeaders="0" zoomScale="115" zoomScaleNormal="115" workbookViewId="0">
      <selection activeCell="B10" sqref="B10:E12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5" width="22.42578125" style="29" customWidth="1"/>
    <col min="6" max="6" width="8.7109375" style="29" customWidth="1"/>
    <col min="7" max="7" width="8.7109375" style="28" customWidth="1"/>
    <col min="8" max="8" width="3.7109375" style="28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7" width="0" hidden="1" customWidth="1"/>
    <col min="28" max="16384" width="9.140625" hidden="1"/>
  </cols>
  <sheetData>
    <row r="1" spans="2:18" ht="29.25" customHeight="1">
      <c r="B1" s="24" t="s">
        <v>238</v>
      </c>
      <c r="F1" s="30"/>
      <c r="G1" s="83"/>
      <c r="H1" s="83"/>
    </row>
    <row r="2" spans="2:18" ht="8.25" customHeight="1">
      <c r="B2" s="2"/>
      <c r="F2" s="30"/>
      <c r="G2" s="83"/>
      <c r="H2" s="83"/>
    </row>
    <row r="3" spans="2:18" ht="15.75">
      <c r="B3" s="81" t="s">
        <v>138</v>
      </c>
      <c r="C3" s="1"/>
      <c r="D3" s="1"/>
      <c r="E3" s="1"/>
      <c r="F3" s="64"/>
      <c r="G3" s="64"/>
      <c r="H3" s="64"/>
    </row>
    <row r="4" spans="2:18" ht="15" customHeight="1">
      <c r="B4" s="82"/>
      <c r="C4" s="1"/>
      <c r="D4" s="1"/>
      <c r="E4" s="1"/>
      <c r="F4" s="64"/>
      <c r="G4" s="64"/>
      <c r="H4" s="64"/>
    </row>
    <row r="5" spans="2:18" ht="15" customHeight="1">
      <c r="B5" s="1213" t="s">
        <v>457</v>
      </c>
      <c r="C5" s="1146" t="s">
        <v>458</v>
      </c>
      <c r="D5" s="1146" t="s">
        <v>459</v>
      </c>
      <c r="E5" s="580" t="s">
        <v>460</v>
      </c>
      <c r="F5" s="64"/>
      <c r="G5" s="64"/>
      <c r="H5" s="64"/>
    </row>
    <row r="6" spans="2:18" ht="15" customHeight="1">
      <c r="B6" s="1213"/>
      <c r="C6" s="1146"/>
      <c r="D6" s="1146"/>
      <c r="E6" s="580" t="s">
        <v>461</v>
      </c>
      <c r="H6" s="64"/>
      <c r="M6" s="8"/>
      <c r="O6" s="9"/>
      <c r="P6" s="10"/>
      <c r="Q6" s="11"/>
    </row>
    <row r="7" spans="2:18" s="1" customFormat="1" ht="2.1" customHeight="1">
      <c r="B7" s="394"/>
      <c r="C7" s="394"/>
      <c r="D7" s="394"/>
      <c r="E7" s="436"/>
      <c r="F7" s="29"/>
      <c r="G7" s="28"/>
      <c r="H7" s="64"/>
      <c r="I7" s="28"/>
      <c r="J7" s="29"/>
      <c r="K7" s="29"/>
      <c r="L7" s="46"/>
      <c r="M7" s="3"/>
      <c r="N7" s="4"/>
      <c r="O7" s="5"/>
      <c r="P7" s="6"/>
      <c r="Q7" s="7"/>
    </row>
    <row r="8" spans="2:18" s="1" customFormat="1" ht="2.1" customHeight="1">
      <c r="B8" s="398"/>
      <c r="C8" s="398"/>
      <c r="D8" s="398"/>
      <c r="E8" s="437"/>
      <c r="F8" s="29"/>
      <c r="G8" s="28"/>
      <c r="H8" s="64"/>
      <c r="I8" s="28"/>
      <c r="J8" s="29"/>
      <c r="K8" s="29"/>
      <c r="L8" s="46"/>
      <c r="M8" s="3"/>
      <c r="N8" s="4"/>
      <c r="O8" s="5"/>
      <c r="P8" s="6"/>
      <c r="Q8" s="7"/>
    </row>
    <row r="9" spans="2:18" s="1" customFormat="1" ht="2.1" customHeight="1">
      <c r="B9" s="394"/>
      <c r="C9" s="394"/>
      <c r="D9" s="394"/>
      <c r="E9" s="436"/>
      <c r="F9" s="29"/>
      <c r="G9" s="28"/>
      <c r="H9" s="64"/>
      <c r="I9" s="28"/>
      <c r="J9" s="29"/>
      <c r="K9" s="29"/>
      <c r="L9" s="46"/>
      <c r="M9" s="3"/>
      <c r="N9" s="4"/>
      <c r="O9" s="5"/>
      <c r="P9" s="6"/>
      <c r="Q9" s="7"/>
    </row>
    <row r="10" spans="2:18" s="1" customFormat="1" ht="15" customHeight="1">
      <c r="B10" s="717" t="s">
        <v>64</v>
      </c>
      <c r="C10" s="717" t="s">
        <v>462</v>
      </c>
      <c r="D10" s="717" t="s">
        <v>463</v>
      </c>
      <c r="E10" s="302">
        <v>44743</v>
      </c>
      <c r="F10" s="29"/>
      <c r="G10" s="28"/>
      <c r="H10" s="64"/>
      <c r="I10" s="28"/>
      <c r="J10" s="29"/>
      <c r="K10" s="29"/>
      <c r="L10" s="46"/>
      <c r="M10" s="3"/>
      <c r="N10" s="4"/>
      <c r="O10" s="5"/>
      <c r="P10" s="6"/>
      <c r="Q10" s="7"/>
    </row>
    <row r="11" spans="2:18" s="1" customFormat="1" ht="15" customHeight="1">
      <c r="B11" s="717" t="s">
        <v>65</v>
      </c>
      <c r="C11" s="717" t="s">
        <v>464</v>
      </c>
      <c r="D11" s="717" t="s">
        <v>36</v>
      </c>
      <c r="E11" s="490" t="s">
        <v>465</v>
      </c>
      <c r="F11" s="29"/>
      <c r="G11" s="28"/>
      <c r="H11" s="64"/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18" s="1" customFormat="1" ht="15" customHeight="1">
      <c r="B12" s="717" t="s">
        <v>66</v>
      </c>
      <c r="C12" s="717" t="s">
        <v>466</v>
      </c>
      <c r="D12" s="717" t="s">
        <v>467</v>
      </c>
      <c r="E12" s="302">
        <v>44713</v>
      </c>
      <c r="F12" s="29"/>
      <c r="G12" s="28"/>
      <c r="H12" s="64"/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18" s="1" customFormat="1" ht="0.95" customHeight="1">
      <c r="B13" s="1217"/>
      <c r="C13" s="1219"/>
      <c r="D13" s="1219"/>
      <c r="E13" s="1215"/>
      <c r="F13" s="29"/>
      <c r="G13" s="28"/>
      <c r="H13" s="64"/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18" s="1" customFormat="1" ht="0.95" customHeight="1">
      <c r="B14" s="1217"/>
      <c r="C14" s="1219"/>
      <c r="D14" s="1219"/>
      <c r="E14" s="1215"/>
      <c r="F14" s="29"/>
      <c r="G14" s="28"/>
      <c r="H14" s="64"/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18" s="1" customFormat="1" ht="0.95" customHeight="1">
      <c r="B15" s="1217"/>
      <c r="C15" s="1219"/>
      <c r="D15" s="1219"/>
      <c r="E15" s="1215"/>
      <c r="F15" s="29"/>
      <c r="G15" s="28"/>
      <c r="H15" s="64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18" s="1" customFormat="1" ht="0.95" customHeight="1">
      <c r="B16" s="1217"/>
      <c r="C16" s="1219"/>
      <c r="D16" s="1219"/>
      <c r="E16" s="1215"/>
      <c r="F16" s="29"/>
      <c r="G16" s="28"/>
      <c r="H16" s="64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0" s="1" customFormat="1" ht="0.95" customHeight="1" thickBot="1">
      <c r="B17" s="1218"/>
      <c r="C17" s="1220"/>
      <c r="D17" s="1220"/>
      <c r="E17" s="1216"/>
      <c r="F17" s="29"/>
      <c r="G17" s="28"/>
      <c r="H17" s="64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0" s="1" customFormat="1" ht="15" customHeight="1">
      <c r="C18" s="29"/>
      <c r="D18" s="29"/>
      <c r="E18" s="29"/>
      <c r="F18" s="29"/>
      <c r="G18" s="28"/>
      <c r="H18" s="64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20" s="1" customFormat="1" ht="15" hidden="1" customHeight="1">
      <c r="C19" s="29"/>
      <c r="D19" s="29"/>
      <c r="E19" s="29"/>
      <c r="F19" s="29"/>
      <c r="G19" s="28"/>
      <c r="H19" s="28"/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20" s="1" customFormat="1" ht="15" hidden="1" customHeight="1">
      <c r="C20" s="29"/>
      <c r="D20" s="29"/>
      <c r="E20" s="29"/>
      <c r="F20" s="29"/>
      <c r="G20" s="28"/>
      <c r="H20" s="28"/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20" s="1" customFormat="1" ht="15" hidden="1" customHeight="1">
      <c r="C21" s="29"/>
      <c r="D21" s="29"/>
      <c r="E21" s="29"/>
      <c r="F21" s="29"/>
      <c r="G21" s="28"/>
      <c r="H21" s="28"/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20" s="72" customFormat="1" ht="15" hidden="1" customHeight="1">
      <c r="B22" s="1"/>
      <c r="C22" s="29"/>
      <c r="D22" s="29"/>
      <c r="E22" s="29"/>
      <c r="F22" s="29"/>
      <c r="G22" s="28"/>
      <c r="H22" s="28"/>
      <c r="I22" s="73"/>
      <c r="J22" s="43"/>
      <c r="K22" s="43"/>
      <c r="L22" s="74"/>
      <c r="M22" s="115"/>
      <c r="N22" s="76"/>
      <c r="O22" s="116"/>
      <c r="P22" s="117"/>
      <c r="Q22" s="118"/>
      <c r="R22" s="80"/>
    </row>
    <row r="23" spans="1:20" s="16" customFormat="1" ht="15" hidden="1" customHeight="1">
      <c r="A23" s="1"/>
      <c r="B23" s="1"/>
      <c r="C23" s="29"/>
      <c r="D23" s="29"/>
      <c r="E23" s="29"/>
      <c r="F23" s="29"/>
      <c r="G23" s="28"/>
      <c r="H23" s="28"/>
      <c r="I23" s="73"/>
      <c r="J23" s="29"/>
      <c r="K23" s="29"/>
      <c r="L23" s="46"/>
      <c r="M23" s="3"/>
      <c r="N23" s="4"/>
      <c r="O23" s="5"/>
      <c r="P23" s="6"/>
      <c r="Q23" s="7"/>
      <c r="R23" s="1"/>
      <c r="S23" s="1"/>
    </row>
    <row r="24" spans="1:20" ht="15" hidden="1" customHeight="1">
      <c r="I24" s="73"/>
      <c r="R24" s="1"/>
      <c r="S24" s="1"/>
    </row>
    <row r="25" spans="1:20" s="29" customFormat="1" ht="15" customHeight="1">
      <c r="A25" s="1"/>
      <c r="B25" s="1"/>
      <c r="G25" s="28"/>
      <c r="H25" s="28"/>
      <c r="I25" s="28"/>
      <c r="L25" s="46"/>
      <c r="M25" s="3"/>
      <c r="N25" s="4"/>
      <c r="O25" s="5"/>
      <c r="P25" s="6"/>
      <c r="Q25" s="7"/>
      <c r="R25" s="4"/>
      <c r="S25"/>
      <c r="T25"/>
    </row>
    <row r="26" spans="1:20" s="29" customFormat="1" ht="15.75" hidden="1">
      <c r="A26" s="1"/>
      <c r="B26" s="1"/>
      <c r="G26" s="28"/>
      <c r="H26" s="28"/>
      <c r="I26" s="28"/>
      <c r="L26" s="46"/>
      <c r="M26" s="3"/>
      <c r="N26" s="4"/>
      <c r="O26" s="5"/>
      <c r="P26" s="6"/>
      <c r="Q26" s="7"/>
      <c r="R26" s="4"/>
      <c r="S26"/>
      <c r="T26"/>
    </row>
    <row r="27" spans="1:20" s="29" customFormat="1" ht="15.75" hidden="1" customHeight="1">
      <c r="A27" s="1"/>
      <c r="B27" s="1"/>
      <c r="G27" s="28"/>
      <c r="H27" s="28"/>
      <c r="I27" s="28"/>
      <c r="L27" s="46"/>
      <c r="M27" s="3"/>
      <c r="N27" s="4"/>
      <c r="O27" s="5"/>
      <c r="P27" s="6"/>
      <c r="Q27" s="7"/>
      <c r="R27" s="4"/>
      <c r="S27"/>
      <c r="T27"/>
    </row>
    <row r="28" spans="1:20" ht="15.75" hidden="1" customHeight="1"/>
    <row r="29" spans="1:20" ht="15.75" hidden="1" customHeight="1"/>
    <row r="30" spans="1:20" ht="15.75" hidden="1" customHeight="1"/>
    <row r="31" spans="1:20" ht="15.75" hidden="1" customHeight="1"/>
    <row r="32" spans="1:20" ht="15.75" hidden="1" customHeight="1"/>
    <row r="33" ht="15.75" hidden="1" customHeight="1"/>
    <row r="34" ht="15.75" hidden="1" customHeight="1"/>
    <row r="35" ht="15.75" hidden="1" customHeight="1"/>
    <row r="36" ht="15.75" hidden="1" customHeight="1"/>
    <row r="37" ht="15.75" hidden="1" customHeight="1"/>
    <row r="38" ht="15.75" hidden="1" customHeight="1"/>
    <row r="39" ht="15.75" hidden="1" customHeight="1"/>
    <row r="40" ht="15.75" hidden="1" customHeight="1"/>
    <row r="41" ht="15.75" hidden="1" customHeight="1"/>
    <row r="42" ht="15.75" hidden="1" customHeight="1"/>
    <row r="43" ht="15.75" hidden="1" customHeight="1"/>
    <row r="44" ht="15.75" hidden="1" customHeight="1"/>
    <row r="45" ht="15.75" hidden="1" customHeight="1"/>
    <row r="46" ht="15.75" hidden="1" customHeight="1"/>
    <row r="47" ht="15.75" hidden="1" customHeight="1"/>
    <row r="48" ht="15.75" hidden="1" customHeight="1"/>
  </sheetData>
  <mergeCells count="7">
    <mergeCell ref="E13:E17"/>
    <mergeCell ref="B5:B6"/>
    <mergeCell ref="C5:C6"/>
    <mergeCell ref="D5:D6"/>
    <mergeCell ref="B13:B17"/>
    <mergeCell ref="C13:C17"/>
    <mergeCell ref="D13:D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f332ce5-39e8-4732-8d0b-090ccb72a6d7" xsi:nil="true"/>
    <lcf76f155ced4ddcb4097134ff3c332f xmlns="a0ea1888-58bd-418c-b43c-58c28926d54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8B53EC70B19154F847114FD6A4D5328" ma:contentTypeVersion="16" ma:contentTypeDescription="Crie um novo documento." ma:contentTypeScope="" ma:versionID="30e0ebe7a57ad92f950f925e92b7a170">
  <xsd:schema xmlns:xsd="http://www.w3.org/2001/XMLSchema" xmlns:xs="http://www.w3.org/2001/XMLSchema" xmlns:p="http://schemas.microsoft.com/office/2006/metadata/properties" xmlns:ns2="a0ea1888-58bd-418c-b43c-58c28926d54d" xmlns:ns3="5f332ce5-39e8-4732-8d0b-090ccb72a6d7" targetNamespace="http://schemas.microsoft.com/office/2006/metadata/properties" ma:root="true" ma:fieldsID="f0ac55472f1d4f211f10849f16dc72dc" ns2:_="" ns3:_="">
    <xsd:import namespace="a0ea1888-58bd-418c-b43c-58c28926d54d"/>
    <xsd:import namespace="5f332ce5-39e8-4732-8d0b-090ccb72a6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a1888-58bd-418c-b43c-58c28926d5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39c4b66d-fcb2-4727-8ac1-aa661c0d97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332ce5-39e8-4732-8d0b-090ccb72a6d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cea2c08-b8e1-4e97-b779-c1a95ee026fa}" ma:internalName="TaxCatchAll" ma:showField="CatchAllData" ma:web="5f332ce5-39e8-4732-8d0b-090ccb72a6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B95FB7-D06C-4279-8152-E666F0DFBC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C1D369-0519-4D63-9BE8-78C7B2A66230}">
  <ds:schemaRefs>
    <ds:schemaRef ds:uri="http://schemas.microsoft.com/office/2006/metadata/properties"/>
    <ds:schemaRef ds:uri="http://schemas.microsoft.com/office/infopath/2007/PartnerControls"/>
    <ds:schemaRef ds:uri="5f332ce5-39e8-4732-8d0b-090ccb72a6d7"/>
    <ds:schemaRef ds:uri="a0ea1888-58bd-418c-b43c-58c28926d54d"/>
  </ds:schemaRefs>
</ds:datastoreItem>
</file>

<file path=customXml/itemProps3.xml><?xml version="1.0" encoding="utf-8"?>
<ds:datastoreItem xmlns:ds="http://schemas.openxmlformats.org/officeDocument/2006/customXml" ds:itemID="{9A0605D3-74EB-47E7-BC70-8FBDBFED26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ea1888-58bd-418c-b43c-58c28926d54d"/>
    <ds:schemaRef ds:uri="5f332ce5-39e8-4732-8d0b-090ccb72a6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44</vt:i4>
      </vt:variant>
      <vt:variant>
        <vt:lpstr>Intervalos Nomeados</vt:lpstr>
      </vt:variant>
      <vt:variant>
        <vt:i4>54</vt:i4>
      </vt:variant>
    </vt:vector>
  </HeadingPairs>
  <TitlesOfParts>
    <vt:vector size="98" baseType="lpstr">
      <vt:lpstr>ÍndiceP</vt:lpstr>
      <vt:lpstr>Tab 1P</vt:lpstr>
      <vt:lpstr>Tab 2P</vt:lpstr>
      <vt:lpstr>Tab 3P</vt:lpstr>
      <vt:lpstr>Tab 4P</vt:lpstr>
      <vt:lpstr>Tab 5P</vt:lpstr>
      <vt:lpstr>Tab 6P</vt:lpstr>
      <vt:lpstr>Tab 7P</vt:lpstr>
      <vt:lpstr>Tab 8P</vt:lpstr>
      <vt:lpstr>Tab 9P</vt:lpstr>
      <vt:lpstr>Tab 10P</vt:lpstr>
      <vt:lpstr>Tab 11P</vt:lpstr>
      <vt:lpstr>Tab 12P</vt:lpstr>
      <vt:lpstr>Tab 13P</vt:lpstr>
      <vt:lpstr>Tab 14-1P</vt:lpstr>
      <vt:lpstr>Tab 14P</vt:lpstr>
      <vt:lpstr>Tab 15P</vt:lpstr>
      <vt:lpstr>Tab 17P</vt:lpstr>
      <vt:lpstr>Tab 18P</vt:lpstr>
      <vt:lpstr>Tab 19P</vt:lpstr>
      <vt:lpstr>Tab 20P</vt:lpstr>
      <vt:lpstr>Tab 21P</vt:lpstr>
      <vt:lpstr>Tab 22P</vt:lpstr>
      <vt:lpstr>Tab 23P</vt:lpstr>
      <vt:lpstr>Tab 24P</vt:lpstr>
      <vt:lpstr>Tab 25P</vt:lpstr>
      <vt:lpstr>Tab 26P</vt:lpstr>
      <vt:lpstr>Tab 27P</vt:lpstr>
      <vt:lpstr>Tab 28P</vt:lpstr>
      <vt:lpstr>Tab 25P-1</vt:lpstr>
      <vt:lpstr>Tab 29P</vt:lpstr>
      <vt:lpstr>Tab 30P</vt:lpstr>
      <vt:lpstr>Tab 30P-1</vt:lpstr>
      <vt:lpstr>Tab 31P</vt:lpstr>
      <vt:lpstr>Tab 31P - 3</vt:lpstr>
      <vt:lpstr>Tab 31P - 2</vt:lpstr>
      <vt:lpstr>Tab 32P</vt:lpstr>
      <vt:lpstr>Tab 33P</vt:lpstr>
      <vt:lpstr>Tab 34P</vt:lpstr>
      <vt:lpstr>Tab 47-1P</vt:lpstr>
      <vt:lpstr>Tab 47-2P</vt:lpstr>
      <vt:lpstr>Tab 47-3P</vt:lpstr>
      <vt:lpstr>Tab 47-4P</vt:lpstr>
      <vt:lpstr>Tab 47-5P</vt:lpstr>
      <vt:lpstr>'Tab 7P'!_Toc118243184</vt:lpstr>
      <vt:lpstr>'Tab 7P'!_Toc118243229</vt:lpstr>
      <vt:lpstr>'Tab 31P - 2'!_Toc129709354</vt:lpstr>
      <vt:lpstr>'Tab 31P - 2'!_Toc129709355</vt:lpstr>
      <vt:lpstr>'Tab 34P'!_Toc509419729</vt:lpstr>
      <vt:lpstr>'Tab 47-1P'!_Toc509419729</vt:lpstr>
      <vt:lpstr>'Tab 47-2P'!_Toc509419729</vt:lpstr>
      <vt:lpstr>'Tab 47-3P'!_Toc509419729</vt:lpstr>
      <vt:lpstr>'Tab 47-4P'!_Toc509419729</vt:lpstr>
      <vt:lpstr>'Tab 47-5P'!_Toc509419729</vt:lpstr>
      <vt:lpstr>'Tab 25P-1'!_Toc55588206</vt:lpstr>
      <vt:lpstr>ÍndiceP!Area_de_impressao</vt:lpstr>
      <vt:lpstr>'Tab 10P'!tab_dest</vt:lpstr>
      <vt:lpstr>'Tab 11P'!tab_dest</vt:lpstr>
      <vt:lpstr>'Tab 12P'!tab_dest</vt:lpstr>
      <vt:lpstr>'Tab 13P'!tab_dest</vt:lpstr>
      <vt:lpstr>'Tab 14-1P'!tab_dest</vt:lpstr>
      <vt:lpstr>'Tab 14P'!tab_dest</vt:lpstr>
      <vt:lpstr>'Tab 15P'!tab_dest</vt:lpstr>
      <vt:lpstr>'Tab 17P'!tab_dest</vt:lpstr>
      <vt:lpstr>'Tab 18P'!tab_dest</vt:lpstr>
      <vt:lpstr>'Tab 19P'!tab_dest</vt:lpstr>
      <vt:lpstr>'Tab 1P'!tab_dest</vt:lpstr>
      <vt:lpstr>'Tab 20P'!tab_dest</vt:lpstr>
      <vt:lpstr>'Tab 21P'!tab_dest</vt:lpstr>
      <vt:lpstr>'Tab 22P'!tab_dest</vt:lpstr>
      <vt:lpstr>'Tab 23P'!tab_dest</vt:lpstr>
      <vt:lpstr>'Tab 24P'!tab_dest</vt:lpstr>
      <vt:lpstr>'Tab 25P'!tab_dest</vt:lpstr>
      <vt:lpstr>'Tab 26P'!tab_dest</vt:lpstr>
      <vt:lpstr>'Tab 27P'!tab_dest</vt:lpstr>
      <vt:lpstr>'Tab 28P'!tab_dest</vt:lpstr>
      <vt:lpstr>'Tab 29P'!tab_dest</vt:lpstr>
      <vt:lpstr>'Tab 2P'!tab_dest</vt:lpstr>
      <vt:lpstr>'Tab 30P'!tab_dest</vt:lpstr>
      <vt:lpstr>'Tab 30P-1'!tab_dest</vt:lpstr>
      <vt:lpstr>'Tab 31P'!tab_dest</vt:lpstr>
      <vt:lpstr>'Tab 31P - 2'!tab_dest</vt:lpstr>
      <vt:lpstr>'Tab 31P - 3'!tab_dest</vt:lpstr>
      <vt:lpstr>'Tab 32P'!tab_dest</vt:lpstr>
      <vt:lpstr>'Tab 33P'!tab_dest</vt:lpstr>
      <vt:lpstr>'Tab 34P'!tab_dest</vt:lpstr>
      <vt:lpstr>'Tab 3P'!tab_dest</vt:lpstr>
      <vt:lpstr>'Tab 47-1P'!tab_dest</vt:lpstr>
      <vt:lpstr>'Tab 47-2P'!tab_dest</vt:lpstr>
      <vt:lpstr>'Tab 47-3P'!tab_dest</vt:lpstr>
      <vt:lpstr>'Tab 47-4P'!tab_dest</vt:lpstr>
      <vt:lpstr>'Tab 47-5P'!tab_dest</vt:lpstr>
      <vt:lpstr>'Tab 4P'!tab_dest</vt:lpstr>
      <vt:lpstr>'Tab 5P'!tab_dest</vt:lpstr>
      <vt:lpstr>'Tab 6P'!tab_dest</vt:lpstr>
      <vt:lpstr>'Tab 7P'!tab_dest</vt:lpstr>
      <vt:lpstr>'Tab 8P'!tab_dest</vt:lpstr>
      <vt:lpstr>'Tab 9P'!tab_dest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de Oliveira A Santos</dc:creator>
  <cp:lastModifiedBy>Bruno Pacheco dos Santos Graca</cp:lastModifiedBy>
  <cp:lastPrinted>2018-10-17T17:08:37Z</cp:lastPrinted>
  <dcterms:created xsi:type="dcterms:W3CDTF">2018-08-02T11:11:29Z</dcterms:created>
  <dcterms:modified xsi:type="dcterms:W3CDTF">2023-03-16T20:35:56Z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0x01010038B53EC70B19154F847114FD6A4D5328</vt:lpwstr>
  </property>
  <property fmtid="{D5CDD505-2E9C-101B-9397-08002B2CF9AE}" pid="3" name="MediaServiceImageTags">
    <vt:lpwstr/>
  </property>
</Properties>
</file>