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EnergisaRI/Documentos Compartilhados/General/Analistas_Investidores_Institucionais/Transmissão/site/"/>
    </mc:Choice>
  </mc:AlternateContent>
  <xr:revisionPtr revIDLastSave="91" documentId="8_{C9072647-1D68-4DFF-A36B-F7BE3B085DBF}" xr6:coauthVersionLast="47" xr6:coauthVersionMax="47" xr10:uidLastSave="{808FC096-44E1-40EC-94F7-46DDAADC73D0}"/>
  <bookViews>
    <workbookView showSheetTabs="0" xWindow="-120" yWindow="-120" windowWidth="20730" windowHeight="11160" xr2:uid="{BF4F711B-0AD0-439A-A6A3-B0E8E303059A}"/>
  </bookViews>
  <sheets>
    <sheet name="Índice.Index" sheetId="7" r:id="rId1"/>
    <sheet name="Resumo" sheetId="1" r:id="rId2"/>
    <sheet name="Investimentos" sheetId="5" r:id="rId3"/>
    <sheet name="Financiamento" sheetId="6" r:id="rId4"/>
    <sheet name="Summary" sheetId="8" r:id="rId5"/>
    <sheet name="Investments" sheetId="9" r:id="rId6"/>
    <sheet name="Financing" sheetId="10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9" l="1"/>
  <c r="H14" i="9"/>
  <c r="H15" i="9"/>
  <c r="H16" i="9"/>
  <c r="H17" i="9"/>
  <c r="H18" i="9"/>
  <c r="H19" i="9"/>
  <c r="H20" i="9"/>
  <c r="H21" i="9"/>
  <c r="H13" i="9"/>
  <c r="G14" i="9"/>
  <c r="G15" i="9"/>
  <c r="G16" i="9"/>
  <c r="G17" i="9"/>
  <c r="G18" i="9"/>
  <c r="G19" i="9"/>
  <c r="G20" i="9"/>
  <c r="G21" i="9"/>
  <c r="G13" i="9"/>
  <c r="F21" i="5" l="1"/>
  <c r="F18" i="5"/>
  <c r="F17" i="5"/>
  <c r="G22" i="9" l="1"/>
  <c r="I19" i="1" l="1"/>
  <c r="B15" i="9" l="1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C14" i="9"/>
  <c r="D14" i="9"/>
  <c r="E14" i="9"/>
  <c r="F14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M7" i="9"/>
  <c r="L7" i="9"/>
  <c r="K7" i="9"/>
  <c r="J7" i="9"/>
  <c r="I7" i="9"/>
  <c r="H7" i="9"/>
  <c r="G7" i="9"/>
  <c r="F7" i="9"/>
  <c r="E7" i="9"/>
  <c r="D7" i="9"/>
  <c r="C7" i="9"/>
  <c r="B7" i="9"/>
  <c r="C3" i="10" l="1"/>
  <c r="D3" i="10"/>
  <c r="E3" i="10"/>
  <c r="F3" i="10"/>
  <c r="G3" i="10"/>
  <c r="B3" i="10"/>
  <c r="B14" i="9"/>
  <c r="C13" i="9"/>
  <c r="C22" i="9" s="1"/>
  <c r="D13" i="9"/>
  <c r="D22" i="9" s="1"/>
  <c r="E13" i="9"/>
  <c r="E22" i="9" s="1"/>
  <c r="F13" i="9"/>
  <c r="F22" i="9" s="1"/>
  <c r="B13" i="9"/>
  <c r="M6" i="9"/>
  <c r="L6" i="9"/>
  <c r="K6" i="9"/>
  <c r="J6" i="9"/>
  <c r="I6" i="9"/>
  <c r="H6" i="9"/>
  <c r="G6" i="9"/>
  <c r="F6" i="9"/>
  <c r="E6" i="9"/>
  <c r="D6" i="9"/>
  <c r="C6" i="9"/>
  <c r="B6" i="9"/>
  <c r="M5" i="9"/>
  <c r="L5" i="9"/>
  <c r="K5" i="9"/>
  <c r="J5" i="9"/>
  <c r="I5" i="9"/>
  <c r="H5" i="9"/>
  <c r="G5" i="9"/>
  <c r="F5" i="9"/>
  <c r="E5" i="9"/>
  <c r="D5" i="9"/>
  <c r="C5" i="9"/>
  <c r="B5" i="9"/>
  <c r="M4" i="9"/>
  <c r="L4" i="9"/>
  <c r="K4" i="9"/>
  <c r="J4" i="9"/>
  <c r="I4" i="9"/>
  <c r="H4" i="9"/>
  <c r="G4" i="9"/>
  <c r="F4" i="9"/>
  <c r="E4" i="9"/>
  <c r="D4" i="9"/>
  <c r="C4" i="9"/>
  <c r="B4" i="9"/>
  <c r="C3" i="9"/>
  <c r="D3" i="9"/>
  <c r="E3" i="9"/>
  <c r="F3" i="9"/>
  <c r="G3" i="9"/>
  <c r="H3" i="9"/>
  <c r="I3" i="9"/>
  <c r="J3" i="9"/>
  <c r="K3" i="9"/>
  <c r="L3" i="9"/>
  <c r="M3" i="9"/>
  <c r="B3" i="9"/>
  <c r="C2" i="9"/>
  <c r="D2" i="9"/>
  <c r="E2" i="9"/>
  <c r="F2" i="9"/>
  <c r="G2" i="9"/>
  <c r="H2" i="9"/>
  <c r="I2" i="9"/>
  <c r="J2" i="9"/>
  <c r="K2" i="9"/>
  <c r="L2" i="9"/>
  <c r="M2" i="9"/>
  <c r="B2" i="9"/>
  <c r="B22" i="9" l="1"/>
  <c r="B19" i="1" l="1"/>
  <c r="E19" i="1" l="1"/>
  <c r="H19" i="1"/>
  <c r="J19" i="1"/>
  <c r="G19" i="1"/>
  <c r="C19" i="1"/>
  <c r="F19" i="1" l="1"/>
  <c r="D19" i="1"/>
  <c r="G13" i="5" l="1"/>
  <c r="H13" i="5" s="1"/>
  <c r="G19" i="5"/>
  <c r="H19" i="5" s="1"/>
  <c r="G20" i="5"/>
  <c r="H20" i="5" s="1"/>
  <c r="G14" i="5" l="1"/>
  <c r="H14" i="5" s="1"/>
  <c r="G16" i="5"/>
  <c r="H16" i="5" s="1"/>
  <c r="G17" i="5"/>
  <c r="H17" i="5" s="1"/>
  <c r="G15" i="5"/>
  <c r="H15" i="5" s="1"/>
  <c r="G18" i="5"/>
  <c r="H18" i="5" s="1"/>
  <c r="G12" i="5"/>
  <c r="H12" i="5" l="1"/>
  <c r="H21" i="5" s="1"/>
  <c r="G21" i="5"/>
</calcChain>
</file>

<file path=xl/sharedStrings.xml><?xml version="1.0" encoding="utf-8"?>
<sst xmlns="http://schemas.openxmlformats.org/spreadsheetml/2006/main" count="501" uniqueCount="220">
  <si>
    <t>Data do Leilão</t>
  </si>
  <si>
    <t>UF</t>
  </si>
  <si>
    <t>Tipo de Circuito</t>
  </si>
  <si>
    <t>Potência (MVA)</t>
  </si>
  <si>
    <t>Avanço Físico</t>
  </si>
  <si>
    <t>Deságio</t>
  </si>
  <si>
    <t>Extensão (Km)</t>
  </si>
  <si>
    <t>Assinatura do Contrato</t>
  </si>
  <si>
    <t>Emissão da Licença de Instalação</t>
  </si>
  <si>
    <t>Prazo Aneel</t>
  </si>
  <si>
    <t>Antecipação Esperada</t>
  </si>
  <si>
    <t>Entrada em Operação</t>
  </si>
  <si>
    <t>EGO I</t>
  </si>
  <si>
    <t>EPA I</t>
  </si>
  <si>
    <t>EPA II</t>
  </si>
  <si>
    <t>ETT</t>
  </si>
  <si>
    <t>EAM</t>
  </si>
  <si>
    <t>Finalidade</t>
  </si>
  <si>
    <t>Cronograma de Desembolso</t>
  </si>
  <si>
    <t>Resumo</t>
  </si>
  <si>
    <t>Investimentos já realizados</t>
  </si>
  <si>
    <t>Total</t>
  </si>
  <si>
    <t>GO</t>
  </si>
  <si>
    <t>PA</t>
  </si>
  <si>
    <t>TO / BA</t>
  </si>
  <si>
    <t>AM</t>
  </si>
  <si>
    <t>CD</t>
  </si>
  <si>
    <t>CD / CS</t>
  </si>
  <si>
    <t>19/10/2020 (2 linhas)</t>
  </si>
  <si>
    <t>14 meses</t>
  </si>
  <si>
    <t>12/18 meses</t>
  </si>
  <si>
    <t>-</t>
  </si>
  <si>
    <t>Português</t>
  </si>
  <si>
    <t>English</t>
  </si>
  <si>
    <t>Capex Schecule</t>
  </si>
  <si>
    <t>Investments Performed</t>
  </si>
  <si>
    <t>Reforços para atendimento ao estado do Mato Grosso do Sul com aumento da confiabilidade do sistema/qualidade</t>
  </si>
  <si>
    <t>Reforço para o suprimento à região de Santana do Araguaia e aumento na qualidade e confiabilidade do atendimento aos clientes da região nordeste de Mato Grosso.</t>
  </si>
  <si>
    <t>Escoamento do potencial de geração hidráulica e fotovoltaico nos estados da Bahia e do Tocantins, além de suprimento para a região de Dianópolis e Gurupi no estado do Tocantins</t>
  </si>
  <si>
    <t>Expansão da rede básica para possibilitar o atendimento ao crescimento das cargas da região sudeste do Pará que possui grande atividade minerária e agropecuária</t>
  </si>
  <si>
    <t>Atendimento elétrico à região metropolitana de Manaus e Presidente Figueiredo, no estado do Amazonas.</t>
  </si>
  <si>
    <t>Operação Contratada</t>
  </si>
  <si>
    <t>Debênture de Infra</t>
  </si>
  <si>
    <t>Fundo Constitucional de Finan.do Norte (Banco da Amazônia)</t>
  </si>
  <si>
    <t>Debênture</t>
  </si>
  <si>
    <t>Empresa</t>
  </si>
  <si>
    <t>Custo da dívida</t>
  </si>
  <si>
    <t>Prazo</t>
  </si>
  <si>
    <t>Montante (R$ mm)</t>
  </si>
  <si>
    <t>Energisa Transmissora</t>
  </si>
  <si>
    <t>104,6% do CDI</t>
  </si>
  <si>
    <t>IPCA + 1,88%</t>
  </si>
  <si>
    <t>CDI + 0,65%</t>
  </si>
  <si>
    <t>IPCA + 1,68%</t>
  </si>
  <si>
    <t>CDI + 1,8%</t>
  </si>
  <si>
    <t>1a série: IPCA + 4,23%
2a série:  IPCA + 4,47%</t>
  </si>
  <si>
    <t>1a série: out/2027
2a série: out/2030</t>
  </si>
  <si>
    <t>Operation</t>
  </si>
  <si>
    <t>Infrastructure Debenture</t>
  </si>
  <si>
    <t>Debenture</t>
  </si>
  <si>
    <t>Company</t>
  </si>
  <si>
    <t>Debt Cost</t>
  </si>
  <si>
    <t>Maturity Date</t>
  </si>
  <si>
    <t>Amount (R$ M)</t>
  </si>
  <si>
    <t>104,6% of CDI</t>
  </si>
  <si>
    <t>IPCA + 1.88%</t>
  </si>
  <si>
    <t>CDI + 0.65%</t>
  </si>
  <si>
    <t>IPCA + 1.68%</t>
  </si>
  <si>
    <t>1st series: IPCA + 4.23%
2nd series:  IPCA + 4.47%</t>
  </si>
  <si>
    <t>CDI + 1.8%</t>
  </si>
  <si>
    <t>1ª série: dez/2025
2ª série: dez/2028
3ª série: dez/2025</t>
  </si>
  <si>
    <t>1st series: Dec/2025
2nd series: Dec/2028
3rd series: Dec/2028</t>
  </si>
  <si>
    <t>Feb/23</t>
  </si>
  <si>
    <t>Jul/39</t>
  </si>
  <si>
    <t>Mar/24</t>
  </si>
  <si>
    <t>1st series: Oct/2027
2nd series: Oct/2030</t>
  </si>
  <si>
    <t>TO</t>
  </si>
  <si>
    <t>SE</t>
  </si>
  <si>
    <t>Suprimento à região de Gurupi</t>
  </si>
  <si>
    <t>Summary</t>
  </si>
  <si>
    <t>DC</t>
  </si>
  <si>
    <t>DC / CS</t>
  </si>
  <si>
    <t>14 ﻿months</t>
  </si>
  <si>
    <t>12/18 ﻿months</t>
  </si>
  <si>
    <t>Reinforcement to supply electricity to the region of Santana do Araguaia and increase the reliability and quality of the service for clients in the north-east region of Mato Grosso.</t>
  </si>
  <si>
    <t>Expanding the National Grid to enable us to handle the increasing loads in the south-east region of Pará state which has major mining and agricultural activity</t>
  </si>
  <si>
    <t>Carrying the potential hydraulic and photovoltaic generation from the states of Bahia and Tocantins, in addition to supplying the regions of Dianópolis and Gurupi in Tocantins state.</t>
  </si>
  <si>
    <t>Supplying electricity to the metropolitan region of Manaus and Presidente Figueiredo, in Amazonas state.</t>
  </si>
  <si>
    <t>Supplying the region of Gurupi</t>
  </si>
  <si>
    <t>Reinforcements to serve Mato Grosso do Sul state, increasing the reliability of the system/quality</t>
  </si>
  <si>
    <t>ETT II</t>
  </si>
  <si>
    <t>EAP</t>
  </si>
  <si>
    <t>Aumento da confiabilidade do sistema de transmissão para atendimento ao estado do Amapá</t>
  </si>
  <si>
    <t>AP</t>
  </si>
  <si>
    <t>Auction Date</t>
  </si>
  <si>
    <t>Location</t>
  </si>
  <si>
    <t>Extension (Km)</t>
  </si>
  <si>
    <t>Circuit Type</t>
  </si>
  <si>
    <t>Power (MVA)</t>
  </si>
  <si>
    <t>Contract Signature</t>
  </si>
  <si>
    <t>Issuance of the Installation License</t>
  </si>
  <si>
    <t>Aneel deadline</t>
  </si>
  <si>
    <t>Progress</t>
  </si>
  <si>
    <t>Anticipation</t>
  </si>
  <si>
    <t>Entry into Operation</t>
  </si>
  <si>
    <t>Discount</t>
  </si>
  <si>
    <t>Goal</t>
  </si>
  <si>
    <t>Increase in the reliability of the transmission system to serve the state of Amapá</t>
  </si>
  <si>
    <t>Constitutional Fund for Financing of the North (Banco da Amazônia)</t>
  </si>
  <si>
    <t>Lucro Presumido</t>
  </si>
  <si>
    <t>Tax Regime</t>
  </si>
  <si>
    <t>Regime fiscal</t>
  </si>
  <si>
    <t>Benefício Fiscal</t>
  </si>
  <si>
    <t>SUDAM (a partir do momento que começar a utilizar o regime de lucro real)</t>
  </si>
  <si>
    <t>Fiscal Benefit</t>
  </si>
  <si>
    <t>SUDAM (from the moment you start using the real profit regime)</t>
  </si>
  <si>
    <t>Presumed profit</t>
  </si>
  <si>
    <t>Fase 1: fev/21 - Fase 2 e 3: Dez/21</t>
  </si>
  <si>
    <t>8 meses</t>
  </si>
  <si>
    <t>8 ﻿months</t>
  </si>
  <si>
    <t>aug/2021</t>
  </si>
  <si>
    <t>feb/2022</t>
  </si>
  <si>
    <t>sep/2024</t>
  </si>
  <si>
    <t>sep/2025</t>
  </si>
  <si>
    <t>Expectation: mar/2022</t>
  </si>
  <si>
    <t>Debêntures Privada de Infra</t>
  </si>
  <si>
    <t>Energisa Amazonas Transmissora de Energia</t>
  </si>
  <si>
    <t>IPCA + 6,087%</t>
  </si>
  <si>
    <t>1ª série: out/2031</t>
  </si>
  <si>
    <t>Private Infrastructure Debenture</t>
  </si>
  <si>
    <t>IPCA + 6.087%</t>
  </si>
  <si>
    <t>1st series: oct/2031</t>
  </si>
  <si>
    <t>04/24/2017</t>
  </si>
  <si>
    <t>06/28/2018</t>
  </si>
  <si>
    <t>12/20/2018</t>
  </si>
  <si>
    <t>12/17/2020</t>
  </si>
  <si>
    <t>06/30/2021</t>
  </si>
  <si>
    <t>12/17/2021</t>
  </si>
  <si>
    <t>09/21/2018</t>
  </si>
  <si>
    <t>03/25/2019</t>
  </si>
  <si>
    <t>03/31/2021</t>
  </si>
  <si>
    <t>09/30/2021</t>
  </si>
  <si>
    <t>09/13/2018</t>
  </si>
  <si>
    <t>19/10/2020 (2 lines)</t>
  </si>
  <si>
    <t>Faz conexão com a Energisa Mato Grosso Distribuidora de Energia</t>
  </si>
  <si>
    <t>06/27/2016</t>
  </si>
  <si>
    <t>06/27/2019</t>
  </si>
  <si>
    <t>MT</t>
  </si>
  <si>
    <t>It connects with Energisa Mato Grosso Distribuidora de Energia</t>
  </si>
  <si>
    <t>LMTE</t>
  </si>
  <si>
    <t>Energisa Paranaíta</t>
  </si>
  <si>
    <t>Data de Aquisição</t>
  </si>
  <si>
    <t>LXTE</t>
  </si>
  <si>
    <t>LTTE</t>
  </si>
  <si>
    <t>jun/2013</t>
  </si>
  <si>
    <t>jun/2019</t>
  </si>
  <si>
    <t>fev/2022</t>
  </si>
  <si>
    <t>Lucro Real</t>
  </si>
  <si>
    <t>SUDAM</t>
  </si>
  <si>
    <t>PA/AP</t>
  </si>
  <si>
    <t>RJ/SP</t>
  </si>
  <si>
    <t>out/2017</t>
  </si>
  <si>
    <r>
      <t>17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</si>
  <si>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15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</si>
  <si>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16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</si>
  <si>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rPr>
        <vertAlign val="superscript"/>
        <sz val="10"/>
        <color theme="1"/>
        <rFont val="Calibri"/>
        <family val="2"/>
        <scheme val="minor"/>
      </rPr>
      <t>(a)</t>
    </r>
    <r>
      <rPr>
        <sz val="10"/>
        <color theme="1"/>
        <rFont val="Calibri"/>
        <family val="2"/>
        <scheme val="minor"/>
      </rPr>
      <t>Antecipação Real</t>
    </r>
  </si>
  <si>
    <r>
      <t>CAPEX Leilão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</si>
  <si>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rPr>
        <vertAlign val="superscript"/>
        <sz val="10"/>
        <color theme="1"/>
        <rFont val="Calibri"/>
        <family val="2"/>
        <scheme val="minor"/>
      </rPr>
      <t>(b)</t>
    </r>
    <r>
      <rPr>
        <sz val="10"/>
        <color theme="1"/>
        <rFont val="Calibri"/>
        <family val="2"/>
        <scheme val="minor"/>
      </rPr>
      <t xml:space="preserve"> Números com data base dos respectivos leilões</t>
    </r>
  </si>
  <si>
    <r>
      <t>RAP Leilão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</si>
  <si>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t>RAP Energisa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</si>
  <si>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Capex Atualizado/Preço de aquisição (R$)</t>
  </si>
  <si>
    <t>Acquisition date</t>
  </si>
  <si>
    <t>oct/2017</t>
  </si>
  <si>
    <t>Real Profit</t>
  </si>
  <si>
    <r>
      <rPr>
        <vertAlign val="superscript"/>
        <sz val="10"/>
        <color theme="1"/>
        <rFont val="Calibri"/>
        <family val="2"/>
        <scheme val="minor"/>
      </rPr>
      <t>(a)</t>
    </r>
    <r>
      <rPr>
        <sz val="10"/>
        <color theme="1"/>
        <rFont val="Calibri"/>
        <family val="2"/>
        <scheme val="minor"/>
      </rPr>
      <t xml:space="preserve"> Advance Completion</t>
    </r>
  </si>
  <si>
    <r>
      <rPr>
        <vertAlign val="superscript"/>
        <sz val="10"/>
        <color theme="1"/>
        <rFont val="Calibri"/>
        <family val="2"/>
        <scheme val="minor"/>
      </rPr>
      <t>(b)</t>
    </r>
    <r>
      <rPr>
        <sz val="10"/>
        <color theme="1"/>
        <rFont val="Calibri"/>
        <family val="2"/>
        <scheme val="minor"/>
      </rPr>
      <t xml:space="preserve"> Figures valid as of the respective auction dates</t>
    </r>
  </si>
  <si>
    <r>
      <t xml:space="preserve">17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</si>
  <si>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16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</si>
  <si>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15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</si>
  <si>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CAPEX Auction (R$)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</si>
  <si>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Updated Capex (R$)</t>
  </si>
  <si>
    <r>
      <t>Rap Auction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</si>
  <si>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t>Rap Energisa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</si>
  <si>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18 meses</t>
  </si>
  <si>
    <t>Proverá atendimento à região metropolitana de Manaus</t>
  </si>
  <si>
    <t>RAP ciclo 2022/2023</t>
  </si>
  <si>
    <t>Final de concessão</t>
  </si>
  <si>
    <t>out/2038</t>
  </si>
  <si>
    <t>dez/2041</t>
  </si>
  <si>
    <t>ago/2047</t>
  </si>
  <si>
    <t>set/2048</t>
  </si>
  <si>
    <t>mar/2049</t>
  </si>
  <si>
    <t>mar/2051</t>
  </si>
  <si>
    <t>set/2051</t>
  </si>
  <si>
    <t>mar/2052</t>
  </si>
  <si>
    <t>ago/2052</t>
  </si>
  <si>
    <t>jun/2046</t>
  </si>
  <si>
    <t>jun/2022</t>
  </si>
  <si>
    <t>EAM II</t>
  </si>
  <si>
    <r>
      <rPr>
        <vertAlign val="superscript"/>
        <sz val="10"/>
        <color theme="1"/>
        <rFont val="Calibri"/>
        <family val="2"/>
        <scheme val="minor"/>
      </rPr>
      <t xml:space="preserve">(c) </t>
    </r>
    <r>
      <rPr>
        <sz val="10"/>
        <color theme="1"/>
        <rFont val="Calibri"/>
        <family val="2"/>
        <scheme val="minor"/>
      </rPr>
      <t>LMTE Considera receitas adicionais de R$ 22,2 milhões referentes aos contratos de fibra ótica e R$ 2,2 milhões referente à REA nº 11.996/22; LXTE Considera RAP adicional de R$ 8,6 milhões referente à REA nº 5.149/15 e receita adicional de R$ 16,7 milhões referente aos contratos de fibra ótica; e LTTE Considera receitas adicionais de R$ 21,3 milhões referente às REA nº 6.079/16 e nº 8.647/20</t>
    </r>
  </si>
  <si>
    <t>06/30/2022</t>
  </si>
  <si>
    <t>08/31/2022</t>
  </si>
  <si>
    <t>aug/2052</t>
  </si>
  <si>
    <t>aug/2027</t>
  </si>
  <si>
    <t>18 months</t>
  </si>
  <si>
    <t>Provide service to the metropolitan region of Manaus</t>
  </si>
  <si>
    <t>End of concession</t>
  </si>
  <si>
    <t>aug/2047</t>
  </si>
  <si>
    <t>sep/2048</t>
  </si>
  <si>
    <t>sep/2051</t>
  </si>
  <si>
    <t>oct/2038</t>
  </si>
  <si>
    <t>dec/2041</t>
  </si>
  <si>
    <t>2022/2023 Rap Cycle</t>
  </si>
  <si>
    <r>
      <t xml:space="preserve">164.488.186,73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</si>
  <si>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173.010.667,96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</si>
  <si>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>75.225.218,83</t>
    </r>
    <r>
      <rPr>
        <vertAlign val="superscript"/>
        <sz val="11"/>
        <color theme="1"/>
        <rFont val="Calibri"/>
        <family val="2"/>
        <scheme val="minor"/>
      </rPr>
      <t>(c)</t>
    </r>
  </si>
  <si>
    <r>
      <rPr>
        <vertAlign val="superscript"/>
        <sz val="10"/>
        <color theme="1"/>
        <rFont val="Calibri"/>
        <family val="2"/>
        <scheme val="minor"/>
      </rPr>
      <t>(c)</t>
    </r>
    <r>
      <rPr>
        <sz val="10"/>
        <color theme="1"/>
        <rFont val="Calibri"/>
        <family val="2"/>
        <scheme val="minor"/>
      </rPr>
      <t xml:space="preserve"> LMTE Considers additional revenues of R$ 22.2 million related to fiber optic contracts and additional RAP of R$ 2.2 million referring to REA No. 11,996/22; LXTE considers additional RAP of R$ 8.6 million referring to REA No. 5,149/15 and additional revenue of R$ 16.7 million referring to fiber optic contracts; and LTTE considers additional revenues of R$ 21.3 million referring to REA No. 6,079/16 and No. 8,647/20</t>
    </r>
  </si>
  <si>
    <r>
      <t xml:space="preserve">75.225.218,83 </t>
    </r>
    <r>
      <rPr>
        <vertAlign val="superscript"/>
        <sz val="11"/>
        <color theme="1"/>
        <rFont val="Calibri"/>
        <family val="2"/>
        <scheme val="minor"/>
      </rPr>
      <t>(c)</t>
    </r>
  </si>
  <si>
    <t>Gemini</t>
  </si>
  <si>
    <t>Paranaíta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</si>
</sst>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%"/>
    <numFmt numFmtId="166" formatCode="_-* #,##0.000000_-;\-* #,##0.0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FFFF"/>
      <name val="Trebuchet MS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C2CD23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9" fontId="4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0" fillId="4" borderId="0" xfId="0" applyFill="1"/>
    <xf numFmtId="0" fontId="2" fillId="5" borderId="0" xfId="0" applyFont="1" applyFill="1" applyAlignment="1">
      <alignment horizontal="center"/>
    </xf>
    <xf numFmtId="165" fontId="0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 readingOrder="1"/>
    </xf>
    <xf numFmtId="17" fontId="9" fillId="3" borderId="1" xfId="0" applyNumberFormat="1" applyFont="1" applyFill="1" applyBorder="1" applyAlignment="1">
      <alignment horizontal="center" vertical="center" wrapText="1" readingOrder="1"/>
    </xf>
    <xf numFmtId="17" fontId="9" fillId="3" borderId="1" xfId="0" quotePrefix="1" applyNumberFormat="1" applyFont="1" applyFill="1" applyBorder="1" applyAlignment="1">
      <alignment horizontal="center" vertical="center" wrapText="1" readingOrder="1"/>
    </xf>
    <xf numFmtId="9" fontId="4" fillId="0" borderId="0" xfId="0" applyNumberFormat="1" applyFont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/>
    </xf>
    <xf numFmtId="17" fontId="0" fillId="3" borderId="1" xfId="0" quotePrefix="1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43" fontId="0" fillId="0" borderId="0" xfId="2" applyFont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4" fontId="0" fillId="3" borderId="1" xfId="0" quotePrefix="1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17" fontId="0" fillId="3" borderId="1" xfId="0" quotePrefix="1" applyNumberFormat="1" applyFill="1" applyBorder="1" applyAlignment="1">
      <alignment horizontal="center"/>
    </xf>
    <xf numFmtId="3" fontId="0" fillId="0" borderId="0" xfId="0" applyNumberFormat="1"/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0" fillId="3" borderId="10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C7EAFB"/>
      <color rgb="FFFAA93C"/>
      <color rgb="FFC2CD23"/>
      <color rgb="FF009F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inanciamento!A1"/><Relationship Id="rId2" Type="http://schemas.openxmlformats.org/officeDocument/2006/relationships/hyperlink" Target="#Investimentos!A1"/><Relationship Id="rId1" Type="http://schemas.openxmlformats.org/officeDocument/2006/relationships/hyperlink" Target="#Resumo!A1"/><Relationship Id="rId6" Type="http://schemas.openxmlformats.org/officeDocument/2006/relationships/hyperlink" Target="#Financing!A1"/><Relationship Id="rId5" Type="http://schemas.openxmlformats.org/officeDocument/2006/relationships/hyperlink" Target="#Investments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66675</xdr:rowOff>
    </xdr:from>
    <xdr:to>
      <xdr:col>1</xdr:col>
      <xdr:colOff>1952625</xdr:colOff>
      <xdr:row>7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96A77-FDC5-466F-B782-0AB056F59F00}"/>
            </a:ext>
          </a:extLst>
        </xdr:cNvPr>
        <xdr:cNvSpPr/>
      </xdr:nvSpPr>
      <xdr:spPr>
        <a:xfrm>
          <a:off x="4381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Resumo</a:t>
          </a:r>
        </a:p>
      </xdr:txBody>
    </xdr:sp>
    <xdr:clientData/>
  </xdr:twoCellAnchor>
  <xdr:twoCellAnchor>
    <xdr:from>
      <xdr:col>1</xdr:col>
      <xdr:colOff>247650</xdr:colOff>
      <xdr:row>8</xdr:row>
      <xdr:rowOff>147637</xdr:rowOff>
    </xdr:from>
    <xdr:to>
      <xdr:col>1</xdr:col>
      <xdr:colOff>1962150</xdr:colOff>
      <xdr:row>11</xdr:row>
      <xdr:rowOff>80962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DC896-F884-4239-85A6-BDC2F2DE5136}"/>
            </a:ext>
          </a:extLst>
        </xdr:cNvPr>
        <xdr:cNvSpPr/>
      </xdr:nvSpPr>
      <xdr:spPr>
        <a:xfrm>
          <a:off x="4476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Investimentos</a:t>
          </a:r>
        </a:p>
      </xdr:txBody>
    </xdr:sp>
    <xdr:clientData/>
  </xdr:twoCellAnchor>
  <xdr:twoCellAnchor>
    <xdr:from>
      <xdr:col>1</xdr:col>
      <xdr:colOff>228600</xdr:colOff>
      <xdr:row>13</xdr:row>
      <xdr:rowOff>38100</xdr:rowOff>
    </xdr:from>
    <xdr:to>
      <xdr:col>1</xdr:col>
      <xdr:colOff>1943100</xdr:colOff>
      <xdr:row>15</xdr:row>
      <xdr:rowOff>161925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0D664F-84EC-46B6-90BF-993B0C4D7D6C}"/>
            </a:ext>
          </a:extLst>
        </xdr:cNvPr>
        <xdr:cNvSpPr/>
      </xdr:nvSpPr>
      <xdr:spPr>
        <a:xfrm>
          <a:off x="4286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Financiamento</a:t>
          </a:r>
        </a:p>
      </xdr:txBody>
    </xdr:sp>
    <xdr:clientData/>
  </xdr:twoCellAnchor>
  <xdr:twoCellAnchor>
    <xdr:from>
      <xdr:col>3</xdr:col>
      <xdr:colOff>190500</xdr:colOff>
      <xdr:row>4</xdr:row>
      <xdr:rowOff>66675</xdr:rowOff>
    </xdr:from>
    <xdr:to>
      <xdr:col>3</xdr:col>
      <xdr:colOff>1905000</xdr:colOff>
      <xdr:row>7</xdr:row>
      <xdr:rowOff>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3B518C-E0F1-477F-9703-AD59CF8800D0}"/>
            </a:ext>
          </a:extLst>
        </xdr:cNvPr>
        <xdr:cNvSpPr/>
      </xdr:nvSpPr>
      <xdr:spPr>
        <a:xfrm>
          <a:off x="27622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Summary</a:t>
          </a:r>
        </a:p>
      </xdr:txBody>
    </xdr:sp>
    <xdr:clientData/>
  </xdr:twoCellAnchor>
  <xdr:twoCellAnchor>
    <xdr:from>
      <xdr:col>3</xdr:col>
      <xdr:colOff>200025</xdr:colOff>
      <xdr:row>8</xdr:row>
      <xdr:rowOff>147637</xdr:rowOff>
    </xdr:from>
    <xdr:to>
      <xdr:col>3</xdr:col>
      <xdr:colOff>1914525</xdr:colOff>
      <xdr:row>11</xdr:row>
      <xdr:rowOff>80962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5458DB-0AA7-42B6-AA94-97567B3EC44E}"/>
            </a:ext>
          </a:extLst>
        </xdr:cNvPr>
        <xdr:cNvSpPr/>
      </xdr:nvSpPr>
      <xdr:spPr>
        <a:xfrm>
          <a:off x="27717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Investments</a:t>
          </a:r>
        </a:p>
      </xdr:txBody>
    </xdr:sp>
    <xdr:clientData/>
  </xdr:twoCellAnchor>
  <xdr:twoCellAnchor>
    <xdr:from>
      <xdr:col>3</xdr:col>
      <xdr:colOff>180975</xdr:colOff>
      <xdr:row>13</xdr:row>
      <xdr:rowOff>38100</xdr:rowOff>
    </xdr:from>
    <xdr:to>
      <xdr:col>3</xdr:col>
      <xdr:colOff>1895475</xdr:colOff>
      <xdr:row>15</xdr:row>
      <xdr:rowOff>161925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C0B58D-75A9-4ECE-9BAA-053D2B2E1E27}"/>
            </a:ext>
          </a:extLst>
        </xdr:cNvPr>
        <xdr:cNvSpPr/>
      </xdr:nvSpPr>
      <xdr:spPr>
        <a:xfrm>
          <a:off x="27527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0</xdr:rowOff>
    </xdr:from>
    <xdr:to>
      <xdr:col>0</xdr:col>
      <xdr:colOff>2057400</xdr:colOff>
      <xdr:row>1</xdr:row>
      <xdr:rowOff>28575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89272-31ED-494A-BABE-0AED8AB0E121}"/>
            </a:ext>
          </a:extLst>
        </xdr:cNvPr>
        <xdr:cNvGrpSpPr/>
      </xdr:nvGrpSpPr>
      <xdr:grpSpPr>
        <a:xfrm>
          <a:off x="1057275" y="0"/>
          <a:ext cx="1000125" cy="228600"/>
          <a:chOff x="1057275" y="0"/>
          <a:chExt cx="1000125" cy="228600"/>
        </a:xfrm>
      </xdr:grpSpPr>
      <xdr:sp macro="" textlink="">
        <xdr:nvSpPr>
          <xdr:cNvPr id="2" name="Seta: para a Esquerda 1">
            <a:extLst>
              <a:ext uri="{FF2B5EF4-FFF2-40B4-BE49-F238E27FC236}">
                <a16:creationId xmlns:a16="http://schemas.microsoft.com/office/drawing/2014/main" id="{B763E07F-489F-4311-86D8-65426856B5BA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144956A8-82FE-4363-8475-39D6233DB6AA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38100</xdr:rowOff>
    </xdr:from>
    <xdr:to>
      <xdr:col>0</xdr:col>
      <xdr:colOff>1343025</xdr:colOff>
      <xdr:row>23</xdr:row>
      <xdr:rowOff>76200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6262C-1D48-45C1-8830-8FE69D58461C}"/>
            </a:ext>
          </a:extLst>
        </xdr:cNvPr>
        <xdr:cNvGrpSpPr/>
      </xdr:nvGrpSpPr>
      <xdr:grpSpPr>
        <a:xfrm>
          <a:off x="342900" y="452437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9DCF7C2C-BBBA-407F-AE44-412AFCF03430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D3729F-FCAD-4120-B36B-739B5A9AF799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</xdr:row>
      <xdr:rowOff>28575</xdr:rowOff>
    </xdr:from>
    <xdr:to>
      <xdr:col>0</xdr:col>
      <xdr:colOff>1352550</xdr:colOff>
      <xdr:row>7</xdr:row>
      <xdr:rowOff>66675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5AB69-329C-4DCF-A1AA-863063F9C373}"/>
            </a:ext>
          </a:extLst>
        </xdr:cNvPr>
        <xdr:cNvGrpSpPr/>
      </xdr:nvGrpSpPr>
      <xdr:grpSpPr>
        <a:xfrm>
          <a:off x="352425" y="279082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C96E69EA-F341-49E8-9C74-354AF1F7CE8E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7FF7561-6F2A-4BF9-9535-E8333CDFEEF4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0</xdr:rowOff>
    </xdr:from>
    <xdr:to>
      <xdr:col>0</xdr:col>
      <xdr:colOff>1971675</xdr:colOff>
      <xdr:row>1</xdr:row>
      <xdr:rowOff>28575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DA46E-B5FB-4D1D-9FBD-3CDC4FA2DC61}"/>
            </a:ext>
          </a:extLst>
        </xdr:cNvPr>
        <xdr:cNvGrpSpPr/>
      </xdr:nvGrpSpPr>
      <xdr:grpSpPr>
        <a:xfrm>
          <a:off x="971550" y="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BB3865C7-AD06-4405-BE23-C6BC9FBC20E2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71D7FD06-AC63-4F60-977E-ABF236905536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23</xdr:row>
      <xdr:rowOff>114300</xdr:rowOff>
    </xdr:from>
    <xdr:to>
      <xdr:col>0</xdr:col>
      <xdr:colOff>1476375</xdr:colOff>
      <xdr:row>24</xdr:row>
      <xdr:rowOff>152400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7C41E-FA0D-4EDB-B132-0B1AED313DF2}"/>
            </a:ext>
          </a:extLst>
        </xdr:cNvPr>
        <xdr:cNvGrpSpPr/>
      </xdr:nvGrpSpPr>
      <xdr:grpSpPr>
        <a:xfrm>
          <a:off x="476250" y="476250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6A20206-C09E-4E64-B542-55461E615EE7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2FAEC158-AE85-4057-90DF-466A5FF940A5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0</xdr:rowOff>
    </xdr:from>
    <xdr:to>
      <xdr:col>0</xdr:col>
      <xdr:colOff>1314450</xdr:colOff>
      <xdr:row>8</xdr:row>
      <xdr:rowOff>38100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A7C09-91EB-4B87-9B78-B6A3AABB4859}"/>
            </a:ext>
          </a:extLst>
        </xdr:cNvPr>
        <xdr:cNvGrpSpPr/>
      </xdr:nvGrpSpPr>
      <xdr:grpSpPr>
        <a:xfrm>
          <a:off x="314325" y="295275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AC6E91A6-10F9-4BCE-ABDF-FBD3CC4C8C94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EFE6E842-41DF-4171-B372-EBB1051B1FC1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IEnergisa-APENASPARASUBIRARQUIVOS/Documentos%20Compartilhados/General/Analistas_Investidores_Institucionais/Transmiss&#227;o/Lotes%20Energisa_Resumo_R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gisa.sharepoint.com/sites/EnergisaRI/Documentos%20Compartilhados/General/Analistas_Investidores_Institucionais/Transmiss&#227;o/Lotes%20Energisa_Resumo_R1.xlsx" TargetMode="External"/><Relationship Id="rId1" Type="http://schemas.openxmlformats.org/officeDocument/2006/relationships/externalLinkPath" Target="/sites/EnergisaRI/Documentos%20Compartilhados/General/Analistas_Investidores_Institucionais/Transmiss&#227;o/Lotes%20Energisa_Resumo_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es Energisa"/>
      <sheetName val="Dívida"/>
      <sheetName val="Ciclo RAP"/>
      <sheetName val="RAP"/>
      <sheetName val="IPCA"/>
      <sheetName val="Fluxo_EAM"/>
      <sheetName val="MACRO NOVO"/>
    </sheetNames>
    <sheetDataSet>
      <sheetData sheetId="0">
        <row r="3">
          <cell r="M3">
            <v>44409</v>
          </cell>
        </row>
      </sheetData>
      <sheetData sheetId="1"/>
      <sheetData sheetId="2">
        <row r="3">
          <cell r="D3">
            <v>44437721.810000002</v>
          </cell>
          <cell r="L3">
            <v>49650805.600000009</v>
          </cell>
        </row>
        <row r="4">
          <cell r="L4">
            <v>62660630.669999994</v>
          </cell>
        </row>
        <row r="5">
          <cell r="L5">
            <v>48326200.710000016</v>
          </cell>
        </row>
        <row r="6">
          <cell r="L6">
            <v>79905094.029999956</v>
          </cell>
        </row>
        <row r="7">
          <cell r="L7">
            <v>79935126.01000002</v>
          </cell>
        </row>
        <row r="8">
          <cell r="L8">
            <v>4786151.09</v>
          </cell>
        </row>
        <row r="9">
          <cell r="L9">
            <v>12188471.939999998</v>
          </cell>
        </row>
        <row r="10">
          <cell r="L10">
            <v>12625627.070000002</v>
          </cell>
        </row>
        <row r="14">
          <cell r="L14">
            <v>18665407.18</v>
          </cell>
        </row>
      </sheetData>
      <sheetData sheetId="3"/>
      <sheetData sheetId="4"/>
      <sheetData sheetId="5">
        <row r="4">
          <cell r="AS4">
            <v>0.495</v>
          </cell>
        </row>
      </sheetData>
      <sheetData sheetId="6">
        <row r="12">
          <cell r="AQ12">
            <v>5.7650175283453536E-2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tes Energisa"/>
      <sheetName val="Dívida"/>
      <sheetName val="Ciclo RAP"/>
      <sheetName val="RAP"/>
      <sheetName val="IPCA"/>
      <sheetName val="Fluxo_EAM"/>
      <sheetName val="MACRO NOVO"/>
    </sheetNames>
    <sheetDataSet>
      <sheetData sheetId="0">
        <row r="36">
          <cell r="M36">
            <v>0</v>
          </cell>
        </row>
        <row r="37">
          <cell r="M37">
            <v>0</v>
          </cell>
        </row>
        <row r="38">
          <cell r="M38">
            <v>52.564999999999998</v>
          </cell>
        </row>
        <row r="39">
          <cell r="M39">
            <v>414.71600000000001</v>
          </cell>
        </row>
        <row r="40">
          <cell r="M40">
            <v>84.706999999999994</v>
          </cell>
        </row>
        <row r="41">
          <cell r="H41">
            <v>2.0049999999999999</v>
          </cell>
          <cell r="M41">
            <v>5.4390000000000001</v>
          </cell>
        </row>
        <row r="42">
          <cell r="H42">
            <v>0</v>
          </cell>
          <cell r="M42">
            <v>8.1469999999999985</v>
          </cell>
        </row>
        <row r="43">
          <cell r="M43">
            <v>0</v>
          </cell>
        </row>
        <row r="45">
          <cell r="N45">
            <v>0.68600000000000005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AB14-3B35-404A-8386-5715B78D6CED}">
  <sheetPr>
    <tabColor rgb="FF009FC2"/>
  </sheetPr>
  <dimension ref="A1:E18"/>
  <sheetViews>
    <sheetView showGridLines="0" tabSelected="1" workbookViewId="0"/>
  </sheetViews>
  <sheetFormatPr defaultColWidth="0" defaultRowHeight="15" zeroHeight="1" x14ac:dyDescent="0.25"/>
  <cols>
    <col min="1" max="1" width="3" customWidth="1"/>
    <col min="2" max="2" width="32.42578125" customWidth="1"/>
    <col min="3" max="3" width="3.140625" style="1" customWidth="1"/>
    <col min="4" max="4" width="32.42578125" customWidth="1"/>
    <col min="5" max="5" width="3" customWidth="1"/>
    <col min="6" max="16384" width="12.28515625" hidden="1"/>
  </cols>
  <sheetData>
    <row r="1" spans="2:4" x14ac:dyDescent="0.25"/>
    <row r="2" spans="2:4" x14ac:dyDescent="0.25">
      <c r="B2" s="39" t="s">
        <v>32</v>
      </c>
      <c r="D2" s="39" t="s">
        <v>33</v>
      </c>
    </row>
    <row r="3" spans="2:4" x14ac:dyDescent="0.25"/>
    <row r="4" spans="2:4" x14ac:dyDescent="0.25">
      <c r="B4" s="38"/>
      <c r="D4" s="38"/>
    </row>
    <row r="5" spans="2:4" x14ac:dyDescent="0.25">
      <c r="B5" s="38"/>
      <c r="D5" s="38"/>
    </row>
    <row r="6" spans="2:4" x14ac:dyDescent="0.25">
      <c r="B6" s="38"/>
      <c r="D6" s="38"/>
    </row>
    <row r="7" spans="2:4" x14ac:dyDescent="0.25">
      <c r="B7" s="38"/>
      <c r="D7" s="38"/>
    </row>
    <row r="8" spans="2:4" x14ac:dyDescent="0.25">
      <c r="B8" s="38"/>
      <c r="D8" s="38"/>
    </row>
    <row r="9" spans="2:4" x14ac:dyDescent="0.25">
      <c r="B9" s="38"/>
      <c r="D9" s="38"/>
    </row>
    <row r="10" spans="2:4" x14ac:dyDescent="0.25">
      <c r="B10" s="38"/>
      <c r="D10" s="38"/>
    </row>
    <row r="11" spans="2:4" x14ac:dyDescent="0.25">
      <c r="B11" s="38"/>
      <c r="D11" s="38"/>
    </row>
    <row r="12" spans="2:4" x14ac:dyDescent="0.25">
      <c r="B12" s="38"/>
      <c r="D12" s="38"/>
    </row>
    <row r="13" spans="2:4" x14ac:dyDescent="0.25">
      <c r="B13" s="38"/>
      <c r="D13" s="38"/>
    </row>
    <row r="14" spans="2:4" x14ac:dyDescent="0.25">
      <c r="B14" s="38"/>
      <c r="D14" s="38"/>
    </row>
    <row r="15" spans="2:4" x14ac:dyDescent="0.25">
      <c r="B15" s="38"/>
      <c r="D15" s="38"/>
    </row>
    <row r="16" spans="2:4" x14ac:dyDescent="0.25">
      <c r="B16" s="38"/>
      <c r="D16" s="38"/>
    </row>
    <row r="17" spans="2:4" x14ac:dyDescent="0.25">
      <c r="B17" s="38"/>
      <c r="D17" s="38"/>
    </row>
    <row r="18" spans="2:4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E077-17AA-41FB-BE7D-A61CE715517D}">
  <sheetPr>
    <tabColor rgb="FFC2CD23"/>
  </sheetPr>
  <dimension ref="A1:N28"/>
  <sheetViews>
    <sheetView showGridLines="0" workbookViewId="0">
      <pane xSplit="1" ySplit="1" topLeftCell="F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8.42578125" customWidth="1"/>
    <col min="2" max="2" width="32.42578125" style="1" customWidth="1"/>
    <col min="3" max="3" width="29.140625" style="1" customWidth="1"/>
    <col min="4" max="4" width="31" style="1" bestFit="1" customWidth="1"/>
    <col min="5" max="5" width="26.85546875" style="1" customWidth="1"/>
    <col min="6" max="13" width="26.85546875" customWidth="1"/>
    <col min="14" max="14" width="13.85546875" bestFit="1" customWidth="1"/>
  </cols>
  <sheetData>
    <row r="1" spans="1:13" ht="15.75" thickBot="1" x14ac:dyDescent="0.3">
      <c r="A1" s="2" t="s">
        <v>19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90</v>
      </c>
      <c r="H1" s="3" t="s">
        <v>91</v>
      </c>
      <c r="I1" s="3" t="s">
        <v>198</v>
      </c>
      <c r="J1" s="3" t="s">
        <v>150</v>
      </c>
      <c r="K1" s="3" t="s">
        <v>149</v>
      </c>
      <c r="L1" s="3" t="s">
        <v>152</v>
      </c>
      <c r="M1" s="3" t="s">
        <v>153</v>
      </c>
    </row>
    <row r="2" spans="1:13" ht="15.75" thickBot="1" x14ac:dyDescent="0.3">
      <c r="A2" s="31" t="s">
        <v>0</v>
      </c>
      <c r="B2" s="32">
        <v>42849</v>
      </c>
      <c r="C2" s="32">
        <v>42849</v>
      </c>
      <c r="D2" s="32">
        <v>43279</v>
      </c>
      <c r="E2" s="32">
        <v>43454</v>
      </c>
      <c r="F2" s="32">
        <v>44182</v>
      </c>
      <c r="G2" s="32">
        <v>44377</v>
      </c>
      <c r="H2" s="32">
        <v>44547</v>
      </c>
      <c r="I2" s="32">
        <v>44742</v>
      </c>
      <c r="J2" s="32" t="s">
        <v>31</v>
      </c>
      <c r="K2" s="32" t="s">
        <v>31</v>
      </c>
      <c r="L2" s="32" t="s">
        <v>31</v>
      </c>
      <c r="M2" s="32" t="s">
        <v>31</v>
      </c>
    </row>
    <row r="3" spans="1:13" ht="15.75" thickBot="1" x14ac:dyDescent="0.3">
      <c r="A3" s="31" t="s">
        <v>1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76</v>
      </c>
      <c r="H3" s="4" t="s">
        <v>93</v>
      </c>
      <c r="I3" s="4" t="s">
        <v>16</v>
      </c>
      <c r="J3" s="4" t="s">
        <v>147</v>
      </c>
      <c r="K3" s="4" t="s">
        <v>23</v>
      </c>
      <c r="L3" s="4" t="s">
        <v>159</v>
      </c>
      <c r="M3" s="4" t="s">
        <v>160</v>
      </c>
    </row>
    <row r="4" spans="1:13" ht="15.75" thickBot="1" x14ac:dyDescent="0.3">
      <c r="A4" s="31" t="s">
        <v>6</v>
      </c>
      <c r="B4" s="33">
        <v>136</v>
      </c>
      <c r="C4" s="33">
        <v>296</v>
      </c>
      <c r="D4" s="33">
        <v>138.80000000000001</v>
      </c>
      <c r="E4" s="33">
        <v>772</v>
      </c>
      <c r="F4" s="33">
        <v>408</v>
      </c>
      <c r="G4" s="33" t="s">
        <v>77</v>
      </c>
      <c r="H4" s="33">
        <v>10</v>
      </c>
      <c r="I4" s="33">
        <v>12.9</v>
      </c>
      <c r="J4" s="33" t="s">
        <v>77</v>
      </c>
      <c r="K4" s="33">
        <v>685</v>
      </c>
      <c r="L4" s="33">
        <v>508</v>
      </c>
      <c r="M4" s="33">
        <v>258</v>
      </c>
    </row>
    <row r="5" spans="1:13" ht="15.75" thickBot="1" x14ac:dyDescent="0.3">
      <c r="A5" s="31" t="s">
        <v>2</v>
      </c>
      <c r="B5" s="33" t="s">
        <v>26</v>
      </c>
      <c r="C5" s="33" t="s">
        <v>26</v>
      </c>
      <c r="D5" s="33" t="s">
        <v>26</v>
      </c>
      <c r="E5" s="33" t="s">
        <v>31</v>
      </c>
      <c r="F5" s="33" t="s">
        <v>27</v>
      </c>
      <c r="G5" s="33" t="s">
        <v>31</v>
      </c>
      <c r="H5" s="33" t="s">
        <v>31</v>
      </c>
      <c r="I5" s="33">
        <v>1</v>
      </c>
      <c r="J5" s="33" t="s">
        <v>31</v>
      </c>
      <c r="K5" s="33" t="s">
        <v>31</v>
      </c>
      <c r="L5" s="33" t="s">
        <v>31</v>
      </c>
      <c r="M5" s="33" t="s">
        <v>31</v>
      </c>
    </row>
    <row r="6" spans="1:13" ht="15.75" thickBot="1" x14ac:dyDescent="0.3">
      <c r="A6" s="31" t="s">
        <v>3</v>
      </c>
      <c r="B6" s="33">
        <v>1344</v>
      </c>
      <c r="C6" s="33">
        <v>300</v>
      </c>
      <c r="D6" s="33">
        <v>1800</v>
      </c>
      <c r="E6" s="33">
        <v>850</v>
      </c>
      <c r="F6" s="33">
        <v>2050</v>
      </c>
      <c r="G6" s="33">
        <v>200</v>
      </c>
      <c r="H6" s="33">
        <v>300</v>
      </c>
      <c r="I6" s="33" t="s">
        <v>31</v>
      </c>
      <c r="J6" s="33">
        <v>150</v>
      </c>
      <c r="K6" s="33">
        <v>1000</v>
      </c>
      <c r="L6" s="33">
        <v>1500</v>
      </c>
      <c r="M6" s="33">
        <v>4200</v>
      </c>
    </row>
    <row r="7" spans="1:13" ht="15.75" customHeight="1" thickBot="1" x14ac:dyDescent="0.3">
      <c r="A7" s="31" t="s">
        <v>7</v>
      </c>
      <c r="B7" s="32">
        <v>42958</v>
      </c>
      <c r="C7" s="32">
        <v>42958</v>
      </c>
      <c r="D7" s="32">
        <v>43364</v>
      </c>
      <c r="E7" s="32">
        <v>43549</v>
      </c>
      <c r="F7" s="32">
        <v>44286</v>
      </c>
      <c r="G7" s="32">
        <v>44469</v>
      </c>
      <c r="H7" s="32">
        <v>44646</v>
      </c>
      <c r="I7" s="32">
        <v>44804</v>
      </c>
      <c r="J7" s="32">
        <v>42548</v>
      </c>
      <c r="K7" s="32">
        <v>39737</v>
      </c>
      <c r="L7" s="32">
        <v>39737</v>
      </c>
      <c r="M7" s="32">
        <v>40886</v>
      </c>
    </row>
    <row r="8" spans="1:13" ht="16.5" customHeight="1" thickBot="1" x14ac:dyDescent="0.3">
      <c r="A8" s="31" t="s">
        <v>186</v>
      </c>
      <c r="B8" s="49" t="s">
        <v>189</v>
      </c>
      <c r="C8" s="49" t="s">
        <v>189</v>
      </c>
      <c r="D8" s="56" t="s">
        <v>190</v>
      </c>
      <c r="E8" s="57" t="s">
        <v>191</v>
      </c>
      <c r="F8" s="57" t="s">
        <v>192</v>
      </c>
      <c r="G8" s="57" t="s">
        <v>193</v>
      </c>
      <c r="H8" s="57" t="s">
        <v>194</v>
      </c>
      <c r="I8" s="57" t="s">
        <v>195</v>
      </c>
      <c r="J8" s="56" t="s">
        <v>196</v>
      </c>
      <c r="K8" s="58" t="s">
        <v>187</v>
      </c>
      <c r="L8" s="58" t="s">
        <v>187</v>
      </c>
      <c r="M8" s="57" t="s">
        <v>188</v>
      </c>
    </row>
    <row r="9" spans="1:13" ht="15" customHeight="1" thickBot="1" x14ac:dyDescent="0.3">
      <c r="A9" s="31" t="s">
        <v>8</v>
      </c>
      <c r="B9" s="32">
        <v>43356</v>
      </c>
      <c r="C9" s="32">
        <v>43375</v>
      </c>
      <c r="D9" s="32">
        <v>43591</v>
      </c>
      <c r="E9" s="32" t="s">
        <v>28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31</v>
      </c>
      <c r="L9" s="32" t="s">
        <v>31</v>
      </c>
      <c r="M9" s="32" t="s">
        <v>31</v>
      </c>
    </row>
    <row r="10" spans="1:13" ht="15.75" thickBot="1" x14ac:dyDescent="0.3">
      <c r="A10" s="31" t="s">
        <v>9</v>
      </c>
      <c r="B10" s="34">
        <v>44409</v>
      </c>
      <c r="C10" s="34">
        <v>44593</v>
      </c>
      <c r="D10" s="34">
        <v>44986</v>
      </c>
      <c r="E10" s="34">
        <v>45352</v>
      </c>
      <c r="F10" s="34">
        <v>46082</v>
      </c>
      <c r="G10" s="34">
        <v>45536</v>
      </c>
      <c r="H10" s="34">
        <v>45901</v>
      </c>
      <c r="I10" s="34">
        <v>46600</v>
      </c>
      <c r="J10" s="34" t="s">
        <v>31</v>
      </c>
      <c r="K10" s="34" t="s">
        <v>31</v>
      </c>
      <c r="L10" s="34" t="s">
        <v>31</v>
      </c>
      <c r="M10" s="34" t="s">
        <v>31</v>
      </c>
    </row>
    <row r="11" spans="1:13" ht="15.75" thickBot="1" x14ac:dyDescent="0.3">
      <c r="A11" s="31" t="s">
        <v>4</v>
      </c>
      <c r="B11" s="35">
        <v>1</v>
      </c>
      <c r="C11" s="35">
        <v>1</v>
      </c>
      <c r="D11" s="35">
        <v>1</v>
      </c>
      <c r="E11" s="35">
        <v>0.2</v>
      </c>
      <c r="F11" s="50">
        <v>0.3004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</row>
    <row r="12" spans="1:13" ht="16.5" customHeight="1" thickBot="1" x14ac:dyDescent="0.3">
      <c r="A12" s="31" t="s">
        <v>10</v>
      </c>
      <c r="B12" s="34" t="s">
        <v>162</v>
      </c>
      <c r="C12" s="34" t="s">
        <v>164</v>
      </c>
      <c r="D12" s="33" t="s">
        <v>163</v>
      </c>
      <c r="E12" s="33" t="s">
        <v>29</v>
      </c>
      <c r="F12" s="33" t="s">
        <v>30</v>
      </c>
      <c r="G12" s="33" t="s">
        <v>31</v>
      </c>
      <c r="H12" s="33" t="s">
        <v>118</v>
      </c>
      <c r="I12" s="33" t="s">
        <v>183</v>
      </c>
      <c r="J12" s="33" t="s">
        <v>31</v>
      </c>
      <c r="K12" s="33" t="s">
        <v>31</v>
      </c>
      <c r="L12" s="33" t="s">
        <v>31</v>
      </c>
      <c r="M12" s="33" t="s">
        <v>31</v>
      </c>
    </row>
    <row r="13" spans="1:13" ht="16.5" customHeight="1" thickBot="1" x14ac:dyDescent="0.3">
      <c r="A13" s="31" t="s">
        <v>11</v>
      </c>
      <c r="B13" s="34">
        <v>43891</v>
      </c>
      <c r="C13" s="34">
        <v>44136</v>
      </c>
      <c r="D13" s="5" t="s">
        <v>117</v>
      </c>
      <c r="E13" s="4" t="s">
        <v>31</v>
      </c>
      <c r="F13" s="4" t="s">
        <v>31</v>
      </c>
      <c r="G13" s="4" t="s">
        <v>31</v>
      </c>
      <c r="H13" s="4" t="s">
        <v>31</v>
      </c>
      <c r="I13" s="4" t="s">
        <v>31</v>
      </c>
      <c r="J13" s="56" t="s">
        <v>155</v>
      </c>
      <c r="K13" s="57" t="s">
        <v>154</v>
      </c>
      <c r="L13" s="57" t="s">
        <v>154</v>
      </c>
      <c r="M13" s="57" t="s">
        <v>161</v>
      </c>
    </row>
    <row r="14" spans="1:13" ht="16.5" customHeight="1" thickBot="1" x14ac:dyDescent="0.3">
      <c r="A14" s="31" t="s">
        <v>151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 t="s">
        <v>31</v>
      </c>
      <c r="J14" s="56" t="s">
        <v>156</v>
      </c>
      <c r="K14" s="57" t="s">
        <v>197</v>
      </c>
      <c r="L14" s="57" t="s">
        <v>197</v>
      </c>
      <c r="M14" s="57" t="s">
        <v>197</v>
      </c>
    </row>
    <row r="15" spans="1:13" ht="18" thickBot="1" x14ac:dyDescent="0.3">
      <c r="A15" s="31" t="s">
        <v>166</v>
      </c>
      <c r="B15" s="33">
        <v>295294125.77999997</v>
      </c>
      <c r="C15" s="33">
        <v>329790787.72000003</v>
      </c>
      <c r="D15" s="33">
        <v>479795926</v>
      </c>
      <c r="E15" s="33">
        <v>699422704.53999996</v>
      </c>
      <c r="F15" s="33">
        <v>882240000</v>
      </c>
      <c r="G15" s="33">
        <v>74914000</v>
      </c>
      <c r="H15" s="33">
        <v>161675036</v>
      </c>
      <c r="I15" s="33">
        <v>209785188</v>
      </c>
      <c r="J15" s="55" t="s">
        <v>31</v>
      </c>
      <c r="K15" s="33" t="s">
        <v>31</v>
      </c>
      <c r="L15" s="55" t="s">
        <v>31</v>
      </c>
      <c r="M15" s="33" t="s">
        <v>31</v>
      </c>
    </row>
    <row r="16" spans="1:13" ht="30.75" thickBot="1" x14ac:dyDescent="0.3">
      <c r="A16" s="31" t="s">
        <v>170</v>
      </c>
      <c r="B16" s="33">
        <v>254399999.99999997</v>
      </c>
      <c r="C16" s="33">
        <v>318400000</v>
      </c>
      <c r="D16" s="33">
        <v>424029848.12793201</v>
      </c>
      <c r="E16" s="33">
        <v>742725159.99537802</v>
      </c>
      <c r="F16" s="33">
        <v>1011016902.7801142</v>
      </c>
      <c r="G16" s="33">
        <v>82733492.916531697</v>
      </c>
      <c r="H16" s="33">
        <v>147580188.30723283</v>
      </c>
      <c r="I16" s="33">
        <v>207068775.33647808</v>
      </c>
      <c r="J16" s="33">
        <v>102086114.95999999</v>
      </c>
      <c r="K16" s="62">
        <v>802714914.38</v>
      </c>
      <c r="L16" s="63"/>
      <c r="M16" s="64"/>
    </row>
    <row r="17" spans="1:14" ht="18" thickBot="1" x14ac:dyDescent="0.3">
      <c r="A17" s="31" t="s">
        <v>168</v>
      </c>
      <c r="B17" s="33">
        <v>58818710</v>
      </c>
      <c r="C17" s="33">
        <v>65776580</v>
      </c>
      <c r="D17" s="33">
        <v>78284220</v>
      </c>
      <c r="E17" s="33">
        <v>116061645.84999999</v>
      </c>
      <c r="F17" s="33">
        <v>119712580</v>
      </c>
      <c r="G17" s="33">
        <v>11008060</v>
      </c>
      <c r="H17" s="33">
        <v>22018023.41</v>
      </c>
      <c r="I17" s="33">
        <v>17684000</v>
      </c>
      <c r="J17" s="33" t="s">
        <v>31</v>
      </c>
      <c r="K17" s="33" t="s">
        <v>31</v>
      </c>
      <c r="L17" s="33" t="s">
        <v>31</v>
      </c>
      <c r="M17" s="33" t="s">
        <v>31</v>
      </c>
    </row>
    <row r="18" spans="1:14" ht="18" thickBot="1" x14ac:dyDescent="0.3">
      <c r="A18" s="31" t="s">
        <v>169</v>
      </c>
      <c r="B18" s="33">
        <v>36702875.039999999</v>
      </c>
      <c r="C18" s="33">
        <v>46320000</v>
      </c>
      <c r="D18" s="33">
        <v>33515000</v>
      </c>
      <c r="E18" s="33">
        <v>62854451</v>
      </c>
      <c r="F18" s="33">
        <v>63000000</v>
      </c>
      <c r="G18" s="33">
        <v>4094777</v>
      </c>
      <c r="H18" s="33">
        <v>11300000</v>
      </c>
      <c r="I18" s="33">
        <v>32306394.469999999</v>
      </c>
      <c r="J18" s="33" t="s">
        <v>31</v>
      </c>
      <c r="K18" s="33" t="s">
        <v>31</v>
      </c>
      <c r="L18" s="33" t="s">
        <v>31</v>
      </c>
      <c r="M18" s="33" t="s">
        <v>31</v>
      </c>
    </row>
    <row r="19" spans="1:14" ht="18" thickBot="1" x14ac:dyDescent="0.3">
      <c r="A19" s="31" t="s">
        <v>185</v>
      </c>
      <c r="B19" s="33">
        <f>'[1]Ciclo RAP'!$L$3</f>
        <v>49650805.600000009</v>
      </c>
      <c r="C19" s="33">
        <f>'[1]Ciclo RAP'!$L$4</f>
        <v>62660630.669999994</v>
      </c>
      <c r="D19" s="33">
        <f>'[1]Ciclo RAP'!$L$5</f>
        <v>48326200.710000016</v>
      </c>
      <c r="E19" s="33">
        <f>'[1]Ciclo RAP'!$L$6</f>
        <v>79905094.029999956</v>
      </c>
      <c r="F19" s="33">
        <f>'[1]Ciclo RAP'!$L$7</f>
        <v>79935126.01000002</v>
      </c>
      <c r="G19" s="33">
        <f>'[1]Ciclo RAP'!$L$8</f>
        <v>4786151.09</v>
      </c>
      <c r="H19" s="33">
        <f>'[1]Ciclo RAP'!$L$10</f>
        <v>12625627.070000002</v>
      </c>
      <c r="I19" s="33">
        <f>'[1]Ciclo RAP'!$L$14</f>
        <v>18665407.18</v>
      </c>
      <c r="J19" s="33">
        <f>'[1]Ciclo RAP'!$L$9</f>
        <v>12188471.939999998</v>
      </c>
      <c r="K19" s="33" t="s">
        <v>213</v>
      </c>
      <c r="L19" s="33" t="s">
        <v>214</v>
      </c>
      <c r="M19" s="33" t="s">
        <v>215</v>
      </c>
      <c r="N19" s="59"/>
    </row>
    <row r="20" spans="1:14" ht="15.75" thickBot="1" x14ac:dyDescent="0.3">
      <c r="A20" s="17" t="s">
        <v>5</v>
      </c>
      <c r="B20" s="36">
        <v>0.376</v>
      </c>
      <c r="C20" s="36">
        <v>0.29579798767281607</v>
      </c>
      <c r="D20" s="36">
        <v>0.57188051436164278</v>
      </c>
      <c r="E20" s="36">
        <v>0.45843908605919526</v>
      </c>
      <c r="F20" s="36">
        <v>0.47373951843657536</v>
      </c>
      <c r="G20" s="36">
        <v>0.62802010526832164</v>
      </c>
      <c r="H20" s="36">
        <v>0.48678408640133242</v>
      </c>
      <c r="I20" s="36">
        <v>-0.45261610618846626</v>
      </c>
      <c r="J20" s="36" t="s">
        <v>31</v>
      </c>
      <c r="K20" s="36" t="s">
        <v>31</v>
      </c>
      <c r="L20" s="36" t="s">
        <v>31</v>
      </c>
      <c r="M20" s="36" t="s">
        <v>31</v>
      </c>
      <c r="N20" s="59"/>
    </row>
    <row r="21" spans="1:14" ht="15.75" thickBot="1" x14ac:dyDescent="0.3">
      <c r="A21" s="17" t="s">
        <v>111</v>
      </c>
      <c r="B21" s="36" t="s">
        <v>109</v>
      </c>
      <c r="C21" s="36" t="s">
        <v>109</v>
      </c>
      <c r="D21" s="36" t="s">
        <v>109</v>
      </c>
      <c r="E21" s="36" t="s">
        <v>109</v>
      </c>
      <c r="F21" s="36" t="s">
        <v>109</v>
      </c>
      <c r="G21" s="36" t="s">
        <v>109</v>
      </c>
      <c r="H21" s="36" t="s">
        <v>109</v>
      </c>
      <c r="I21" s="36" t="s">
        <v>109</v>
      </c>
      <c r="J21" s="36" t="s">
        <v>109</v>
      </c>
      <c r="K21" s="36" t="s">
        <v>157</v>
      </c>
      <c r="L21" s="36" t="s">
        <v>157</v>
      </c>
      <c r="M21" s="36" t="s">
        <v>157</v>
      </c>
      <c r="N21" s="59"/>
    </row>
    <row r="22" spans="1:14" ht="60.75" thickBot="1" x14ac:dyDescent="0.3">
      <c r="A22" s="17" t="s">
        <v>112</v>
      </c>
      <c r="B22" s="48" t="s">
        <v>31</v>
      </c>
      <c r="C22" s="48" t="s">
        <v>31</v>
      </c>
      <c r="D22" s="48" t="s">
        <v>31</v>
      </c>
      <c r="E22" s="40" t="s">
        <v>113</v>
      </c>
      <c r="F22" s="40" t="s">
        <v>113</v>
      </c>
      <c r="G22" s="48" t="s">
        <v>31</v>
      </c>
      <c r="H22" s="48" t="s">
        <v>31</v>
      </c>
      <c r="I22" s="48" t="s">
        <v>31</v>
      </c>
      <c r="J22" s="48" t="s">
        <v>31</v>
      </c>
      <c r="K22" s="48" t="s">
        <v>158</v>
      </c>
      <c r="L22" s="48" t="s">
        <v>158</v>
      </c>
      <c r="M22" s="48" t="s">
        <v>31</v>
      </c>
      <c r="N22" s="59"/>
    </row>
    <row r="23" spans="1:14" ht="113.25" customHeight="1" thickBot="1" x14ac:dyDescent="0.3">
      <c r="A23" s="17" t="s">
        <v>17</v>
      </c>
      <c r="B23" s="40" t="s">
        <v>36</v>
      </c>
      <c r="C23" s="40" t="s">
        <v>37</v>
      </c>
      <c r="D23" s="40" t="s">
        <v>39</v>
      </c>
      <c r="E23" s="40" t="s">
        <v>38</v>
      </c>
      <c r="F23" s="40" t="s">
        <v>40</v>
      </c>
      <c r="G23" s="40" t="s">
        <v>78</v>
      </c>
      <c r="H23" s="40" t="s">
        <v>92</v>
      </c>
      <c r="I23" s="40" t="s">
        <v>184</v>
      </c>
      <c r="J23" s="40" t="s">
        <v>144</v>
      </c>
      <c r="K23" s="40" t="s">
        <v>31</v>
      </c>
      <c r="L23" s="40" t="s">
        <v>31</v>
      </c>
      <c r="M23" s="40" t="s">
        <v>31</v>
      </c>
    </row>
    <row r="24" spans="1:14" x14ac:dyDescent="0.25">
      <c r="A24" s="37" t="s">
        <v>165</v>
      </c>
    </row>
    <row r="25" spans="1:14" ht="19.5" customHeight="1" x14ac:dyDescent="0.25">
      <c r="A25" s="60" t="s">
        <v>167</v>
      </c>
      <c r="B25" s="61"/>
      <c r="D25" s="52"/>
    </row>
    <row r="26" spans="1:14" ht="72.75" customHeight="1" x14ac:dyDescent="0.25">
      <c r="A26" s="65" t="s">
        <v>199</v>
      </c>
      <c r="B26" s="65"/>
      <c r="C26" s="65"/>
      <c r="D26" s="53"/>
    </row>
    <row r="27" spans="1:14" ht="42" customHeight="1" x14ac:dyDescent="0.25"/>
    <row r="28" spans="1:14" x14ac:dyDescent="0.25">
      <c r="A28" s="65"/>
      <c r="B28" s="65"/>
      <c r="C28" s="65"/>
    </row>
  </sheetData>
  <mergeCells count="4">
    <mergeCell ref="A25:B25"/>
    <mergeCell ref="K16:M16"/>
    <mergeCell ref="A26:C26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E6D1-D92B-4643-83F0-9F0B6C7ABEE8}">
  <sheetPr>
    <tabColor rgb="FFC2CD23"/>
  </sheetPr>
  <dimension ref="A1:M21"/>
  <sheetViews>
    <sheetView showGridLines="0" topLeftCell="A9" workbookViewId="0">
      <selection activeCell="G12" sqref="G12"/>
    </sheetView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  <col min="13" max="13" width="9.42578125" bestFit="1" customWidth="1"/>
  </cols>
  <sheetData>
    <row r="1" spans="1:13" ht="15.75" thickBot="1" x14ac:dyDescent="0.3">
      <c r="A1" s="6" t="s">
        <v>18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>
        <v>2024</v>
      </c>
      <c r="J1" s="3">
        <v>2025</v>
      </c>
      <c r="K1" s="3">
        <v>2026</v>
      </c>
      <c r="L1" s="3">
        <v>2027</v>
      </c>
      <c r="M1" s="3">
        <v>2028</v>
      </c>
    </row>
    <row r="2" spans="1:13" ht="16.5" thickBot="1" x14ac:dyDescent="0.3">
      <c r="A2" s="18" t="s">
        <v>12</v>
      </c>
      <c r="B2" s="7">
        <v>0.03</v>
      </c>
      <c r="C2" s="7">
        <v>0.35</v>
      </c>
      <c r="D2" s="7">
        <v>0.49</v>
      </c>
      <c r="E2" s="7">
        <v>0.13</v>
      </c>
      <c r="F2" s="8"/>
      <c r="G2" s="7"/>
      <c r="H2" s="7"/>
      <c r="I2" s="7"/>
      <c r="J2" s="7"/>
      <c r="K2" s="7"/>
      <c r="L2" s="7"/>
      <c r="M2" s="14"/>
    </row>
    <row r="3" spans="1:13" ht="16.5" thickBot="1" x14ac:dyDescent="0.3">
      <c r="A3" s="18" t="s">
        <v>13</v>
      </c>
      <c r="B3" s="9">
        <v>0.03</v>
      </c>
      <c r="C3" s="9">
        <v>0.26</v>
      </c>
      <c r="D3" s="9">
        <v>0.46</v>
      </c>
      <c r="E3" s="9">
        <v>0.25</v>
      </c>
      <c r="F3" s="10"/>
      <c r="G3" s="9"/>
      <c r="H3" s="9"/>
      <c r="I3" s="9"/>
      <c r="J3" s="9"/>
      <c r="K3" s="9"/>
      <c r="L3" s="9"/>
      <c r="M3" s="15"/>
    </row>
    <row r="4" spans="1:13" ht="16.5" thickBot="1" x14ac:dyDescent="0.3">
      <c r="A4" s="18" t="s">
        <v>14</v>
      </c>
      <c r="B4" s="10"/>
      <c r="C4" s="9">
        <v>0.01</v>
      </c>
      <c r="D4" s="9">
        <v>0.2</v>
      </c>
      <c r="E4" s="9">
        <v>0.42</v>
      </c>
      <c r="F4" s="9">
        <v>0.33</v>
      </c>
      <c r="G4" s="9">
        <v>0.04</v>
      </c>
      <c r="H4" s="9"/>
      <c r="I4" s="9"/>
      <c r="J4" s="9"/>
      <c r="K4" s="9"/>
      <c r="L4" s="9"/>
      <c r="M4" s="15"/>
    </row>
    <row r="5" spans="1:13" ht="16.5" thickBot="1" x14ac:dyDescent="0.3">
      <c r="A5" s="18" t="s">
        <v>15</v>
      </c>
      <c r="B5" s="10"/>
      <c r="C5" s="9"/>
      <c r="D5" s="9">
        <v>2.3300000000000001E-2</v>
      </c>
      <c r="E5" s="9">
        <v>4.7100000000000003E-2</v>
      </c>
      <c r="F5" s="9">
        <v>0.54579999999999995</v>
      </c>
      <c r="G5" s="9">
        <v>0.38379999999999997</v>
      </c>
      <c r="H5" s="9"/>
      <c r="I5" s="9"/>
      <c r="J5" s="9"/>
      <c r="K5" s="9"/>
      <c r="L5" s="9"/>
      <c r="M5" s="15"/>
    </row>
    <row r="6" spans="1:13" ht="16.5" thickBot="1" x14ac:dyDescent="0.3">
      <c r="A6" s="18" t="s">
        <v>16</v>
      </c>
      <c r="B6" s="11"/>
      <c r="C6" s="12"/>
      <c r="D6" s="13"/>
      <c r="E6" s="13"/>
      <c r="F6" s="13">
        <v>0.35709999999999997</v>
      </c>
      <c r="G6" s="13">
        <v>7.1499999999999994E-2</v>
      </c>
      <c r="H6" s="13">
        <v>0.21870000000000001</v>
      </c>
      <c r="I6" s="13">
        <v>0.25609999999999999</v>
      </c>
      <c r="J6" s="13">
        <v>7.2900000000000006E-2</v>
      </c>
      <c r="K6" s="13">
        <v>1.6299999999999999E-2</v>
      </c>
      <c r="L6" s="13">
        <v>3.5000000000000001E-3</v>
      </c>
      <c r="M6" s="16">
        <v>3.8999999999999998E-3</v>
      </c>
    </row>
    <row r="7" spans="1:13" ht="16.5" thickBot="1" x14ac:dyDescent="0.3">
      <c r="A7" s="18" t="s">
        <v>90</v>
      </c>
      <c r="B7" s="11"/>
      <c r="C7" s="12"/>
      <c r="D7" s="13"/>
      <c r="E7" s="13"/>
      <c r="F7" s="13">
        <v>4.0099999999999997E-2</v>
      </c>
      <c r="G7" s="13">
        <v>6.3500000000000001E-2</v>
      </c>
      <c r="H7" s="13">
        <v>0.27160000000000001</v>
      </c>
      <c r="I7" s="13">
        <v>0.62480000000000002</v>
      </c>
      <c r="J7" s="13"/>
      <c r="K7" s="13"/>
      <c r="L7" s="13"/>
      <c r="M7" s="16"/>
    </row>
    <row r="8" spans="1:13" ht="16.5" thickBot="1" x14ac:dyDescent="0.3">
      <c r="A8" s="18" t="s">
        <v>91</v>
      </c>
      <c r="B8" s="11"/>
      <c r="C8" s="12"/>
      <c r="D8" s="13"/>
      <c r="E8" s="13"/>
      <c r="F8" s="13"/>
      <c r="G8" s="13">
        <v>0.1004</v>
      </c>
      <c r="H8" s="13">
        <v>0.14280000000000001</v>
      </c>
      <c r="I8" s="13">
        <v>0.61839999999999995</v>
      </c>
      <c r="J8" s="13">
        <v>0.13830000000000001</v>
      </c>
      <c r="K8" s="13"/>
      <c r="L8" s="13"/>
      <c r="M8" s="16"/>
    </row>
    <row r="9" spans="1:13" ht="16.5" thickBot="1" x14ac:dyDescent="0.3">
      <c r="A9" s="18" t="s">
        <v>16</v>
      </c>
      <c r="B9" s="11"/>
      <c r="C9" s="12"/>
      <c r="D9" s="13"/>
      <c r="E9" s="13"/>
      <c r="F9" s="13"/>
      <c r="G9" s="13">
        <v>2.1600000000000001E-2</v>
      </c>
      <c r="H9" s="13">
        <v>9.9299999999999999E-2</v>
      </c>
      <c r="I9" s="13">
        <v>0.47860000000000003</v>
      </c>
      <c r="J9" s="13">
        <v>0.26779999999999998</v>
      </c>
      <c r="K9" s="13">
        <v>0.13270000000000001</v>
      </c>
      <c r="L9" s="13"/>
      <c r="M9" s="16"/>
    </row>
    <row r="10" spans="1:13" ht="15.75" thickBot="1" x14ac:dyDescent="0.3"/>
    <row r="11" spans="1:13" ht="17.25" thickBot="1" x14ac:dyDescent="0.3">
      <c r="A11" s="6" t="s">
        <v>20</v>
      </c>
      <c r="B11" s="3">
        <v>2017</v>
      </c>
      <c r="C11" s="3">
        <v>2018</v>
      </c>
      <c r="D11" s="3">
        <v>2019</v>
      </c>
      <c r="E11" s="3">
        <v>2020</v>
      </c>
      <c r="F11" s="3">
        <v>2021</v>
      </c>
      <c r="G11" s="3">
        <v>2022</v>
      </c>
      <c r="H11" s="26" t="s">
        <v>21</v>
      </c>
      <c r="I11" s="23"/>
      <c r="J11" s="23"/>
      <c r="L11" s="19"/>
      <c r="M11" s="19"/>
    </row>
    <row r="12" spans="1:13" ht="15.75" thickBot="1" x14ac:dyDescent="0.3">
      <c r="A12" s="18" t="s">
        <v>12</v>
      </c>
      <c r="B12" s="30">
        <v>6</v>
      </c>
      <c r="C12" s="30">
        <v>90.5</v>
      </c>
      <c r="D12" s="30">
        <v>124.1</v>
      </c>
      <c r="E12" s="30">
        <v>33.799999999999997</v>
      </c>
      <c r="F12" s="30" t="s">
        <v>31</v>
      </c>
      <c r="G12" s="30">
        <f>'[2]Lotes Energisa'!M36</f>
        <v>0</v>
      </c>
      <c r="H12" s="29">
        <f>SUM(B12:G12)</f>
        <v>254.39999999999998</v>
      </c>
      <c r="I12" s="23"/>
      <c r="J12" s="23"/>
      <c r="L12" s="20"/>
      <c r="M12" s="21"/>
    </row>
    <row r="13" spans="1:13" ht="15.75" thickBot="1" x14ac:dyDescent="0.3">
      <c r="A13" s="18" t="s">
        <v>13</v>
      </c>
      <c r="B13" s="30">
        <v>8.6999999999999993</v>
      </c>
      <c r="C13" s="30">
        <v>79.7</v>
      </c>
      <c r="D13" s="30">
        <v>152</v>
      </c>
      <c r="E13" s="30">
        <v>78</v>
      </c>
      <c r="F13" s="30" t="s">
        <v>31</v>
      </c>
      <c r="G13" s="30">
        <f>'[2]Lotes Energisa'!M37</f>
        <v>0</v>
      </c>
      <c r="H13" s="29">
        <f t="shared" ref="H13:H20" si="0">SUM(B13:G13)</f>
        <v>318.39999999999998</v>
      </c>
      <c r="I13" s="23"/>
      <c r="J13" s="23"/>
      <c r="L13" s="22"/>
      <c r="M13" s="54"/>
    </row>
    <row r="14" spans="1:13" ht="15.75" thickBot="1" x14ac:dyDescent="0.3">
      <c r="A14" s="18" t="s">
        <v>14</v>
      </c>
      <c r="B14" s="30"/>
      <c r="C14" s="30">
        <v>2.9</v>
      </c>
      <c r="D14" s="30">
        <v>73.599999999999994</v>
      </c>
      <c r="E14" s="30">
        <v>137.1</v>
      </c>
      <c r="F14" s="30">
        <v>187.1</v>
      </c>
      <c r="G14" s="30">
        <f>'[2]Lotes Energisa'!M38</f>
        <v>52.564999999999998</v>
      </c>
      <c r="H14" s="29">
        <f t="shared" si="0"/>
        <v>453.26499999999999</v>
      </c>
      <c r="I14" s="23"/>
      <c r="J14" s="23"/>
      <c r="L14" s="22"/>
      <c r="M14" s="23"/>
    </row>
    <row r="15" spans="1:13" ht="15.75" thickBot="1" x14ac:dyDescent="0.3">
      <c r="A15" s="18" t="s">
        <v>15</v>
      </c>
      <c r="B15" s="30"/>
      <c r="C15" s="30"/>
      <c r="D15" s="30">
        <v>15.9</v>
      </c>
      <c r="E15" s="30">
        <v>33.299999999999997</v>
      </c>
      <c r="F15" s="30">
        <v>376.6</v>
      </c>
      <c r="G15" s="30">
        <f>'[2]Lotes Energisa'!M39</f>
        <v>414.71600000000001</v>
      </c>
      <c r="H15" s="29">
        <f t="shared" si="0"/>
        <v>840.51600000000008</v>
      </c>
      <c r="I15" s="23"/>
      <c r="J15" s="23"/>
      <c r="L15" s="22"/>
      <c r="M15" s="23"/>
    </row>
    <row r="16" spans="1:13" ht="15.75" thickBot="1" x14ac:dyDescent="0.3">
      <c r="A16" s="18" t="s">
        <v>16</v>
      </c>
      <c r="B16" s="30"/>
      <c r="C16" s="30"/>
      <c r="D16" s="30"/>
      <c r="E16" s="30"/>
      <c r="F16" s="30">
        <v>257.3</v>
      </c>
      <c r="G16" s="30">
        <f>'[2]Lotes Energisa'!M40</f>
        <v>84.706999999999994</v>
      </c>
      <c r="H16" s="29">
        <f t="shared" si="0"/>
        <v>342.00700000000001</v>
      </c>
      <c r="I16" s="23"/>
      <c r="J16" s="23"/>
      <c r="L16" s="24"/>
      <c r="M16" s="25"/>
    </row>
    <row r="17" spans="1:13" ht="15.75" thickBot="1" x14ac:dyDescent="0.3">
      <c r="A17" s="18" t="s">
        <v>90</v>
      </c>
      <c r="B17" s="30"/>
      <c r="C17" s="30"/>
      <c r="D17" s="30"/>
      <c r="E17" s="30"/>
      <c r="F17" s="30">
        <f>'[2]Lotes Energisa'!$H$41</f>
        <v>2.0049999999999999</v>
      </c>
      <c r="G17" s="30">
        <f>'[2]Lotes Energisa'!M41</f>
        <v>5.4390000000000001</v>
      </c>
      <c r="H17" s="29">
        <f t="shared" si="0"/>
        <v>7.444</v>
      </c>
      <c r="I17" s="23"/>
      <c r="J17" s="23"/>
      <c r="L17" s="47"/>
      <c r="M17" s="47"/>
    </row>
    <row r="18" spans="1:13" ht="15.75" thickBot="1" x14ac:dyDescent="0.3">
      <c r="A18" s="18" t="s">
        <v>91</v>
      </c>
      <c r="B18" s="30"/>
      <c r="C18" s="30"/>
      <c r="D18" s="30"/>
      <c r="E18" s="30"/>
      <c r="F18" s="30">
        <f>'[2]Lotes Energisa'!$H$42</f>
        <v>0</v>
      </c>
      <c r="G18" s="30">
        <f>'[2]Lotes Energisa'!M42</f>
        <v>8.1469999999999985</v>
      </c>
      <c r="H18" s="29">
        <f t="shared" si="0"/>
        <v>8.1469999999999985</v>
      </c>
      <c r="I18" s="23"/>
      <c r="J18" s="23"/>
      <c r="L18" s="47"/>
      <c r="M18" s="47"/>
    </row>
    <row r="19" spans="1:13" ht="15.75" thickBot="1" x14ac:dyDescent="0.3">
      <c r="A19" s="18" t="s">
        <v>16</v>
      </c>
      <c r="B19" s="30"/>
      <c r="C19" s="30"/>
      <c r="D19" s="30"/>
      <c r="E19" s="30"/>
      <c r="F19" s="30"/>
      <c r="G19" s="30">
        <f>'[2]Lotes Energisa'!M43</f>
        <v>0</v>
      </c>
      <c r="H19" s="29">
        <f t="shared" si="0"/>
        <v>0</v>
      </c>
      <c r="I19" s="23"/>
      <c r="J19" s="23"/>
      <c r="L19" s="47"/>
      <c r="M19" s="47"/>
    </row>
    <row r="20" spans="1:13" ht="15.75" thickBot="1" x14ac:dyDescent="0.3">
      <c r="A20" s="18" t="s">
        <v>218</v>
      </c>
      <c r="B20" s="30"/>
      <c r="C20" s="30"/>
      <c r="D20" s="30"/>
      <c r="E20" s="30"/>
      <c r="F20" s="30"/>
      <c r="G20" s="30">
        <f>'[2]Lotes Energisa'!$N$45</f>
        <v>0.68600000000000005</v>
      </c>
      <c r="H20" s="29">
        <f t="shared" si="0"/>
        <v>0.68600000000000005</v>
      </c>
      <c r="I20" s="23"/>
      <c r="J20" s="23"/>
      <c r="L20" s="47"/>
      <c r="M20" s="47"/>
    </row>
    <row r="21" spans="1:13" ht="15.75" thickBot="1" x14ac:dyDescent="0.3">
      <c r="A21" s="27"/>
      <c r="B21" s="28">
        <v>14.7</v>
      </c>
      <c r="C21" s="28">
        <v>173.1</v>
      </c>
      <c r="D21" s="28">
        <v>365.6</v>
      </c>
      <c r="E21" s="28">
        <v>282.2</v>
      </c>
      <c r="F21" s="28">
        <f>SUM(F12:F20)</f>
        <v>823.005</v>
      </c>
      <c r="G21" s="28">
        <f>SUM(G12:G20)</f>
        <v>566.2600000000001</v>
      </c>
      <c r="H21" s="29">
        <f>SUM(H12:H20)</f>
        <v>2224.8650000000002</v>
      </c>
      <c r="I21" s="23"/>
      <c r="J21" s="2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A4EA-C6F3-4F55-BB0B-7D42FF894250}">
  <sheetPr>
    <tabColor rgb="FFC2CD23"/>
  </sheetPr>
  <dimension ref="A1:H5"/>
  <sheetViews>
    <sheetView showGridLines="0" workbookViewId="0">
      <selection sqref="A1:H5"/>
    </sheetView>
  </sheetViews>
  <sheetFormatPr defaultRowHeight="15" x14ac:dyDescent="0.25"/>
  <cols>
    <col min="1" max="1" width="28.5703125" customWidth="1"/>
    <col min="2" max="2" width="20" style="1" customWidth="1"/>
    <col min="3" max="3" width="22" style="1" customWidth="1"/>
    <col min="4" max="5" width="20" customWidth="1"/>
    <col min="6" max="6" width="20.28515625" bestFit="1" customWidth="1"/>
    <col min="7" max="7" width="20" customWidth="1"/>
    <col min="8" max="8" width="26.28515625" bestFit="1" customWidth="1"/>
  </cols>
  <sheetData>
    <row r="1" spans="1:8" ht="48.75" customHeight="1" thickBot="1" x14ac:dyDescent="0.3">
      <c r="A1" s="41" t="s">
        <v>41</v>
      </c>
      <c r="B1" s="41" t="s">
        <v>42</v>
      </c>
      <c r="C1" s="42" t="s">
        <v>43</v>
      </c>
      <c r="D1" s="41">
        <v>4131</v>
      </c>
      <c r="E1" s="42" t="s">
        <v>43</v>
      </c>
      <c r="F1" s="41" t="s">
        <v>42</v>
      </c>
      <c r="G1" s="41" t="s">
        <v>44</v>
      </c>
      <c r="H1" s="41" t="s">
        <v>125</v>
      </c>
    </row>
    <row r="2" spans="1:8" ht="45.75" thickBot="1" x14ac:dyDescent="0.3">
      <c r="A2" s="43" t="s">
        <v>45</v>
      </c>
      <c r="B2" s="44" t="s">
        <v>49</v>
      </c>
      <c r="C2" s="44" t="s">
        <v>13</v>
      </c>
      <c r="D2" s="44" t="s">
        <v>49</v>
      </c>
      <c r="E2" s="44" t="s">
        <v>14</v>
      </c>
      <c r="F2" s="44" t="s">
        <v>49</v>
      </c>
      <c r="G2" s="44" t="s">
        <v>49</v>
      </c>
      <c r="H2" s="44" t="s">
        <v>126</v>
      </c>
    </row>
    <row r="3" spans="1:8" ht="15.75" thickBot="1" x14ac:dyDescent="0.3">
      <c r="A3" s="43" t="s">
        <v>48</v>
      </c>
      <c r="B3" s="44">
        <v>250</v>
      </c>
      <c r="C3" s="44">
        <v>201.3</v>
      </c>
      <c r="D3" s="44">
        <v>135</v>
      </c>
      <c r="E3" s="44">
        <v>250</v>
      </c>
      <c r="F3" s="44">
        <v>250</v>
      </c>
      <c r="G3" s="44">
        <v>300</v>
      </c>
      <c r="H3" s="44">
        <v>41.6</v>
      </c>
    </row>
    <row r="4" spans="1:8" ht="46.5" customHeight="1" thickBot="1" x14ac:dyDescent="0.3">
      <c r="A4" s="43" t="s">
        <v>46</v>
      </c>
      <c r="B4" s="44" t="s">
        <v>50</v>
      </c>
      <c r="C4" s="44" t="s">
        <v>51</v>
      </c>
      <c r="D4" s="44" t="s">
        <v>52</v>
      </c>
      <c r="E4" s="44" t="s">
        <v>53</v>
      </c>
      <c r="F4" s="44" t="s">
        <v>55</v>
      </c>
      <c r="G4" s="44" t="s">
        <v>54</v>
      </c>
      <c r="H4" s="44" t="s">
        <v>127</v>
      </c>
    </row>
    <row r="5" spans="1:8" ht="45.75" thickBot="1" x14ac:dyDescent="0.3">
      <c r="A5" s="43" t="s">
        <v>47</v>
      </c>
      <c r="B5" s="44" t="s">
        <v>70</v>
      </c>
      <c r="C5" s="45">
        <v>14427</v>
      </c>
      <c r="D5" s="45">
        <v>44958</v>
      </c>
      <c r="E5" s="45">
        <v>14793</v>
      </c>
      <c r="F5" s="44" t="s">
        <v>56</v>
      </c>
      <c r="G5" s="45">
        <v>45352</v>
      </c>
      <c r="H5" s="45" t="s">
        <v>128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AD11-C2AC-4EAA-BDC1-BA7620EFD98E}">
  <sheetPr>
    <tabColor rgb="FFFAA93C"/>
  </sheetPr>
  <dimension ref="A1:M29"/>
  <sheetViews>
    <sheetView showGridLines="0" workbookViewId="0"/>
  </sheetViews>
  <sheetFormatPr defaultRowHeight="15" x14ac:dyDescent="0.25"/>
  <cols>
    <col min="1" max="1" width="32.42578125" customWidth="1"/>
    <col min="2" max="2" width="16.85546875" style="1" customWidth="1"/>
    <col min="3" max="3" width="22.42578125" style="1" customWidth="1"/>
    <col min="4" max="4" width="21.85546875" style="1" customWidth="1"/>
    <col min="5" max="5" width="30.85546875" style="1" customWidth="1"/>
    <col min="6" max="6" width="21.28515625" customWidth="1"/>
    <col min="7" max="7" width="27.28515625" customWidth="1"/>
    <col min="8" max="8" width="26.85546875" customWidth="1"/>
    <col min="9" max="9" width="27.28515625" customWidth="1"/>
    <col min="10" max="13" width="26.85546875" customWidth="1"/>
  </cols>
  <sheetData>
    <row r="1" spans="1:13" ht="15.75" thickBot="1" x14ac:dyDescent="0.3">
      <c r="A1" s="2" t="s">
        <v>79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90</v>
      </c>
      <c r="H1" s="3" t="s">
        <v>198</v>
      </c>
      <c r="I1" s="3" t="s">
        <v>91</v>
      </c>
      <c r="J1" s="3" t="s">
        <v>219</v>
      </c>
      <c r="K1" s="3" t="s">
        <v>149</v>
      </c>
      <c r="L1" s="3" t="s">
        <v>152</v>
      </c>
      <c r="M1" s="3" t="s">
        <v>153</v>
      </c>
    </row>
    <row r="2" spans="1:13" ht="15.75" thickBot="1" x14ac:dyDescent="0.3">
      <c r="A2" s="31" t="s">
        <v>94</v>
      </c>
      <c r="B2" s="32" t="s">
        <v>132</v>
      </c>
      <c r="C2" s="32" t="s">
        <v>132</v>
      </c>
      <c r="D2" s="32" t="s">
        <v>133</v>
      </c>
      <c r="E2" s="32" t="s">
        <v>134</v>
      </c>
      <c r="F2" s="32" t="s">
        <v>135</v>
      </c>
      <c r="G2" s="32" t="s">
        <v>136</v>
      </c>
      <c r="H2" s="32" t="s">
        <v>200</v>
      </c>
      <c r="I2" s="32" t="s">
        <v>137</v>
      </c>
      <c r="J2" s="32" t="s">
        <v>31</v>
      </c>
      <c r="K2" s="32" t="s">
        <v>31</v>
      </c>
      <c r="L2" s="32" t="s">
        <v>31</v>
      </c>
      <c r="M2" s="32" t="s">
        <v>31</v>
      </c>
    </row>
    <row r="3" spans="1:13" ht="15.75" thickBot="1" x14ac:dyDescent="0.3">
      <c r="A3" s="31" t="s">
        <v>95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76</v>
      </c>
      <c r="H3" s="4" t="s">
        <v>25</v>
      </c>
      <c r="I3" s="4" t="s">
        <v>93</v>
      </c>
      <c r="J3" s="4" t="s">
        <v>147</v>
      </c>
      <c r="K3" s="4" t="s">
        <v>23</v>
      </c>
      <c r="L3" s="4" t="s">
        <v>159</v>
      </c>
      <c r="M3" s="4" t="s">
        <v>160</v>
      </c>
    </row>
    <row r="4" spans="1:13" ht="15.75" thickBot="1" x14ac:dyDescent="0.3">
      <c r="A4" s="31" t="s">
        <v>96</v>
      </c>
      <c r="B4" s="33">
        <v>136</v>
      </c>
      <c r="C4" s="33">
        <v>296</v>
      </c>
      <c r="D4" s="33">
        <v>138.80000000000001</v>
      </c>
      <c r="E4" s="33">
        <v>772</v>
      </c>
      <c r="F4" s="33">
        <v>410</v>
      </c>
      <c r="G4" s="33" t="s">
        <v>31</v>
      </c>
      <c r="H4" s="33">
        <v>12.9</v>
      </c>
      <c r="I4" s="33">
        <v>10</v>
      </c>
      <c r="J4" s="33" t="s">
        <v>77</v>
      </c>
      <c r="K4" s="33">
        <v>685</v>
      </c>
      <c r="L4" s="33">
        <v>508</v>
      </c>
      <c r="M4" s="33">
        <v>258</v>
      </c>
    </row>
    <row r="5" spans="1:13" ht="15.75" thickBot="1" x14ac:dyDescent="0.3">
      <c r="A5" s="31" t="s">
        <v>97</v>
      </c>
      <c r="B5" s="33" t="s">
        <v>80</v>
      </c>
      <c r="C5" s="33" t="s">
        <v>80</v>
      </c>
      <c r="D5" s="33" t="s">
        <v>80</v>
      </c>
      <c r="E5" s="33" t="s">
        <v>31</v>
      </c>
      <c r="F5" s="33" t="s">
        <v>81</v>
      </c>
      <c r="G5" s="33" t="s">
        <v>31</v>
      </c>
      <c r="H5" s="33">
        <v>1</v>
      </c>
      <c r="I5" s="33" t="s">
        <v>31</v>
      </c>
      <c r="J5" s="33" t="s">
        <v>31</v>
      </c>
      <c r="K5" s="33" t="s">
        <v>31</v>
      </c>
      <c r="L5" s="33" t="s">
        <v>31</v>
      </c>
      <c r="M5" s="33" t="s">
        <v>31</v>
      </c>
    </row>
    <row r="6" spans="1:13" ht="15.75" thickBot="1" x14ac:dyDescent="0.3">
      <c r="A6" s="31" t="s">
        <v>98</v>
      </c>
      <c r="B6" s="33">
        <v>1344</v>
      </c>
      <c r="C6" s="33">
        <v>300</v>
      </c>
      <c r="D6" s="33">
        <v>1800</v>
      </c>
      <c r="E6" s="33">
        <v>850</v>
      </c>
      <c r="F6" s="33">
        <v>2050</v>
      </c>
      <c r="G6" s="33">
        <v>200</v>
      </c>
      <c r="H6" s="33" t="s">
        <v>31</v>
      </c>
      <c r="I6" s="33">
        <v>300</v>
      </c>
      <c r="J6" s="33">
        <v>150</v>
      </c>
      <c r="K6" s="33">
        <v>1000</v>
      </c>
      <c r="L6" s="33">
        <v>1500</v>
      </c>
      <c r="M6" s="33">
        <v>4200</v>
      </c>
    </row>
    <row r="7" spans="1:13" ht="15.75" customHeight="1" thickBot="1" x14ac:dyDescent="0.3">
      <c r="A7" s="31" t="s">
        <v>99</v>
      </c>
      <c r="B7" s="32">
        <v>43047</v>
      </c>
      <c r="C7" s="32">
        <v>43047</v>
      </c>
      <c r="D7" s="32" t="s">
        <v>138</v>
      </c>
      <c r="E7" s="32" t="s">
        <v>139</v>
      </c>
      <c r="F7" s="32" t="s">
        <v>140</v>
      </c>
      <c r="G7" s="32" t="s">
        <v>141</v>
      </c>
      <c r="H7" s="32" t="s">
        <v>201</v>
      </c>
      <c r="I7" s="32" t="s">
        <v>124</v>
      </c>
      <c r="J7" s="32" t="s">
        <v>145</v>
      </c>
      <c r="K7" s="32">
        <v>39737</v>
      </c>
      <c r="L7" s="32">
        <v>39737</v>
      </c>
      <c r="M7" s="32">
        <v>40886</v>
      </c>
    </row>
    <row r="8" spans="1:13" ht="15.75" customHeight="1" thickBot="1" x14ac:dyDescent="0.3">
      <c r="A8" s="31" t="s">
        <v>206</v>
      </c>
      <c r="B8" s="49" t="s">
        <v>207</v>
      </c>
      <c r="C8" s="49" t="s">
        <v>207</v>
      </c>
      <c r="D8" s="56" t="s">
        <v>208</v>
      </c>
      <c r="E8" s="57" t="s">
        <v>191</v>
      </c>
      <c r="F8" s="57" t="s">
        <v>192</v>
      </c>
      <c r="G8" s="57" t="s">
        <v>209</v>
      </c>
      <c r="H8" s="57" t="s">
        <v>194</v>
      </c>
      <c r="I8" s="57" t="s">
        <v>202</v>
      </c>
      <c r="J8" s="56" t="s">
        <v>196</v>
      </c>
      <c r="K8" s="58" t="s">
        <v>210</v>
      </c>
      <c r="L8" s="58" t="s">
        <v>210</v>
      </c>
      <c r="M8" s="57" t="s">
        <v>211</v>
      </c>
    </row>
    <row r="9" spans="1:13" ht="15" customHeight="1" thickBot="1" x14ac:dyDescent="0.3">
      <c r="A9" s="31" t="s">
        <v>100</v>
      </c>
      <c r="B9" s="32" t="s">
        <v>142</v>
      </c>
      <c r="C9" s="32">
        <v>43141</v>
      </c>
      <c r="D9" s="32">
        <v>43621</v>
      </c>
      <c r="E9" s="32" t="s">
        <v>143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31</v>
      </c>
      <c r="L9" s="32" t="s">
        <v>31</v>
      </c>
      <c r="M9" s="32" t="s">
        <v>31</v>
      </c>
    </row>
    <row r="10" spans="1:13" ht="15.75" thickBot="1" x14ac:dyDescent="0.3">
      <c r="A10" s="31" t="s">
        <v>101</v>
      </c>
      <c r="B10" s="49" t="s">
        <v>120</v>
      </c>
      <c r="C10" s="49" t="s">
        <v>121</v>
      </c>
      <c r="D10" s="34">
        <v>44986</v>
      </c>
      <c r="E10" s="34">
        <v>45352</v>
      </c>
      <c r="F10" s="34">
        <v>46082</v>
      </c>
      <c r="G10" s="49" t="s">
        <v>122</v>
      </c>
      <c r="H10" s="49" t="s">
        <v>203</v>
      </c>
      <c r="I10" s="49" t="s">
        <v>123</v>
      </c>
      <c r="J10" s="34" t="s">
        <v>31</v>
      </c>
      <c r="K10" s="34" t="s">
        <v>31</v>
      </c>
      <c r="L10" s="34" t="s">
        <v>31</v>
      </c>
      <c r="M10" s="34" t="s">
        <v>31</v>
      </c>
    </row>
    <row r="11" spans="1:13" ht="15.75" thickBot="1" x14ac:dyDescent="0.3">
      <c r="A11" s="31" t="s">
        <v>102</v>
      </c>
      <c r="B11" s="35">
        <v>1</v>
      </c>
      <c r="C11" s="35">
        <v>1</v>
      </c>
      <c r="D11" s="35">
        <v>1</v>
      </c>
      <c r="E11" s="35">
        <v>0.2</v>
      </c>
      <c r="F11" s="51">
        <v>0.3004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</row>
    <row r="12" spans="1:13" ht="16.5" customHeight="1" thickBot="1" x14ac:dyDescent="0.3">
      <c r="A12" s="31" t="s">
        <v>103</v>
      </c>
      <c r="B12" s="34" t="s">
        <v>176</v>
      </c>
      <c r="C12" s="34" t="s">
        <v>177</v>
      </c>
      <c r="D12" s="33" t="s">
        <v>178</v>
      </c>
      <c r="E12" s="33" t="s">
        <v>82</v>
      </c>
      <c r="F12" s="33" t="s">
        <v>83</v>
      </c>
      <c r="G12" s="33" t="s">
        <v>31</v>
      </c>
      <c r="H12" s="33" t="s">
        <v>204</v>
      </c>
      <c r="I12" s="33" t="s">
        <v>119</v>
      </c>
      <c r="J12" s="33" t="s">
        <v>31</v>
      </c>
      <c r="K12" s="33" t="s">
        <v>31</v>
      </c>
      <c r="L12" s="33" t="s">
        <v>31</v>
      </c>
      <c r="M12" s="33" t="s">
        <v>31</v>
      </c>
    </row>
    <row r="13" spans="1:13" ht="16.5" customHeight="1" thickBot="1" x14ac:dyDescent="0.3">
      <c r="A13" s="31" t="s">
        <v>104</v>
      </c>
      <c r="B13" s="34">
        <v>43891</v>
      </c>
      <c r="C13" s="34">
        <v>44136</v>
      </c>
      <c r="D13" s="5" t="s">
        <v>31</v>
      </c>
      <c r="E13" s="4" t="s">
        <v>31</v>
      </c>
      <c r="F13" s="4" t="s">
        <v>31</v>
      </c>
      <c r="G13" s="4" t="s">
        <v>31</v>
      </c>
      <c r="H13" s="4" t="s">
        <v>31</v>
      </c>
      <c r="I13" s="4" t="s">
        <v>31</v>
      </c>
      <c r="J13" s="5" t="s">
        <v>146</v>
      </c>
      <c r="K13" s="57" t="s">
        <v>154</v>
      </c>
      <c r="L13" s="57" t="s">
        <v>154</v>
      </c>
      <c r="M13" s="57" t="s">
        <v>172</v>
      </c>
    </row>
    <row r="14" spans="1:13" ht="16.5" customHeight="1" thickBot="1" x14ac:dyDescent="0.3">
      <c r="A14" s="31" t="s">
        <v>171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 t="s">
        <v>31</v>
      </c>
      <c r="J14" s="56" t="s">
        <v>121</v>
      </c>
      <c r="K14" s="4" t="s">
        <v>31</v>
      </c>
      <c r="L14" s="4" t="s">
        <v>31</v>
      </c>
      <c r="M14" s="4" t="s">
        <v>31</v>
      </c>
    </row>
    <row r="15" spans="1:13" ht="18" thickBot="1" x14ac:dyDescent="0.3">
      <c r="A15" s="31" t="s">
        <v>179</v>
      </c>
      <c r="B15" s="33">
        <v>295294125.77999997</v>
      </c>
      <c r="C15" s="33">
        <v>329790787.72000003</v>
      </c>
      <c r="D15" s="33">
        <v>479795926</v>
      </c>
      <c r="E15" s="33">
        <v>699422704.53999996</v>
      </c>
      <c r="F15" s="33">
        <v>882240000</v>
      </c>
      <c r="G15" s="33">
        <v>74914000</v>
      </c>
      <c r="H15" s="33">
        <v>209785188</v>
      </c>
      <c r="I15" s="33">
        <v>161675036</v>
      </c>
      <c r="J15" s="33">
        <v>100688937.37</v>
      </c>
      <c r="K15" s="33" t="s">
        <v>31</v>
      </c>
      <c r="L15" s="55" t="s">
        <v>31</v>
      </c>
      <c r="M15" s="33" t="s">
        <v>31</v>
      </c>
    </row>
    <row r="16" spans="1:13" ht="15.75" thickBot="1" x14ac:dyDescent="0.3">
      <c r="A16" s="31" t="s">
        <v>180</v>
      </c>
      <c r="B16" s="33">
        <v>254399999.99999997</v>
      </c>
      <c r="C16" s="33">
        <v>318400000</v>
      </c>
      <c r="D16" s="33">
        <v>424029848.12793201</v>
      </c>
      <c r="E16" s="33">
        <v>742725159.99537802</v>
      </c>
      <c r="F16" s="33">
        <v>1011016902.7801142</v>
      </c>
      <c r="G16" s="33">
        <v>82733492.916531697</v>
      </c>
      <c r="H16" s="33">
        <v>147580188.30723283</v>
      </c>
      <c r="I16" s="33">
        <v>207068775.33647808</v>
      </c>
      <c r="J16" s="33">
        <v>102086114.95999999</v>
      </c>
      <c r="K16" s="62">
        <v>802714914.38</v>
      </c>
      <c r="L16" s="63"/>
      <c r="M16" s="64"/>
    </row>
    <row r="17" spans="1:13" ht="18" thickBot="1" x14ac:dyDescent="0.3">
      <c r="A17" s="31" t="s">
        <v>181</v>
      </c>
      <c r="B17" s="33">
        <v>58818710</v>
      </c>
      <c r="C17" s="33">
        <v>65776580</v>
      </c>
      <c r="D17" s="33">
        <v>78284220</v>
      </c>
      <c r="E17" s="33">
        <v>116061645.84999999</v>
      </c>
      <c r="F17" s="33">
        <v>119712580</v>
      </c>
      <c r="G17" s="33">
        <v>11008060</v>
      </c>
      <c r="H17" s="33">
        <v>17684000</v>
      </c>
      <c r="I17" s="33">
        <v>22018023.41</v>
      </c>
      <c r="J17" s="33" t="s">
        <v>31</v>
      </c>
      <c r="K17" s="33" t="s">
        <v>31</v>
      </c>
      <c r="L17" s="33" t="s">
        <v>31</v>
      </c>
      <c r="M17" s="33" t="s">
        <v>31</v>
      </c>
    </row>
    <row r="18" spans="1:13" ht="18" thickBot="1" x14ac:dyDescent="0.3">
      <c r="A18" s="31" t="s">
        <v>182</v>
      </c>
      <c r="B18" s="33">
        <v>36702875.039999999</v>
      </c>
      <c r="C18" s="33">
        <v>46320000</v>
      </c>
      <c r="D18" s="33">
        <v>33515000</v>
      </c>
      <c r="E18" s="33">
        <v>62854451</v>
      </c>
      <c r="F18" s="33">
        <v>63000000</v>
      </c>
      <c r="G18" s="33">
        <v>4094777</v>
      </c>
      <c r="H18" s="33">
        <v>32306394.469999999</v>
      </c>
      <c r="I18" s="33">
        <v>11300000</v>
      </c>
      <c r="J18" s="33" t="s">
        <v>31</v>
      </c>
      <c r="K18" s="33" t="s">
        <v>31</v>
      </c>
      <c r="L18" s="33" t="s">
        <v>31</v>
      </c>
      <c r="M18" s="33" t="s">
        <v>31</v>
      </c>
    </row>
    <row r="19" spans="1:13" ht="18" thickBot="1" x14ac:dyDescent="0.3">
      <c r="A19" s="31" t="s">
        <v>212</v>
      </c>
      <c r="B19" s="33">
        <v>49650805.600000009</v>
      </c>
      <c r="C19" s="33">
        <v>62660630.669999994</v>
      </c>
      <c r="D19" s="33">
        <v>48326200.710000016</v>
      </c>
      <c r="E19" s="33">
        <v>79905094.029999956</v>
      </c>
      <c r="F19" s="33">
        <v>79935126.01000002</v>
      </c>
      <c r="G19" s="33">
        <v>4786151.09</v>
      </c>
      <c r="H19" s="33">
        <v>12625627.070000002</v>
      </c>
      <c r="I19" s="33">
        <v>18665407.18</v>
      </c>
      <c r="J19" s="33">
        <v>12188471.939999998</v>
      </c>
      <c r="K19" s="33" t="s">
        <v>213</v>
      </c>
      <c r="L19" s="33" t="s">
        <v>214</v>
      </c>
      <c r="M19" s="33" t="s">
        <v>217</v>
      </c>
    </row>
    <row r="20" spans="1:13" ht="15.75" thickBot="1" x14ac:dyDescent="0.3">
      <c r="A20" s="17" t="s">
        <v>105</v>
      </c>
      <c r="B20" s="36">
        <v>0.376</v>
      </c>
      <c r="C20" s="36">
        <v>0.29579798767281607</v>
      </c>
      <c r="D20" s="36">
        <v>0.57188051436164278</v>
      </c>
      <c r="E20" s="36">
        <v>0.45843908605919526</v>
      </c>
      <c r="F20" s="36">
        <v>0.47373951843657536</v>
      </c>
      <c r="G20" s="36">
        <v>0.62802010526832164</v>
      </c>
      <c r="H20" s="36">
        <v>-0.45261610618846626</v>
      </c>
      <c r="I20" s="36">
        <v>0.48678408640133242</v>
      </c>
      <c r="J20" s="36" t="s">
        <v>31</v>
      </c>
      <c r="K20" s="36" t="s">
        <v>31</v>
      </c>
      <c r="L20" s="36" t="s">
        <v>31</v>
      </c>
      <c r="M20" s="36" t="s">
        <v>31</v>
      </c>
    </row>
    <row r="21" spans="1:13" ht="15.75" thickBot="1" x14ac:dyDescent="0.3">
      <c r="A21" s="17" t="s">
        <v>110</v>
      </c>
      <c r="B21" s="36" t="s">
        <v>116</v>
      </c>
      <c r="C21" s="36" t="s">
        <v>116</v>
      </c>
      <c r="D21" s="36" t="s">
        <v>116</v>
      </c>
      <c r="E21" s="36" t="s">
        <v>116</v>
      </c>
      <c r="F21" s="36" t="s">
        <v>116</v>
      </c>
      <c r="G21" s="36" t="s">
        <v>116</v>
      </c>
      <c r="H21" s="36" t="s">
        <v>116</v>
      </c>
      <c r="I21" s="36" t="s">
        <v>116</v>
      </c>
      <c r="J21" s="36" t="s">
        <v>116</v>
      </c>
      <c r="K21" s="36" t="s">
        <v>173</v>
      </c>
      <c r="L21" s="36" t="s">
        <v>173</v>
      </c>
      <c r="M21" s="36" t="s">
        <v>173</v>
      </c>
    </row>
    <row r="22" spans="1:13" ht="60.75" thickBot="1" x14ac:dyDescent="0.3">
      <c r="A22" s="17" t="s">
        <v>114</v>
      </c>
      <c r="B22" s="36" t="s">
        <v>31</v>
      </c>
      <c r="C22" s="36" t="s">
        <v>31</v>
      </c>
      <c r="D22" s="36" t="s">
        <v>31</v>
      </c>
      <c r="E22" s="40" t="s">
        <v>115</v>
      </c>
      <c r="F22" s="40" t="s">
        <v>115</v>
      </c>
      <c r="G22" s="36" t="s">
        <v>31</v>
      </c>
      <c r="H22" s="48" t="s">
        <v>31</v>
      </c>
      <c r="I22" s="36" t="s">
        <v>31</v>
      </c>
      <c r="J22" s="48" t="s">
        <v>31</v>
      </c>
      <c r="K22" s="48" t="s">
        <v>158</v>
      </c>
      <c r="L22" s="48" t="s">
        <v>158</v>
      </c>
      <c r="M22" s="48" t="s">
        <v>31</v>
      </c>
    </row>
    <row r="23" spans="1:13" ht="135.75" thickBot="1" x14ac:dyDescent="0.3">
      <c r="A23" s="17" t="s">
        <v>106</v>
      </c>
      <c r="B23" s="40" t="s">
        <v>89</v>
      </c>
      <c r="C23" s="40" t="s">
        <v>84</v>
      </c>
      <c r="D23" s="40" t="s">
        <v>85</v>
      </c>
      <c r="E23" s="40" t="s">
        <v>86</v>
      </c>
      <c r="F23" s="40" t="s">
        <v>87</v>
      </c>
      <c r="G23" s="40" t="s">
        <v>88</v>
      </c>
      <c r="H23" s="40" t="s">
        <v>205</v>
      </c>
      <c r="I23" s="40" t="s">
        <v>107</v>
      </c>
      <c r="J23" s="40" t="s">
        <v>148</v>
      </c>
      <c r="K23" s="40" t="s">
        <v>31</v>
      </c>
      <c r="L23" s="40" t="s">
        <v>31</v>
      </c>
      <c r="M23" s="40" t="s">
        <v>31</v>
      </c>
    </row>
    <row r="24" spans="1:13" x14ac:dyDescent="0.25">
      <c r="A24" s="37" t="s">
        <v>174</v>
      </c>
    </row>
    <row r="25" spans="1:13" ht="25.5" customHeight="1" x14ac:dyDescent="0.25">
      <c r="A25" s="60" t="s">
        <v>175</v>
      </c>
      <c r="B25" s="61"/>
    </row>
    <row r="26" spans="1:13" ht="57" customHeight="1" x14ac:dyDescent="0.25">
      <c r="A26" s="66" t="s">
        <v>216</v>
      </c>
      <c r="B26" s="65"/>
      <c r="C26" s="65"/>
    </row>
    <row r="29" spans="1:13" ht="80.25" customHeight="1" x14ac:dyDescent="0.25">
      <c r="A29" s="65"/>
      <c r="B29" s="65"/>
      <c r="C29" s="65"/>
    </row>
  </sheetData>
  <mergeCells count="4">
    <mergeCell ref="A25:B25"/>
    <mergeCell ref="K16:M16"/>
    <mergeCell ref="A26:C26"/>
    <mergeCell ref="A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006B-4BB3-49A3-B29C-6BC25B7A973F}">
  <sheetPr>
    <tabColor rgb="FFFAA93C"/>
  </sheetPr>
  <dimension ref="A1:M22"/>
  <sheetViews>
    <sheetView showGridLines="0" topLeftCell="A6" workbookViewId="0">
      <selection activeCell="K19" sqref="K19"/>
    </sheetView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</cols>
  <sheetData>
    <row r="1" spans="1:13" ht="15.75" thickBot="1" x14ac:dyDescent="0.3"/>
    <row r="2" spans="1:13" ht="15.75" thickBot="1" x14ac:dyDescent="0.3">
      <c r="A2" s="6" t="s">
        <v>34</v>
      </c>
      <c r="B2" s="3">
        <f>Investimentos!B1</f>
        <v>2017</v>
      </c>
      <c r="C2" s="3">
        <f>Investimentos!C1</f>
        <v>2018</v>
      </c>
      <c r="D2" s="3">
        <f>Investimentos!D1</f>
        <v>2019</v>
      </c>
      <c r="E2" s="3">
        <f>Investimentos!E1</f>
        <v>2020</v>
      </c>
      <c r="F2" s="3">
        <f>Investimentos!F1</f>
        <v>2021</v>
      </c>
      <c r="G2" s="3">
        <f>Investimentos!G1</f>
        <v>2022</v>
      </c>
      <c r="H2" s="3">
        <f>Investimentos!H1</f>
        <v>2023</v>
      </c>
      <c r="I2" s="3">
        <f>Investimentos!I1</f>
        <v>2024</v>
      </c>
      <c r="J2" s="3">
        <f>Investimentos!J1</f>
        <v>2025</v>
      </c>
      <c r="K2" s="3">
        <f>Investimentos!K1</f>
        <v>2026</v>
      </c>
      <c r="L2" s="3">
        <f>Investimentos!L1</f>
        <v>2027</v>
      </c>
      <c r="M2" s="3">
        <f>Investimentos!M1</f>
        <v>2028</v>
      </c>
    </row>
    <row r="3" spans="1:13" ht="15.75" thickBot="1" x14ac:dyDescent="0.3">
      <c r="A3" s="18" t="s">
        <v>12</v>
      </c>
      <c r="B3" s="7">
        <f>IF(Investimentos!B2&lt;&gt;0,Investimentos!B2," ")</f>
        <v>0.03</v>
      </c>
      <c r="C3" s="7">
        <f>IF(Investimentos!C2&lt;&gt;0,Investimentos!C2," ")</f>
        <v>0.35</v>
      </c>
      <c r="D3" s="7">
        <f>IF(Investimentos!D2&lt;&gt;0,Investimentos!D2," ")</f>
        <v>0.49</v>
      </c>
      <c r="E3" s="7">
        <f>IF(Investimentos!E2&lt;&gt;0,Investimentos!E2," ")</f>
        <v>0.13</v>
      </c>
      <c r="F3" s="7" t="str">
        <f>IF(Investimentos!F2&lt;&gt;0,Investimentos!F2," ")</f>
        <v xml:space="preserve"> </v>
      </c>
      <c r="G3" s="7" t="str">
        <f>IF(Investimentos!G2&lt;&gt;0,Investimentos!G2," ")</f>
        <v xml:space="preserve"> </v>
      </c>
      <c r="H3" s="7" t="str">
        <f>IF(Investimentos!H2&lt;&gt;0,Investimentos!H2," ")</f>
        <v xml:space="preserve"> </v>
      </c>
      <c r="I3" s="7" t="str">
        <f>IF(Investimentos!I2&lt;&gt;0,Investimentos!I2," ")</f>
        <v xml:space="preserve"> </v>
      </c>
      <c r="J3" s="7" t="str">
        <f>IF(Investimentos!J2&lt;&gt;0,Investimentos!J2," ")</f>
        <v xml:space="preserve"> </v>
      </c>
      <c r="K3" s="7" t="str">
        <f>IF(Investimentos!K2&lt;&gt;0,Investimentos!K2," ")</f>
        <v xml:space="preserve"> </v>
      </c>
      <c r="L3" s="7" t="str">
        <f>IF(Investimentos!L2&lt;&gt;0,Investimentos!L2," ")</f>
        <v xml:space="preserve"> </v>
      </c>
      <c r="M3" s="7" t="str">
        <f>IF(Investimentos!M2&lt;&gt;0,Investimentos!M2," ")</f>
        <v xml:space="preserve"> </v>
      </c>
    </row>
    <row r="4" spans="1:13" ht="15.75" thickBot="1" x14ac:dyDescent="0.3">
      <c r="A4" s="18" t="s">
        <v>13</v>
      </c>
      <c r="B4" s="7">
        <f>IF(Investimentos!B3&lt;&gt;0,Investimentos!B3," ")</f>
        <v>0.03</v>
      </c>
      <c r="C4" s="7">
        <f>IF(Investimentos!C3&lt;&gt;0,Investimentos!C3," ")</f>
        <v>0.26</v>
      </c>
      <c r="D4" s="7">
        <f>IF(Investimentos!D3&lt;&gt;0,Investimentos!D3," ")</f>
        <v>0.46</v>
      </c>
      <c r="E4" s="7">
        <f>IF(Investimentos!E3&lt;&gt;0,Investimentos!E3," ")</f>
        <v>0.25</v>
      </c>
      <c r="F4" s="7" t="str">
        <f>IF(Investimentos!F3&lt;&gt;0,Investimentos!F3," ")</f>
        <v xml:space="preserve"> </v>
      </c>
      <c r="G4" s="7" t="str">
        <f>IF(Investimentos!G3&lt;&gt;0,Investimentos!G3," ")</f>
        <v xml:space="preserve"> </v>
      </c>
      <c r="H4" s="7" t="str">
        <f>IF(Investimentos!H3&lt;&gt;0,Investimentos!H3," ")</f>
        <v xml:space="preserve"> </v>
      </c>
      <c r="I4" s="7" t="str">
        <f>IF(Investimentos!I3&lt;&gt;0,Investimentos!I3," ")</f>
        <v xml:space="preserve"> </v>
      </c>
      <c r="J4" s="7" t="str">
        <f>IF(Investimentos!J3&lt;&gt;0,Investimentos!J3," ")</f>
        <v xml:space="preserve"> </v>
      </c>
      <c r="K4" s="7" t="str">
        <f>IF(Investimentos!K3&lt;&gt;0,Investimentos!K3," ")</f>
        <v xml:space="preserve"> </v>
      </c>
      <c r="L4" s="7" t="str">
        <f>IF(Investimentos!L3&lt;&gt;0,Investimentos!L3," ")</f>
        <v xml:space="preserve"> </v>
      </c>
      <c r="M4" s="7" t="str">
        <f>IF(Investimentos!M3&lt;&gt;0,Investimentos!M3," ")</f>
        <v xml:space="preserve"> </v>
      </c>
    </row>
    <row r="5" spans="1:13" ht="15.75" thickBot="1" x14ac:dyDescent="0.3">
      <c r="A5" s="18" t="s">
        <v>14</v>
      </c>
      <c r="B5" s="7" t="str">
        <f>IF(Investimentos!B4&lt;&gt;0,Investimentos!B4," ")</f>
        <v xml:space="preserve"> </v>
      </c>
      <c r="C5" s="7">
        <f>IF(Investimentos!C4&lt;&gt;0,Investimentos!C4," ")</f>
        <v>0.01</v>
      </c>
      <c r="D5" s="7">
        <f>IF(Investimentos!D4&lt;&gt;0,Investimentos!D4," ")</f>
        <v>0.2</v>
      </c>
      <c r="E5" s="7">
        <f>IF(Investimentos!E4&lt;&gt;0,Investimentos!E4," ")</f>
        <v>0.42</v>
      </c>
      <c r="F5" s="7">
        <f>IF(Investimentos!F4&lt;&gt;0,Investimentos!F4," ")</f>
        <v>0.33</v>
      </c>
      <c r="G5" s="7">
        <f>IF(Investimentos!G4&lt;&gt;0,Investimentos!G4," ")</f>
        <v>0.04</v>
      </c>
      <c r="H5" s="7" t="str">
        <f>IF(Investimentos!H4&lt;&gt;0,Investimentos!H4," ")</f>
        <v xml:space="preserve"> </v>
      </c>
      <c r="I5" s="7" t="str">
        <f>IF(Investimentos!I4&lt;&gt;0,Investimentos!I4," ")</f>
        <v xml:space="preserve"> </v>
      </c>
      <c r="J5" s="7" t="str">
        <f>IF(Investimentos!J4&lt;&gt;0,Investimentos!J4," ")</f>
        <v xml:space="preserve"> </v>
      </c>
      <c r="K5" s="7" t="str">
        <f>IF(Investimentos!K4&lt;&gt;0,Investimentos!K4," ")</f>
        <v xml:space="preserve"> </v>
      </c>
      <c r="L5" s="7" t="str">
        <f>IF(Investimentos!L4&lt;&gt;0,Investimentos!L4," ")</f>
        <v xml:space="preserve"> </v>
      </c>
      <c r="M5" s="7" t="str">
        <f>IF(Investimentos!M4&lt;&gt;0,Investimentos!M4," ")</f>
        <v xml:space="preserve"> </v>
      </c>
    </row>
    <row r="6" spans="1:13" ht="15.75" thickBot="1" x14ac:dyDescent="0.3">
      <c r="A6" s="18" t="s">
        <v>15</v>
      </c>
      <c r="B6" s="7" t="str">
        <f>IF(Investimentos!B5&lt;&gt;0,Investimentos!B5," ")</f>
        <v xml:space="preserve"> </v>
      </c>
      <c r="C6" s="7" t="str">
        <f>IF(Investimentos!C5&lt;&gt;0,Investimentos!C5," ")</f>
        <v xml:space="preserve"> </v>
      </c>
      <c r="D6" s="7">
        <f>IF(Investimentos!D5&lt;&gt;0,Investimentos!D5," ")</f>
        <v>2.3300000000000001E-2</v>
      </c>
      <c r="E6" s="7">
        <f>IF(Investimentos!E5&lt;&gt;0,Investimentos!E5," ")</f>
        <v>4.7100000000000003E-2</v>
      </c>
      <c r="F6" s="7">
        <f>IF(Investimentos!F5&lt;&gt;0,Investimentos!F5," ")</f>
        <v>0.54579999999999995</v>
      </c>
      <c r="G6" s="7">
        <f>IF(Investimentos!G5&lt;&gt;0,Investimentos!G5," ")</f>
        <v>0.38379999999999997</v>
      </c>
      <c r="H6" s="7" t="str">
        <f>IF(Investimentos!H5&lt;&gt;0,Investimentos!H5," ")</f>
        <v xml:space="preserve"> </v>
      </c>
      <c r="I6" s="7" t="str">
        <f>IF(Investimentos!I5&lt;&gt;0,Investimentos!I5," ")</f>
        <v xml:space="preserve"> </v>
      </c>
      <c r="J6" s="7" t="str">
        <f>IF(Investimentos!J5&lt;&gt;0,Investimentos!J5," ")</f>
        <v xml:space="preserve"> </v>
      </c>
      <c r="K6" s="7" t="str">
        <f>IF(Investimentos!K5&lt;&gt;0,Investimentos!K5," ")</f>
        <v xml:space="preserve"> </v>
      </c>
      <c r="L6" s="7" t="str">
        <f>IF(Investimentos!L5&lt;&gt;0,Investimentos!L5," ")</f>
        <v xml:space="preserve"> </v>
      </c>
      <c r="M6" s="7" t="str">
        <f>IF(Investimentos!M5&lt;&gt;0,Investimentos!M5," ")</f>
        <v xml:space="preserve"> </v>
      </c>
    </row>
    <row r="7" spans="1:13" ht="16.5" customHeight="1" thickBot="1" x14ac:dyDescent="0.3">
      <c r="A7" s="18" t="s">
        <v>16</v>
      </c>
      <c r="B7" s="7" t="str">
        <f>IF(Investimentos!B6&lt;&gt;0,Investimentos!B6," ")</f>
        <v xml:space="preserve"> </v>
      </c>
      <c r="C7" s="7" t="str">
        <f>IF(Investimentos!C6&lt;&gt;0,Investimentos!C6," ")</f>
        <v xml:space="preserve"> </v>
      </c>
      <c r="D7" s="7" t="str">
        <f>IF(Investimentos!D6&lt;&gt;0,Investimentos!D6," ")</f>
        <v xml:space="preserve"> </v>
      </c>
      <c r="E7" s="7" t="str">
        <f>IF(Investimentos!E6&lt;&gt;0,Investimentos!E6," ")</f>
        <v xml:space="preserve"> </v>
      </c>
      <c r="F7" s="7">
        <f>IF(Investimentos!F6&lt;&gt;0,Investimentos!F6," ")</f>
        <v>0.35709999999999997</v>
      </c>
      <c r="G7" s="7">
        <f>IF(Investimentos!G6&lt;&gt;0,Investimentos!G6," ")</f>
        <v>7.1499999999999994E-2</v>
      </c>
      <c r="H7" s="7">
        <f>IF(Investimentos!H6&lt;&gt;0,Investimentos!H6," ")</f>
        <v>0.21870000000000001</v>
      </c>
      <c r="I7" s="7">
        <f>IF(Investimentos!I6&lt;&gt;0,Investimentos!I6," ")</f>
        <v>0.25609999999999999</v>
      </c>
      <c r="J7" s="7">
        <f>IF(Investimentos!J6&lt;&gt;0,Investimentos!J6," ")</f>
        <v>7.2900000000000006E-2</v>
      </c>
      <c r="K7" s="7">
        <f>IF(Investimentos!K6&lt;&gt;0,Investimentos!K6," ")</f>
        <v>1.6299999999999999E-2</v>
      </c>
      <c r="L7" s="7">
        <f>IF(Investimentos!L6&lt;&gt;0,Investimentos!L6," ")</f>
        <v>3.5000000000000001E-3</v>
      </c>
      <c r="M7" s="7">
        <f>IF(Investimentos!M6&lt;&gt;0,Investimentos!M6," ")</f>
        <v>3.8999999999999998E-3</v>
      </c>
    </row>
    <row r="8" spans="1:13" ht="16.5" customHeight="1" thickBot="1" x14ac:dyDescent="0.3">
      <c r="A8" s="18" t="s">
        <v>90</v>
      </c>
      <c r="B8" s="7" t="str">
        <f>IF(Investimentos!B7&lt;&gt;0,Investimentos!B7," ")</f>
        <v xml:space="preserve"> </v>
      </c>
      <c r="C8" s="7" t="str">
        <f>IF(Investimentos!C7&lt;&gt;0,Investimentos!C7," ")</f>
        <v xml:space="preserve"> </v>
      </c>
      <c r="D8" s="7" t="str">
        <f>IF(Investimentos!D7&lt;&gt;0,Investimentos!D7," ")</f>
        <v xml:space="preserve"> </v>
      </c>
      <c r="E8" s="7" t="str">
        <f>IF(Investimentos!E7&lt;&gt;0,Investimentos!E7," ")</f>
        <v xml:space="preserve"> </v>
      </c>
      <c r="F8" s="7">
        <f>IF(Investimentos!F7&lt;&gt;0,Investimentos!F7," ")</f>
        <v>4.0099999999999997E-2</v>
      </c>
      <c r="G8" s="7">
        <f>IF(Investimentos!G7&lt;&gt;0,Investimentos!G7," ")</f>
        <v>6.3500000000000001E-2</v>
      </c>
      <c r="H8" s="7">
        <f>IF(Investimentos!H7&lt;&gt;0,Investimentos!H7," ")</f>
        <v>0.27160000000000001</v>
      </c>
      <c r="I8" s="7">
        <f>IF(Investimentos!I7&lt;&gt;0,Investimentos!I7," ")</f>
        <v>0.62480000000000002</v>
      </c>
      <c r="J8" s="7" t="str">
        <f>IF(Investimentos!J7&lt;&gt;0,Investimentos!J7," ")</f>
        <v xml:space="preserve"> </v>
      </c>
      <c r="K8" s="7" t="str">
        <f>IF(Investimentos!K7&lt;&gt;0,Investimentos!K7," ")</f>
        <v xml:space="preserve"> </v>
      </c>
      <c r="L8" s="7" t="str">
        <f>IF(Investimentos!L7&lt;&gt;0,Investimentos!L7," ")</f>
        <v xml:space="preserve"> </v>
      </c>
      <c r="M8" s="7" t="str">
        <f>IF(Investimentos!M7&lt;&gt;0,Investimentos!M7," ")</f>
        <v xml:space="preserve"> </v>
      </c>
    </row>
    <row r="9" spans="1:13" ht="16.5" customHeight="1" thickBot="1" x14ac:dyDescent="0.3">
      <c r="A9" s="18" t="s">
        <v>91</v>
      </c>
      <c r="B9" s="7" t="str">
        <f>IF(Investimentos!B8&lt;&gt;0,Investimentos!B8," ")</f>
        <v xml:space="preserve"> </v>
      </c>
      <c r="C9" s="7" t="str">
        <f>IF(Investimentos!C8&lt;&gt;0,Investimentos!C8," ")</f>
        <v xml:space="preserve"> </v>
      </c>
      <c r="D9" s="7" t="str">
        <f>IF(Investimentos!D8&lt;&gt;0,Investimentos!D8," ")</f>
        <v xml:space="preserve"> </v>
      </c>
      <c r="E9" s="7" t="str">
        <f>IF(Investimentos!E8&lt;&gt;0,Investimentos!E8," ")</f>
        <v xml:space="preserve"> </v>
      </c>
      <c r="F9" s="7" t="str">
        <f>IF(Investimentos!F8&lt;&gt;0,Investimentos!F8," ")</f>
        <v xml:space="preserve"> </v>
      </c>
      <c r="G9" s="7">
        <f>IF(Investimentos!G8&lt;&gt;0,Investimentos!G8," ")</f>
        <v>0.1004</v>
      </c>
      <c r="H9" s="7">
        <f>IF(Investimentos!H8&lt;&gt;0,Investimentos!H8," ")</f>
        <v>0.14280000000000001</v>
      </c>
      <c r="I9" s="7">
        <f>IF(Investimentos!I8&lt;&gt;0,Investimentos!I8," ")</f>
        <v>0.61839999999999995</v>
      </c>
      <c r="J9" s="7">
        <f>IF(Investimentos!J8&lt;&gt;0,Investimentos!J8," ")</f>
        <v>0.13830000000000001</v>
      </c>
      <c r="K9" s="7" t="str">
        <f>IF(Investimentos!K8&lt;&gt;0,Investimentos!K8," ")</f>
        <v xml:space="preserve"> </v>
      </c>
      <c r="L9" s="7" t="str">
        <f>IF(Investimentos!L8&lt;&gt;0,Investimentos!L8," ")</f>
        <v xml:space="preserve"> </v>
      </c>
      <c r="M9" s="7" t="str">
        <f>IF(Investimentos!M8&lt;&gt;0,Investimentos!M8," ")</f>
        <v xml:space="preserve"> </v>
      </c>
    </row>
    <row r="10" spans="1:13" ht="16.5" thickBot="1" x14ac:dyDescent="0.3">
      <c r="A10" s="18" t="s">
        <v>16</v>
      </c>
      <c r="B10" s="11"/>
      <c r="C10" s="12"/>
      <c r="D10" s="13"/>
      <c r="E10" s="13"/>
      <c r="F10" s="13"/>
      <c r="G10" s="13">
        <v>1.8867924528301886E-2</v>
      </c>
      <c r="H10" s="13">
        <v>8.9622641509433956E-2</v>
      </c>
      <c r="I10" s="13">
        <v>0.14622641509433962</v>
      </c>
      <c r="J10" s="13">
        <v>0.59433962264150941</v>
      </c>
      <c r="K10" s="13">
        <v>0.15094339622641509</v>
      </c>
      <c r="L10" s="13"/>
      <c r="M10" s="16"/>
    </row>
    <row r="11" spans="1:13" ht="15.75" thickBot="1" x14ac:dyDescent="0.3"/>
    <row r="12" spans="1:13" ht="17.25" thickBot="1" x14ac:dyDescent="0.3">
      <c r="A12" s="6" t="s">
        <v>35</v>
      </c>
      <c r="B12" s="3">
        <v>2017</v>
      </c>
      <c r="C12" s="3">
        <v>2018</v>
      </c>
      <c r="D12" s="3">
        <v>2019</v>
      </c>
      <c r="E12" s="3">
        <v>2020</v>
      </c>
      <c r="F12" s="3">
        <v>2021</v>
      </c>
      <c r="G12" s="3">
        <v>2022</v>
      </c>
      <c r="H12" s="26" t="s">
        <v>21</v>
      </c>
      <c r="I12" s="22"/>
      <c r="K12" s="19"/>
      <c r="L12" s="19"/>
      <c r="M12" s="19"/>
    </row>
    <row r="13" spans="1:13" ht="15.75" thickBot="1" x14ac:dyDescent="0.3">
      <c r="A13" s="18" t="s">
        <v>12</v>
      </c>
      <c r="B13" s="30">
        <f>IF(Investimentos!B12&lt;&gt;0,Investimentos!B12," ")</f>
        <v>6</v>
      </c>
      <c r="C13" s="30">
        <f>IF(Investimentos!C12&lt;&gt;0,Investimentos!C12," ")</f>
        <v>90.5</v>
      </c>
      <c r="D13" s="30">
        <f>IF(Investimentos!D12&lt;&gt;0,Investimentos!D12," ")</f>
        <v>124.1</v>
      </c>
      <c r="E13" s="30">
        <f>IF(Investimentos!E12&lt;&gt;0,Investimentos!E12," ")</f>
        <v>33.799999999999997</v>
      </c>
      <c r="F13" s="30" t="str">
        <f>IF(Investimentos!F12&lt;&gt;0,Investimentos!F12," ")</f>
        <v>-</v>
      </c>
      <c r="G13" s="30" t="str">
        <f>IF(Investimentos!G12&lt;&gt;0,Investimentos!G12," ")</f>
        <v xml:space="preserve"> </v>
      </c>
      <c r="H13" s="29">
        <f>SUM(B13:G13)</f>
        <v>254.39999999999998</v>
      </c>
      <c r="I13" s="22"/>
      <c r="K13" s="20"/>
      <c r="L13" s="20"/>
      <c r="M13" s="21"/>
    </row>
    <row r="14" spans="1:13" ht="15.75" thickBot="1" x14ac:dyDescent="0.3">
      <c r="A14" s="18" t="s">
        <v>13</v>
      </c>
      <c r="B14" s="30">
        <f>IF(Investimentos!B13&lt;&gt;0,Investimentos!B13," ")</f>
        <v>8.6999999999999993</v>
      </c>
      <c r="C14" s="30">
        <f>IF(Investimentos!C13&lt;&gt;0,Investimentos!C13," ")</f>
        <v>79.7</v>
      </c>
      <c r="D14" s="30">
        <f>IF(Investimentos!D13&lt;&gt;0,Investimentos!D13," ")</f>
        <v>152</v>
      </c>
      <c r="E14" s="30">
        <f>IF(Investimentos!E13&lt;&gt;0,Investimentos!E13," ")</f>
        <v>78</v>
      </c>
      <c r="F14" s="30" t="str">
        <f>IF(Investimentos!F13&lt;&gt;0,Investimentos!F13," ")</f>
        <v>-</v>
      </c>
      <c r="G14" s="30" t="str">
        <f>IF(Investimentos!G13&lt;&gt;0,Investimentos!G13," ")</f>
        <v xml:space="preserve"> </v>
      </c>
      <c r="H14" s="29">
        <f t="shared" ref="H14:H21" si="0">SUM(B14:G14)</f>
        <v>318.39999999999998</v>
      </c>
      <c r="I14" s="22"/>
      <c r="K14" s="22"/>
      <c r="L14" s="22"/>
      <c r="M14" s="23"/>
    </row>
    <row r="15" spans="1:13" ht="15.75" thickBot="1" x14ac:dyDescent="0.3">
      <c r="A15" s="18" t="s">
        <v>14</v>
      </c>
      <c r="B15" s="30" t="str">
        <f>IF(Investimentos!B14&lt;&gt;0,Investimentos!B14," ")</f>
        <v xml:space="preserve"> </v>
      </c>
      <c r="C15" s="30">
        <f>IF(Investimentos!C14&lt;&gt;0,Investimentos!C14," ")</f>
        <v>2.9</v>
      </c>
      <c r="D15" s="30">
        <f>IF(Investimentos!D14&lt;&gt;0,Investimentos!D14," ")</f>
        <v>73.599999999999994</v>
      </c>
      <c r="E15" s="30">
        <f>IF(Investimentos!E14&lt;&gt;0,Investimentos!E14," ")</f>
        <v>137.1</v>
      </c>
      <c r="F15" s="30">
        <f>IF(Investimentos!F14&lt;&gt;0,Investimentos!F14," ")</f>
        <v>187.1</v>
      </c>
      <c r="G15" s="30">
        <f>IF(Investimentos!G14&lt;&gt;0,Investimentos!G14," ")</f>
        <v>52.564999999999998</v>
      </c>
      <c r="H15" s="29">
        <f t="shared" si="0"/>
        <v>453.26499999999999</v>
      </c>
      <c r="I15" s="22"/>
      <c r="K15" s="22"/>
      <c r="L15" s="22"/>
      <c r="M15" s="23"/>
    </row>
    <row r="16" spans="1:13" ht="15.75" thickBot="1" x14ac:dyDescent="0.3">
      <c r="A16" s="18" t="s">
        <v>15</v>
      </c>
      <c r="B16" s="30" t="str">
        <f>IF(Investimentos!B15&lt;&gt;0,Investimentos!B15," ")</f>
        <v xml:space="preserve"> </v>
      </c>
      <c r="C16" s="30" t="str">
        <f>IF(Investimentos!C15&lt;&gt;0,Investimentos!C15," ")</f>
        <v xml:space="preserve"> </v>
      </c>
      <c r="D16" s="30">
        <f>IF(Investimentos!D15&lt;&gt;0,Investimentos!D15," ")</f>
        <v>15.9</v>
      </c>
      <c r="E16" s="30">
        <f>IF(Investimentos!E15&lt;&gt;0,Investimentos!E15," ")</f>
        <v>33.299999999999997</v>
      </c>
      <c r="F16" s="30">
        <f>IF(Investimentos!F15&lt;&gt;0,Investimentos!F15," ")</f>
        <v>376.6</v>
      </c>
      <c r="G16" s="30">
        <f>IF(Investimentos!G15&lt;&gt;0,Investimentos!G15," ")</f>
        <v>414.71600000000001</v>
      </c>
      <c r="H16" s="29">
        <f t="shared" si="0"/>
        <v>840.51600000000008</v>
      </c>
      <c r="I16" s="22"/>
      <c r="K16" s="22"/>
      <c r="L16" s="22"/>
      <c r="M16" s="23"/>
    </row>
    <row r="17" spans="1:13" ht="15.75" thickBot="1" x14ac:dyDescent="0.3">
      <c r="A17" s="18" t="s">
        <v>16</v>
      </c>
      <c r="B17" s="30" t="str">
        <f>IF(Investimentos!B16&lt;&gt;0,Investimentos!B16," ")</f>
        <v xml:space="preserve"> </v>
      </c>
      <c r="C17" s="30" t="str">
        <f>IF(Investimentos!C16&lt;&gt;0,Investimentos!C16," ")</f>
        <v xml:space="preserve"> </v>
      </c>
      <c r="D17" s="30" t="str">
        <f>IF(Investimentos!D16&lt;&gt;0,Investimentos!D16," ")</f>
        <v xml:space="preserve"> </v>
      </c>
      <c r="E17" s="30" t="str">
        <f>IF(Investimentos!E16&lt;&gt;0,Investimentos!E16," ")</f>
        <v xml:space="preserve"> </v>
      </c>
      <c r="F17" s="30">
        <f>IF(Investimentos!F16&lt;&gt;0,Investimentos!F16," ")</f>
        <v>257.3</v>
      </c>
      <c r="G17" s="30">
        <f>IF(Investimentos!G16&lt;&gt;0,Investimentos!G16," ")</f>
        <v>84.706999999999994</v>
      </c>
      <c r="H17" s="29">
        <f t="shared" si="0"/>
        <v>342.00700000000001</v>
      </c>
      <c r="I17" s="22"/>
      <c r="K17" s="24"/>
      <c r="L17" s="24"/>
      <c r="M17" s="25"/>
    </row>
    <row r="18" spans="1:13" ht="15.75" thickBot="1" x14ac:dyDescent="0.3">
      <c r="A18" s="18" t="s">
        <v>90</v>
      </c>
      <c r="B18" s="30" t="str">
        <f>IF(Investimentos!B17&lt;&gt;0,Investimentos!B17," ")</f>
        <v xml:space="preserve"> </v>
      </c>
      <c r="C18" s="30" t="str">
        <f>IF(Investimentos!C17&lt;&gt;0,Investimentos!C17," ")</f>
        <v xml:space="preserve"> </v>
      </c>
      <c r="D18" s="30" t="str">
        <f>IF(Investimentos!D17&lt;&gt;0,Investimentos!D17," ")</f>
        <v xml:space="preserve"> </v>
      </c>
      <c r="E18" s="30" t="str">
        <f>IF(Investimentos!E17&lt;&gt;0,Investimentos!E17," ")</f>
        <v xml:space="preserve"> </v>
      </c>
      <c r="F18" s="30">
        <f>IF(Investimentos!F17&lt;&gt;0,Investimentos!F17," ")</f>
        <v>2.0049999999999999</v>
      </c>
      <c r="G18" s="30">
        <f>IF(Investimentos!G17&lt;&gt;0,Investimentos!G17," ")</f>
        <v>5.4390000000000001</v>
      </c>
      <c r="H18" s="29">
        <f t="shared" si="0"/>
        <v>7.444</v>
      </c>
      <c r="I18" s="22"/>
      <c r="K18" s="47"/>
      <c r="L18" s="47"/>
      <c r="M18" s="47"/>
    </row>
    <row r="19" spans="1:13" ht="15.75" thickBot="1" x14ac:dyDescent="0.3">
      <c r="A19" s="18" t="s">
        <v>91</v>
      </c>
      <c r="B19" s="30" t="str">
        <f>IF(Investimentos!B18&lt;&gt;0,Investimentos!B18," ")</f>
        <v xml:space="preserve"> </v>
      </c>
      <c r="C19" s="30" t="str">
        <f>IF(Investimentos!C18&lt;&gt;0,Investimentos!C18," ")</f>
        <v xml:space="preserve"> </v>
      </c>
      <c r="D19" s="30" t="str">
        <f>IF(Investimentos!D18&lt;&gt;0,Investimentos!D18," ")</f>
        <v xml:space="preserve"> </v>
      </c>
      <c r="E19" s="30" t="str">
        <f>IF(Investimentos!E18&lt;&gt;0,Investimentos!E18," ")</f>
        <v xml:space="preserve"> </v>
      </c>
      <c r="F19" s="30" t="str">
        <f>IF(Investimentos!F18&lt;&gt;0,Investimentos!F18," ")</f>
        <v xml:space="preserve"> </v>
      </c>
      <c r="G19" s="30">
        <f>IF(Investimentos!G18&lt;&gt;0,Investimentos!G18," ")</f>
        <v>8.1469999999999985</v>
      </c>
      <c r="H19" s="29">
        <f t="shared" si="0"/>
        <v>8.1469999999999985</v>
      </c>
      <c r="I19" s="22"/>
      <c r="K19" s="47"/>
      <c r="L19" s="47"/>
      <c r="M19" s="47"/>
    </row>
    <row r="20" spans="1:13" ht="15.75" thickBot="1" x14ac:dyDescent="0.3">
      <c r="A20" s="18" t="s">
        <v>16</v>
      </c>
      <c r="B20" s="30"/>
      <c r="C20" s="30"/>
      <c r="D20" s="30"/>
      <c r="E20" s="30"/>
      <c r="F20" s="30"/>
      <c r="G20" s="30" t="str">
        <f>IF(Investimentos!G19&lt;&gt;0,Investimentos!G19," ")</f>
        <v xml:space="preserve"> </v>
      </c>
      <c r="H20" s="29">
        <f t="shared" si="0"/>
        <v>0</v>
      </c>
      <c r="I20" s="22"/>
      <c r="K20" s="47"/>
      <c r="L20" s="47"/>
      <c r="M20" s="47"/>
    </row>
    <row r="21" spans="1:13" ht="15.75" thickBot="1" x14ac:dyDescent="0.3">
      <c r="A21" s="18" t="s">
        <v>218</v>
      </c>
      <c r="B21" s="30"/>
      <c r="C21" s="30"/>
      <c r="D21" s="30"/>
      <c r="E21" s="30"/>
      <c r="F21" s="30"/>
      <c r="G21" s="30">
        <f>IF(Investimentos!G20&lt;&gt;0,Investimentos!G20," ")</f>
        <v>0.68600000000000005</v>
      </c>
      <c r="H21" s="29">
        <f t="shared" si="0"/>
        <v>0.68600000000000005</v>
      </c>
      <c r="I21" s="22"/>
      <c r="K21" s="47"/>
      <c r="L21" s="47"/>
      <c r="M21" s="47"/>
    </row>
    <row r="22" spans="1:13" ht="15.75" thickBot="1" x14ac:dyDescent="0.3">
      <c r="A22" s="27"/>
      <c r="B22" s="28">
        <f t="shared" ref="B22:E22" si="1">SUM(B13:B21)</f>
        <v>14.7</v>
      </c>
      <c r="C22" s="28">
        <f t="shared" si="1"/>
        <v>173.1</v>
      </c>
      <c r="D22" s="28">
        <f t="shared" si="1"/>
        <v>365.6</v>
      </c>
      <c r="E22" s="28">
        <f t="shared" si="1"/>
        <v>282.2</v>
      </c>
      <c r="F22" s="28">
        <f>SUM(F13:F21)</f>
        <v>823.005</v>
      </c>
      <c r="G22" s="28">
        <f>SUM(G13:G21)</f>
        <v>566.2600000000001</v>
      </c>
      <c r="H22" s="28">
        <f>SUM(H13:H21)</f>
        <v>2224.8650000000002</v>
      </c>
      <c r="I22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976F-4939-46AA-AEDF-946117510089}">
  <sheetPr>
    <tabColor rgb="FFFAA93C"/>
  </sheetPr>
  <dimension ref="A1:H5"/>
  <sheetViews>
    <sheetView showGridLines="0" workbookViewId="0"/>
  </sheetViews>
  <sheetFormatPr defaultRowHeight="15" x14ac:dyDescent="0.25"/>
  <cols>
    <col min="1" max="1" width="28.5703125" customWidth="1"/>
    <col min="2" max="2" width="23.5703125" style="1" bestFit="1" customWidth="1"/>
    <col min="3" max="3" width="22" style="1" customWidth="1"/>
    <col min="4" max="4" width="20" customWidth="1"/>
    <col min="5" max="5" width="21.85546875" bestFit="1" customWidth="1"/>
    <col min="6" max="6" width="23.140625" customWidth="1"/>
    <col min="7" max="7" width="20" customWidth="1"/>
    <col min="8" max="8" width="30.5703125" bestFit="1" customWidth="1"/>
  </cols>
  <sheetData>
    <row r="1" spans="1:8" ht="48.75" customHeight="1" thickBot="1" x14ac:dyDescent="0.3">
      <c r="A1" s="41" t="s">
        <v>57</v>
      </c>
      <c r="B1" s="41" t="s">
        <v>58</v>
      </c>
      <c r="C1" s="42" t="s">
        <v>108</v>
      </c>
      <c r="D1" s="41">
        <v>4131</v>
      </c>
      <c r="E1" s="42" t="s">
        <v>108</v>
      </c>
      <c r="F1" s="41" t="s">
        <v>58</v>
      </c>
      <c r="G1" s="41" t="s">
        <v>59</v>
      </c>
      <c r="H1" s="41" t="s">
        <v>129</v>
      </c>
    </row>
    <row r="2" spans="1:8" ht="45.75" thickBot="1" x14ac:dyDescent="0.3">
      <c r="A2" s="43" t="s">
        <v>60</v>
      </c>
      <c r="B2" s="44" t="s">
        <v>49</v>
      </c>
      <c r="C2" s="44" t="s">
        <v>13</v>
      </c>
      <c r="D2" s="44" t="s">
        <v>49</v>
      </c>
      <c r="E2" s="44" t="s">
        <v>14</v>
      </c>
      <c r="F2" s="44" t="s">
        <v>49</v>
      </c>
      <c r="G2" s="44" t="s">
        <v>49</v>
      </c>
      <c r="H2" s="44" t="s">
        <v>126</v>
      </c>
    </row>
    <row r="3" spans="1:8" ht="15.75" thickBot="1" x14ac:dyDescent="0.3">
      <c r="A3" s="43" t="s">
        <v>63</v>
      </c>
      <c r="B3" s="44">
        <f>Financiamento!B3</f>
        <v>250</v>
      </c>
      <c r="C3" s="44">
        <f>Financiamento!C3</f>
        <v>201.3</v>
      </c>
      <c r="D3" s="44">
        <f>Financiamento!D3</f>
        <v>135</v>
      </c>
      <c r="E3" s="44">
        <f>Financiamento!E3</f>
        <v>250</v>
      </c>
      <c r="F3" s="44">
        <f>Financiamento!F3</f>
        <v>250</v>
      </c>
      <c r="G3" s="44">
        <f>Financiamento!G3</f>
        <v>300</v>
      </c>
      <c r="H3" s="44">
        <v>41.6</v>
      </c>
    </row>
    <row r="4" spans="1:8" ht="46.5" customHeight="1" thickBot="1" x14ac:dyDescent="0.3">
      <c r="A4" s="43" t="s">
        <v>61</v>
      </c>
      <c r="B4" s="44" t="s">
        <v>64</v>
      </c>
      <c r="C4" s="44" t="s">
        <v>65</v>
      </c>
      <c r="D4" s="44" t="s">
        <v>66</v>
      </c>
      <c r="E4" s="44" t="s">
        <v>67</v>
      </c>
      <c r="F4" s="44" t="s">
        <v>68</v>
      </c>
      <c r="G4" s="44" t="s">
        <v>69</v>
      </c>
      <c r="H4" s="44" t="s">
        <v>130</v>
      </c>
    </row>
    <row r="5" spans="1:8" ht="45.75" thickBot="1" x14ac:dyDescent="0.3">
      <c r="A5" s="43" t="s">
        <v>62</v>
      </c>
      <c r="B5" s="44" t="s">
        <v>71</v>
      </c>
      <c r="C5" s="46" t="s">
        <v>73</v>
      </c>
      <c r="D5" s="45" t="s">
        <v>72</v>
      </c>
      <c r="E5" s="45">
        <v>14793</v>
      </c>
      <c r="F5" s="44" t="s">
        <v>75</v>
      </c>
      <c r="G5" s="46" t="s">
        <v>74</v>
      </c>
      <c r="H5" s="45" t="s">
        <v>131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5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6" ma:contentTypeDescription="Crie um novo documento." ma:contentTypeScope="" ma:versionID="30e0ebe7a57ad92f950f925e92b7a17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f0ac55472f1d4f211f10849f16dc72d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9c4b66d-fcb2-4727-8ac1-aa661c0d97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ea2c08-b8e1-4e97-b779-c1a95ee026fa}" ma:internalName="TaxCatchAll" ma:showField="CatchAllData" ma:web="5f332ce5-39e8-4732-8d0b-090ccb72a6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32ce5-39e8-4732-8d0b-090ccb72a6d7" xsi:nil="true"/>
    <lcf76f155ced4ddcb4097134ff3c332f xmlns="a0ea1888-58bd-418c-b43c-58c28926d5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FCF90-1E87-418C-9DD0-282A67604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06954C-08F3-445B-8CB3-2CC81EE2B118}">
  <ds:schemaRefs>
    <ds:schemaRef ds:uri="http://schemas.microsoft.com/office/2006/metadata/properties"/>
    <ds:schemaRef ds:uri="http://schemas.microsoft.com/office/infopath/2007/PartnerControls"/>
    <ds:schemaRef ds:uri="5f332ce5-39e8-4732-8d0b-090ccb72a6d7"/>
    <ds:schemaRef ds:uri="a0ea1888-58bd-418c-b43c-58c28926d54d"/>
  </ds:schemaRefs>
</ds:datastoreItem>
</file>

<file path=customXml/itemProps3.xml><?xml version="1.0" encoding="utf-8"?>
<ds:datastoreItem xmlns:ds="http://schemas.openxmlformats.org/officeDocument/2006/customXml" ds:itemID="{18209E13-9E3C-4576-8161-BAAC79A49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Índice.Index</vt:lpstr>
      <vt:lpstr>Resumo</vt:lpstr>
      <vt:lpstr>Investimentos</vt:lpstr>
      <vt:lpstr>Financiamento</vt:lpstr>
      <vt:lpstr>Summary</vt:lpstr>
      <vt:lpstr>Investments</vt:lpstr>
      <vt:lpstr>Financing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Michelle Goncalves de Araujo</cp:lastModifiedBy>
  <dcterms:created xsi:type="dcterms:W3CDTF">2021-05-20T18:41:30Z</dcterms:created>
  <dcterms:modified xsi:type="dcterms:W3CDTF">2023-04-06T22:58:14Z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  <property fmtid="{D5CDD505-2E9C-101B-9397-08002B2CF9AE}" pid="3" name="MediaServiceImageTags">
    <vt:lpwstr/>
  </property>
</Properties>
</file>