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7.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8.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9.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10.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1.xml" ContentType="application/vnd.openxmlformats-officedocument.spreadsheetml.table+xml"/>
  <Override PartName="/xl/slicers/slicer10.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EstaPastaDeTrabalho" defaultThemeVersion="166925"/>
  <mc:AlternateContent xmlns:mc="http://schemas.openxmlformats.org/markup-compatibility/2006">
    <mc:Choice Requires="x15">
      <x15ac:absPath xmlns:x15ac="http://schemas.microsoft.com/office/spreadsheetml/2010/11/ac" url="https://energisa.sharepoint.com/sites/EnergisaRI/Documentos Compartilhados/General/Projetos Internos/ESG/Seção Sustentabilidade Site RI Energisa/Planilha Dados ESG/2021/"/>
    </mc:Choice>
  </mc:AlternateContent>
  <xr:revisionPtr revIDLastSave="1" documentId="8_{B1F8BCD6-134E-4FC2-88FB-62B4F63A2114}" xr6:coauthVersionLast="47" xr6:coauthVersionMax="47" xr10:uidLastSave="{BE4A4953-E37B-4EFF-9205-4DC112E3518A}"/>
  <bookViews>
    <workbookView showSheetTabs="0" xWindow="-120" yWindow="-120" windowWidth="20730" windowHeight="11160" tabRatio="809" xr2:uid="{00000000-000D-0000-FFFF-FFFF00000000}"/>
  </bookViews>
  <sheets>
    <sheet name="Menu" sheetId="11" r:id="rId1"/>
    <sheet name="ConsolOper" sheetId="12" state="hidden" r:id="rId2"/>
    <sheet name="Operacionais" sheetId="2" r:id="rId3"/>
    <sheet name="Governança" sheetId="3" r:id="rId4"/>
    <sheet name="Econômico-financeiro" sheetId="1" r:id="rId5"/>
    <sheet name="Sociais internos" sheetId="4" r:id="rId6"/>
    <sheet name="Consumidores" sheetId="5" r:id="rId7"/>
    <sheet name="Comunidades" sheetId="6" r:id="rId8"/>
    <sheet name="Universalização" sheetId="8" r:id="rId9"/>
    <sheet name="PEE" sheetId="7" r:id="rId10"/>
    <sheet name="P&amp;D" sheetId="9" r:id="rId11"/>
    <sheet name="Meio ambiente" sheetId="10" r:id="rId12"/>
  </sheets>
  <definedNames>
    <definedName name="OperEAC">Operacionais!$A$50:$K$94</definedName>
    <definedName name="OperEBO">Operacionais!$A$96:$K$139</definedName>
    <definedName name="OperEMG">Operacionais!$A$4:$K$48</definedName>
    <definedName name="OperEMS">Operacionais!$A$141:$K$184</definedName>
    <definedName name="OperEMT">Operacionais!$A$186:$K$230</definedName>
    <definedName name="OperENF">Operacionais!$A$232:$K$275</definedName>
    <definedName name="OperEPB">Operacionais!$A$277:$K$319</definedName>
    <definedName name="OperERO">Operacionais!$A$321:$K$364</definedName>
    <definedName name="OperESE">Operacionais!$A$366:$K$409</definedName>
    <definedName name="OperESS">Operacionais!$A$411:$K$455</definedName>
    <definedName name="OperETO">Operacionais!$A$457:$K$499</definedName>
    <definedName name="parmEmp">ConsolOper!$B$2</definedName>
    <definedName name="RelatOper">ConsolOper!#REF!</definedName>
    <definedName name="relOper01">ConsolOper!$A$4</definedName>
    <definedName name="SegmentaçãodeDados_Select_the_company">#N/A</definedName>
    <definedName name="SegmentaçãodeDados_Select_the_company1">#N/A</definedName>
    <definedName name="SegmentaçãodeDados_Select_the_company2">#N/A</definedName>
    <definedName name="SegmentaçãodeDados_Select_the_company3">#N/A</definedName>
    <definedName name="SegmentaçãodeDados_Select_the_company4">#N/A</definedName>
    <definedName name="SegmentaçãodeDados_Select_the_company5">#N/A</definedName>
    <definedName name="SegmentaçãodeDados_Select_the_company6">#N/A</definedName>
    <definedName name="SegmentaçãodeDados_Select_the_company7">#N/A</definedName>
    <definedName name="SegmentaçãodeDados_Select_the_company8">#N/A</definedName>
    <definedName name="SegmentaçãodeDados_Select_the_company9">#N/A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9" i="10" l="1"/>
  <c r="B487" i="10"/>
  <c r="B434" i="10"/>
  <c r="B381" i="10"/>
  <c r="B328" i="10"/>
  <c r="B273" i="10"/>
  <c r="B218" i="10"/>
  <c r="B166" i="10"/>
  <c r="B111" i="10"/>
  <c r="B59" i="10"/>
  <c r="B173" i="9"/>
  <c r="B156" i="9"/>
  <c r="B139" i="9"/>
  <c r="B122" i="9"/>
  <c r="B105" i="9"/>
  <c r="B88" i="9"/>
  <c r="B71" i="9"/>
  <c r="B54" i="9"/>
  <c r="B37" i="9"/>
  <c r="B20" i="9"/>
  <c r="B332" i="7"/>
  <c r="B302" i="7"/>
  <c r="B303" i="7"/>
  <c r="B273" i="7"/>
  <c r="B243" i="7"/>
  <c r="B213" i="7"/>
  <c r="B183" i="7"/>
  <c r="B153" i="7"/>
  <c r="B123" i="7"/>
  <c r="B93" i="7"/>
  <c r="B63" i="7"/>
  <c r="B33" i="7"/>
  <c r="B78" i="8"/>
  <c r="B72" i="8"/>
  <c r="B64" i="8"/>
  <c r="B48" i="8"/>
  <c r="B40" i="8"/>
  <c r="B33" i="8"/>
  <c r="B26" i="8"/>
  <c r="B18" i="8"/>
  <c r="B11" i="8"/>
  <c r="B243" i="6"/>
  <c r="B219" i="6"/>
  <c r="B195" i="6"/>
  <c r="B171" i="6"/>
  <c r="B147" i="6"/>
  <c r="B123" i="6"/>
  <c r="B99" i="6"/>
  <c r="B75" i="6"/>
  <c r="B51" i="6"/>
  <c r="B432" i="5"/>
  <c r="B380" i="5"/>
  <c r="B339" i="5"/>
  <c r="B298" i="5"/>
  <c r="B256" i="5"/>
  <c r="B214" i="5"/>
  <c r="B172" i="5"/>
  <c r="B130" i="5"/>
  <c r="B88" i="5"/>
  <c r="B45" i="5"/>
  <c r="B733" i="4"/>
  <c r="B660" i="4"/>
  <c r="B587" i="4"/>
  <c r="B514" i="4"/>
  <c r="B441" i="4"/>
  <c r="K417" i="4"/>
  <c r="J417" i="4"/>
  <c r="I417" i="4"/>
  <c r="H417" i="4"/>
  <c r="B368" i="4"/>
  <c r="B295" i="4"/>
  <c r="B222" i="4"/>
  <c r="B149" i="4"/>
  <c r="B76" i="4"/>
  <c r="B112" i="1"/>
  <c r="B44" i="1"/>
  <c r="B45" i="1"/>
  <c r="B46" i="1"/>
  <c r="B47" i="1"/>
  <c r="B48" i="1"/>
  <c r="B49" i="1"/>
  <c r="B50" i="1"/>
  <c r="B51" i="1"/>
  <c r="B52" i="1"/>
  <c r="B53" i="1"/>
  <c r="B54" i="1"/>
  <c r="B55" i="1"/>
  <c r="B56" i="1"/>
  <c r="B57" i="1"/>
  <c r="B58" i="1"/>
  <c r="K498" i="2" l="1"/>
  <c r="J498" i="2"/>
  <c r="I498" i="2"/>
  <c r="H498" i="2"/>
  <c r="K497" i="2"/>
  <c r="J497" i="2"/>
  <c r="I497" i="2"/>
  <c r="H497" i="2"/>
  <c r="J454" i="2"/>
  <c r="I454" i="2"/>
  <c r="H454" i="2"/>
  <c r="J453" i="2"/>
  <c r="I453" i="2"/>
  <c r="H453" i="2"/>
  <c r="B456" i="2"/>
  <c r="B410" i="2"/>
  <c r="B359" i="2"/>
  <c r="B360" i="2"/>
  <c r="K408" i="2"/>
  <c r="J408" i="2"/>
  <c r="I408" i="2"/>
  <c r="H408" i="2"/>
  <c r="K407" i="2"/>
  <c r="J407" i="2"/>
  <c r="I407" i="2"/>
  <c r="H407" i="2"/>
  <c r="B365" i="2"/>
  <c r="I363" i="2"/>
  <c r="H363" i="2"/>
  <c r="I362" i="2"/>
  <c r="H362" i="2"/>
  <c r="B320" i="2"/>
  <c r="K318" i="2"/>
  <c r="J318" i="2"/>
  <c r="I318" i="2"/>
  <c r="H318" i="2"/>
  <c r="K317" i="2"/>
  <c r="J317" i="2"/>
  <c r="I317" i="2"/>
  <c r="H317" i="2"/>
  <c r="B276" i="2"/>
  <c r="K274" i="2"/>
  <c r="J274" i="2"/>
  <c r="I274" i="2"/>
  <c r="H274" i="2"/>
  <c r="K273" i="2"/>
  <c r="J273" i="2"/>
  <c r="I273" i="2"/>
  <c r="H273" i="2"/>
  <c r="B231" i="2"/>
  <c r="K229" i="2"/>
  <c r="J229" i="2"/>
  <c r="I229" i="2"/>
  <c r="H229" i="2"/>
  <c r="K228" i="2"/>
  <c r="J228" i="2"/>
  <c r="I228" i="2"/>
  <c r="H228" i="2"/>
  <c r="B185" i="2"/>
  <c r="K183" i="2"/>
  <c r="J183" i="2"/>
  <c r="I183" i="2"/>
  <c r="H183" i="2"/>
  <c r="K182" i="2"/>
  <c r="J182" i="2"/>
  <c r="I182" i="2"/>
  <c r="H182" i="2"/>
  <c r="B140" i="2"/>
  <c r="B89" i="2"/>
  <c r="B90" i="2"/>
  <c r="B95" i="2"/>
  <c r="B49" i="2"/>
  <c r="B563" i="10"/>
  <c r="B564" i="10"/>
  <c r="B555" i="10"/>
  <c r="B556" i="10"/>
  <c r="B557" i="10"/>
  <c r="B558" i="10"/>
  <c r="B559" i="10"/>
  <c r="B560" i="10"/>
  <c r="B511" i="10"/>
  <c r="B503" i="10"/>
  <c r="B504" i="10"/>
  <c r="B505" i="10"/>
  <c r="B506" i="10"/>
  <c r="B507" i="10"/>
  <c r="B508" i="10"/>
  <c r="B509" i="10"/>
  <c r="B480" i="10"/>
  <c r="B481" i="10"/>
  <c r="B482" i="10"/>
  <c r="B483" i="10"/>
  <c r="K455" i="10"/>
  <c r="J455" i="10"/>
  <c r="I455" i="10"/>
  <c r="H455" i="10"/>
  <c r="G455" i="10"/>
  <c r="B458" i="10"/>
  <c r="B450" i="10"/>
  <c r="B451" i="10"/>
  <c r="B452" i="10"/>
  <c r="B453" i="10"/>
  <c r="B454" i="10"/>
  <c r="B455" i="10"/>
  <c r="B429" i="10"/>
  <c r="B405" i="10"/>
  <c r="B406" i="10"/>
  <c r="B397" i="10"/>
  <c r="B398" i="10"/>
  <c r="B399" i="10"/>
  <c r="B400" i="10"/>
  <c r="B401" i="10"/>
  <c r="B402" i="10"/>
  <c r="B403" i="10"/>
  <c r="B374" i="10"/>
  <c r="B375" i="10"/>
  <c r="K348" i="10"/>
  <c r="J348" i="10"/>
  <c r="I348" i="10"/>
  <c r="H348" i="10"/>
  <c r="G348" i="10"/>
  <c r="B351" i="10"/>
  <c r="B352" i="10"/>
  <c r="B344" i="10"/>
  <c r="B345" i="10"/>
  <c r="B346" i="10"/>
  <c r="B347" i="10"/>
  <c r="B348" i="10"/>
  <c r="B349" i="10"/>
  <c r="B322" i="10"/>
  <c r="B323" i="10"/>
  <c r="K294" i="10"/>
  <c r="J294" i="10"/>
  <c r="I294" i="10"/>
  <c r="H294" i="10"/>
  <c r="G294" i="10"/>
  <c r="B297" i="10"/>
  <c r="B298" i="10"/>
  <c r="B289" i="10"/>
  <c r="B290" i="10"/>
  <c r="B291" i="10"/>
  <c r="B292" i="10"/>
  <c r="B293" i="10"/>
  <c r="B294" i="10"/>
  <c r="B270" i="10"/>
  <c r="B271" i="10"/>
  <c r="B272" i="10"/>
  <c r="B265" i="10"/>
  <c r="B266" i="10"/>
  <c r="K239" i="10"/>
  <c r="J239" i="10"/>
  <c r="I239" i="10"/>
  <c r="H239" i="10"/>
  <c r="G239" i="10"/>
  <c r="B242" i="10"/>
  <c r="B243" i="10"/>
  <c r="B234" i="10"/>
  <c r="B235" i="10"/>
  <c r="B236" i="10"/>
  <c r="B237" i="10"/>
  <c r="B238" i="10"/>
  <c r="B239" i="10"/>
  <c r="B240" i="10"/>
  <c r="B190" i="10"/>
  <c r="B182" i="10"/>
  <c r="B183" i="10"/>
  <c r="B184" i="10"/>
  <c r="B185" i="10"/>
  <c r="B186" i="10"/>
  <c r="B187" i="10"/>
  <c r="B161" i="10"/>
  <c r="B157" i="10"/>
  <c r="B158" i="10"/>
  <c r="B159" i="10"/>
  <c r="B160" i="10"/>
  <c r="K132" i="10"/>
  <c r="J132" i="10"/>
  <c r="I132" i="10"/>
  <c r="H132" i="10"/>
  <c r="G132" i="10"/>
  <c r="B135" i="10"/>
  <c r="B136" i="10"/>
  <c r="B127" i="10"/>
  <c r="B128" i="10"/>
  <c r="B129" i="10"/>
  <c r="B130" i="10"/>
  <c r="B131" i="10"/>
  <c r="B132" i="10"/>
  <c r="B133" i="10"/>
  <c r="B83" i="10"/>
  <c r="B84" i="10"/>
  <c r="B78" i="10"/>
  <c r="B79" i="10"/>
  <c r="B80" i="10"/>
  <c r="B81" i="10"/>
  <c r="B75" i="10"/>
  <c r="B76" i="10"/>
  <c r="B77" i="10"/>
  <c r="K184" i="2" l="1"/>
  <c r="J230" i="2"/>
  <c r="I275" i="2"/>
  <c r="H319" i="2"/>
  <c r="J409" i="2"/>
  <c r="H499" i="2"/>
  <c r="J184" i="2"/>
  <c r="I230" i="2"/>
  <c r="H275" i="2"/>
  <c r="I409" i="2"/>
  <c r="H409" i="2"/>
  <c r="J455" i="2"/>
  <c r="K409" i="2"/>
  <c r="I499" i="2"/>
  <c r="H455" i="2"/>
  <c r="J499" i="2"/>
  <c r="I455" i="2"/>
  <c r="K499" i="2"/>
  <c r="H364" i="2"/>
  <c r="H184" i="2"/>
  <c r="K275" i="2"/>
  <c r="J319" i="2"/>
  <c r="K319" i="2"/>
  <c r="I364" i="2"/>
  <c r="K230" i="2"/>
  <c r="J275" i="2"/>
  <c r="I319" i="2"/>
  <c r="I184" i="2"/>
  <c r="H230" i="2"/>
  <c r="B49" i="10"/>
  <c r="B50" i="10"/>
  <c r="B51" i="10"/>
  <c r="B52" i="10"/>
  <c r="B53" i="10"/>
  <c r="B54" i="10"/>
  <c r="B55" i="10"/>
  <c r="B27" i="10"/>
  <c r="B28" i="10"/>
  <c r="B21" i="10"/>
  <c r="B22" i="10"/>
  <c r="B23" i="10"/>
  <c r="B24" i="10"/>
  <c r="B25" i="10"/>
  <c r="B26" i="10"/>
  <c r="B29" i="10"/>
  <c r="B19" i="10"/>
  <c r="B20" i="10"/>
  <c r="B473" i="5"/>
  <c r="B472" i="5"/>
  <c r="B471" i="5"/>
  <c r="B431" i="5"/>
  <c r="B430" i="5"/>
  <c r="B429" i="5"/>
  <c r="B379" i="5"/>
  <c r="B378" i="5"/>
  <c r="B338" i="5"/>
  <c r="B337" i="5"/>
  <c r="B297" i="5"/>
  <c r="B296" i="5"/>
  <c r="B295" i="5"/>
  <c r="B255" i="5"/>
  <c r="B254" i="5"/>
  <c r="B253" i="5"/>
  <c r="B213" i="5"/>
  <c r="B212" i="5"/>
  <c r="B211" i="5"/>
  <c r="B171" i="5"/>
  <c r="B170" i="5"/>
  <c r="B169" i="5"/>
  <c r="B129" i="5"/>
  <c r="B128" i="5"/>
  <c r="B127" i="5"/>
  <c r="B87" i="5"/>
  <c r="B86" i="5"/>
  <c r="B85" i="5"/>
  <c r="B84" i="5"/>
  <c r="D73" i="4"/>
  <c r="D67" i="4"/>
  <c r="D65" i="4"/>
  <c r="D52" i="4"/>
  <c r="D42" i="4"/>
  <c r="D37" i="4"/>
  <c r="D32" i="4"/>
  <c r="D19" i="4"/>
  <c r="E601" i="1"/>
  <c r="E600" i="1"/>
  <c r="E599" i="1"/>
  <c r="E598" i="1"/>
  <c r="E546" i="1"/>
  <c r="E544" i="1"/>
  <c r="E543" i="1"/>
  <c r="H474" i="1"/>
  <c r="E436" i="1"/>
  <c r="E435" i="1"/>
  <c r="E434" i="1"/>
  <c r="E433" i="1"/>
  <c r="E214" i="1"/>
  <c r="E213" i="1"/>
  <c r="E212" i="1"/>
  <c r="E211" i="1"/>
  <c r="E104" i="1"/>
  <c r="E103" i="1"/>
  <c r="E102" i="1"/>
  <c r="E50" i="1"/>
  <c r="E49" i="1"/>
  <c r="E48" i="1"/>
  <c r="E47" i="1"/>
  <c r="B34" i="1"/>
  <c r="E48" i="2" l="1"/>
  <c r="B404" i="2"/>
  <c r="B269" i="2"/>
  <c r="B270" i="2"/>
  <c r="B271" i="2"/>
  <c r="B272" i="2"/>
  <c r="B273" i="2"/>
  <c r="B274" i="2"/>
  <c r="B275" i="2"/>
  <c r="K188" i="4"/>
  <c r="J188" i="4"/>
  <c r="I188" i="4"/>
  <c r="H188" i="4"/>
  <c r="B86" i="8" l="1"/>
  <c r="K767" i="4"/>
  <c r="J767" i="4"/>
  <c r="I767" i="4"/>
  <c r="H767" i="4"/>
  <c r="K797" i="4" l="1"/>
  <c r="J797" i="4"/>
  <c r="I797" i="4"/>
  <c r="H797" i="4"/>
  <c r="K651" i="4"/>
  <c r="J651" i="4"/>
  <c r="I651" i="4"/>
  <c r="H651" i="4"/>
  <c r="I578" i="4"/>
  <c r="H578" i="4"/>
  <c r="K505" i="4"/>
  <c r="J505" i="4"/>
  <c r="I505" i="4"/>
  <c r="H505" i="4"/>
  <c r="K432" i="4"/>
  <c r="J432" i="4"/>
  <c r="I432" i="4"/>
  <c r="H432" i="4"/>
  <c r="K213" i="4"/>
  <c r="J213" i="4"/>
  <c r="I213" i="4"/>
  <c r="H213" i="4"/>
  <c r="I140" i="4"/>
  <c r="H140" i="4"/>
  <c r="K67" i="4"/>
  <c r="J67" i="4"/>
  <c r="I67" i="4"/>
  <c r="H67" i="4"/>
  <c r="G67" i="4"/>
  <c r="F67" i="4"/>
  <c r="E67" i="4"/>
  <c r="J724" i="4"/>
  <c r="I724" i="4"/>
  <c r="H724" i="4"/>
  <c r="B427" i="10" l="1"/>
  <c r="B428" i="10"/>
  <c r="B430" i="10"/>
  <c r="B431" i="10"/>
  <c r="B432" i="10"/>
  <c r="B263" i="10" l="1"/>
  <c r="B264" i="10"/>
  <c r="B267" i="10"/>
  <c r="B268" i="10"/>
  <c r="B269" i="10"/>
  <c r="K352" i="4"/>
  <c r="J352" i="4"/>
  <c r="I352" i="4"/>
  <c r="H352" i="4"/>
  <c r="K359" i="4"/>
  <c r="J359" i="4"/>
  <c r="I359" i="4"/>
  <c r="H359" i="4"/>
  <c r="B104" i="10" l="1"/>
  <c r="B105" i="10"/>
  <c r="B106" i="10"/>
  <c r="B107" i="10"/>
  <c r="B92" i="1" l="1"/>
  <c r="B93" i="1"/>
  <c r="B94" i="1"/>
  <c r="B95" i="1"/>
  <c r="B96" i="1"/>
  <c r="B97" i="1"/>
  <c r="B320" i="10" l="1"/>
  <c r="B321" i="10"/>
  <c r="B43" i="5" l="1"/>
  <c r="B44" i="5"/>
  <c r="K803" i="4"/>
  <c r="J803" i="4"/>
  <c r="I803" i="4"/>
  <c r="H803" i="4"/>
  <c r="K795" i="4"/>
  <c r="J795" i="4"/>
  <c r="I795" i="4"/>
  <c r="H795" i="4"/>
  <c r="K782" i="4"/>
  <c r="J782" i="4"/>
  <c r="I782" i="4"/>
  <c r="H782" i="4"/>
  <c r="K772" i="4"/>
  <c r="J772" i="4"/>
  <c r="I772" i="4"/>
  <c r="H772" i="4"/>
  <c r="K762" i="4"/>
  <c r="J762" i="4"/>
  <c r="I762" i="4"/>
  <c r="H762" i="4"/>
  <c r="K749" i="4"/>
  <c r="J749" i="4"/>
  <c r="I749" i="4"/>
  <c r="H749" i="4"/>
  <c r="K734" i="4"/>
  <c r="J734" i="4"/>
  <c r="I734" i="4"/>
  <c r="H734" i="4"/>
  <c r="J730" i="4"/>
  <c r="I730" i="4"/>
  <c r="H730" i="4"/>
  <c r="J722" i="4"/>
  <c r="I722" i="4"/>
  <c r="H722" i="4"/>
  <c r="J709" i="4"/>
  <c r="I709" i="4"/>
  <c r="H709" i="4"/>
  <c r="J699" i="4"/>
  <c r="I699" i="4"/>
  <c r="H699" i="4"/>
  <c r="J694" i="4"/>
  <c r="I694" i="4"/>
  <c r="H694" i="4"/>
  <c r="J689" i="4"/>
  <c r="I689" i="4"/>
  <c r="H689" i="4"/>
  <c r="J676" i="4"/>
  <c r="I676" i="4"/>
  <c r="H676" i="4"/>
  <c r="J661" i="4"/>
  <c r="I661" i="4"/>
  <c r="H661" i="4"/>
  <c r="K657" i="4"/>
  <c r="J657" i="4"/>
  <c r="I657" i="4"/>
  <c r="H657" i="4"/>
  <c r="K649" i="4"/>
  <c r="J649" i="4"/>
  <c r="I649" i="4"/>
  <c r="H649" i="4"/>
  <c r="K636" i="4"/>
  <c r="J636" i="4"/>
  <c r="I636" i="4"/>
  <c r="H636" i="4"/>
  <c r="K626" i="4"/>
  <c r="J626" i="4"/>
  <c r="I626" i="4"/>
  <c r="H626" i="4"/>
  <c r="K621" i="4"/>
  <c r="J621" i="4"/>
  <c r="I621" i="4"/>
  <c r="H621" i="4"/>
  <c r="K616" i="4"/>
  <c r="J616" i="4"/>
  <c r="I616" i="4"/>
  <c r="H616" i="4"/>
  <c r="K603" i="4"/>
  <c r="J603" i="4"/>
  <c r="I603" i="4"/>
  <c r="H603" i="4"/>
  <c r="K588" i="4"/>
  <c r="J588" i="4"/>
  <c r="I588" i="4"/>
  <c r="H588" i="4"/>
  <c r="I584" i="4"/>
  <c r="H584" i="4"/>
  <c r="I576" i="4"/>
  <c r="H576" i="4"/>
  <c r="I563" i="4"/>
  <c r="H563" i="4"/>
  <c r="I553" i="4"/>
  <c r="H553" i="4"/>
  <c r="I548" i="4"/>
  <c r="H548" i="4"/>
  <c r="I543" i="4"/>
  <c r="H543" i="4"/>
  <c r="I530" i="4"/>
  <c r="H530" i="4"/>
  <c r="I515" i="4"/>
  <c r="H515" i="4"/>
  <c r="K511" i="4"/>
  <c r="J511" i="4"/>
  <c r="I511" i="4"/>
  <c r="H511" i="4"/>
  <c r="K503" i="4"/>
  <c r="J503" i="4"/>
  <c r="I503" i="4"/>
  <c r="H503" i="4"/>
  <c r="K490" i="4"/>
  <c r="J490" i="4"/>
  <c r="I490" i="4"/>
  <c r="H490" i="4"/>
  <c r="K480" i="4"/>
  <c r="J480" i="4"/>
  <c r="I480" i="4"/>
  <c r="H480" i="4"/>
  <c r="K475" i="4"/>
  <c r="J475" i="4"/>
  <c r="I475" i="4"/>
  <c r="H475" i="4"/>
  <c r="K470" i="4"/>
  <c r="J470" i="4"/>
  <c r="I470" i="4"/>
  <c r="H470" i="4"/>
  <c r="K457" i="4"/>
  <c r="J457" i="4"/>
  <c r="I457" i="4"/>
  <c r="H457" i="4"/>
  <c r="K442" i="4"/>
  <c r="J442" i="4"/>
  <c r="I442" i="4"/>
  <c r="H442" i="4"/>
  <c r="K438" i="4"/>
  <c r="J438" i="4"/>
  <c r="I438" i="4"/>
  <c r="H438" i="4"/>
  <c r="K430" i="4"/>
  <c r="J430" i="4"/>
  <c r="I430" i="4"/>
  <c r="H430" i="4"/>
  <c r="K407" i="4"/>
  <c r="J407" i="4"/>
  <c r="I407" i="4"/>
  <c r="H407" i="4"/>
  <c r="K402" i="4"/>
  <c r="J402" i="4"/>
  <c r="I402" i="4"/>
  <c r="H402" i="4"/>
  <c r="K397" i="4"/>
  <c r="J397" i="4"/>
  <c r="I397" i="4"/>
  <c r="H397" i="4"/>
  <c r="K384" i="4"/>
  <c r="J384" i="4"/>
  <c r="I384" i="4"/>
  <c r="H384" i="4"/>
  <c r="K369" i="4"/>
  <c r="J369" i="4"/>
  <c r="I369" i="4"/>
  <c r="H369" i="4"/>
  <c r="K365" i="4"/>
  <c r="J365" i="4"/>
  <c r="I365" i="4"/>
  <c r="H365" i="4"/>
  <c r="K357" i="4"/>
  <c r="J357" i="4"/>
  <c r="I357" i="4"/>
  <c r="H357" i="4"/>
  <c r="K344" i="4"/>
  <c r="J344" i="4"/>
  <c r="I344" i="4"/>
  <c r="H344" i="4"/>
  <c r="K334" i="4"/>
  <c r="J334" i="4"/>
  <c r="I334" i="4"/>
  <c r="H334" i="4"/>
  <c r="K329" i="4"/>
  <c r="J329" i="4"/>
  <c r="I329" i="4"/>
  <c r="H329" i="4"/>
  <c r="K324" i="4"/>
  <c r="J324" i="4"/>
  <c r="I324" i="4"/>
  <c r="H324" i="4"/>
  <c r="K311" i="4"/>
  <c r="J311" i="4"/>
  <c r="I311" i="4"/>
  <c r="H311" i="4"/>
  <c r="K296" i="4"/>
  <c r="J296" i="4"/>
  <c r="I296" i="4"/>
  <c r="H296" i="4"/>
  <c r="K292" i="4"/>
  <c r="J292" i="4"/>
  <c r="I292" i="4"/>
  <c r="H292" i="4"/>
  <c r="K286" i="4"/>
  <c r="J286" i="4"/>
  <c r="I286" i="4"/>
  <c r="H286" i="4"/>
  <c r="K284" i="4"/>
  <c r="J284" i="4"/>
  <c r="I284" i="4"/>
  <c r="H284" i="4"/>
  <c r="K271" i="4"/>
  <c r="J271" i="4"/>
  <c r="I271" i="4"/>
  <c r="H271" i="4"/>
  <c r="K261" i="4"/>
  <c r="J261" i="4"/>
  <c r="I261" i="4"/>
  <c r="H261" i="4"/>
  <c r="K256" i="4"/>
  <c r="J256" i="4"/>
  <c r="I256" i="4"/>
  <c r="H256" i="4"/>
  <c r="K251" i="4"/>
  <c r="J251" i="4"/>
  <c r="I251" i="4"/>
  <c r="H251" i="4"/>
  <c r="K238" i="4"/>
  <c r="J238" i="4"/>
  <c r="I238" i="4"/>
  <c r="H238" i="4"/>
  <c r="K223" i="4"/>
  <c r="J223" i="4"/>
  <c r="I223" i="4"/>
  <c r="H223" i="4"/>
  <c r="K219" i="4"/>
  <c r="J219" i="4"/>
  <c r="I219" i="4"/>
  <c r="H219" i="4"/>
  <c r="K211" i="4"/>
  <c r="J211" i="4"/>
  <c r="I211" i="4"/>
  <c r="H211" i="4"/>
  <c r="K198" i="4"/>
  <c r="J198" i="4"/>
  <c r="I198" i="4"/>
  <c r="H198" i="4"/>
  <c r="K183" i="4"/>
  <c r="J183" i="4"/>
  <c r="I183" i="4"/>
  <c r="H183" i="4"/>
  <c r="K178" i="4"/>
  <c r="J178" i="4"/>
  <c r="I178" i="4"/>
  <c r="H178" i="4"/>
  <c r="K165" i="4"/>
  <c r="J165" i="4"/>
  <c r="I165" i="4"/>
  <c r="H165" i="4"/>
  <c r="K150" i="4"/>
  <c r="J150" i="4"/>
  <c r="I150" i="4"/>
  <c r="H150" i="4"/>
  <c r="I146" i="4"/>
  <c r="H146" i="4"/>
  <c r="I138" i="4"/>
  <c r="H138" i="4"/>
  <c r="I125" i="4"/>
  <c r="H125" i="4"/>
  <c r="I115" i="4"/>
  <c r="H115" i="4"/>
  <c r="I110" i="4"/>
  <c r="H110" i="4"/>
  <c r="I105" i="4"/>
  <c r="H105" i="4"/>
  <c r="I92" i="4"/>
  <c r="H92" i="4"/>
  <c r="I77" i="4"/>
  <c r="H77" i="4"/>
  <c r="K73" i="4"/>
  <c r="J73" i="4"/>
  <c r="I73" i="4"/>
  <c r="H73" i="4"/>
  <c r="G73" i="4"/>
  <c r="F73" i="4"/>
  <c r="E73" i="4"/>
  <c r="K65" i="4"/>
  <c r="J65" i="4"/>
  <c r="I65" i="4"/>
  <c r="H65" i="4"/>
  <c r="G65" i="4"/>
  <c r="F65" i="4"/>
  <c r="E65" i="4"/>
  <c r="K52" i="4"/>
  <c r="J52" i="4"/>
  <c r="I52" i="4"/>
  <c r="H52" i="4"/>
  <c r="G52" i="4"/>
  <c r="F52" i="4"/>
  <c r="E52" i="4"/>
  <c r="K42" i="4"/>
  <c r="J42" i="4"/>
  <c r="I42" i="4"/>
  <c r="H42" i="4"/>
  <c r="G42" i="4"/>
  <c r="F42" i="4"/>
  <c r="E42" i="4"/>
  <c r="K37" i="4"/>
  <c r="J37" i="4"/>
  <c r="I37" i="4"/>
  <c r="H37" i="4"/>
  <c r="G37" i="4"/>
  <c r="F37" i="4"/>
  <c r="E37" i="4"/>
  <c r="K32" i="4"/>
  <c r="J32" i="4"/>
  <c r="I32" i="4"/>
  <c r="H32" i="4"/>
  <c r="G32" i="4"/>
  <c r="F32" i="4"/>
  <c r="E32" i="4"/>
  <c r="K19" i="4"/>
  <c r="J19" i="4"/>
  <c r="I19" i="4"/>
  <c r="H19" i="4"/>
  <c r="G19" i="4"/>
  <c r="F19" i="4"/>
  <c r="E19" i="4"/>
  <c r="B40" i="1" l="1"/>
  <c r="B41" i="1"/>
  <c r="B42" i="1"/>
  <c r="B43" i="1"/>
  <c r="B39" i="1"/>
  <c r="B38" i="1"/>
  <c r="F48" i="2"/>
  <c r="G48" i="2"/>
  <c r="H48" i="2"/>
  <c r="B42" i="2" l="1"/>
  <c r="B43" i="2"/>
  <c r="B10" i="8" l="1"/>
  <c r="B392" i="5"/>
  <c r="B393" i="5"/>
  <c r="B394" i="5"/>
  <c r="B395" i="5"/>
  <c r="B396" i="5"/>
  <c r="B397" i="5"/>
  <c r="B398" i="5"/>
  <c r="B399" i="5"/>
  <c r="B400" i="5"/>
  <c r="B401" i="5"/>
  <c r="B402" i="5"/>
  <c r="B403" i="5"/>
  <c r="B404" i="5"/>
  <c r="B405" i="5"/>
  <c r="B406" i="5"/>
  <c r="B407" i="5"/>
  <c r="H471" i="1"/>
  <c r="H466" i="1"/>
  <c r="H462" i="1"/>
  <c r="H119" i="1"/>
  <c r="H114" i="1"/>
  <c r="B99" i="1"/>
  <c r="B100" i="1"/>
  <c r="B101" i="1"/>
  <c r="B102" i="1"/>
  <c r="B103" i="1"/>
  <c r="B104" i="1"/>
  <c r="B105" i="1"/>
  <c r="B106" i="1"/>
  <c r="B107" i="1"/>
  <c r="B108" i="1"/>
  <c r="B109" i="1"/>
  <c r="B110" i="1"/>
  <c r="B111" i="1"/>
  <c r="I138" i="2" l="1"/>
  <c r="J138" i="2"/>
  <c r="H138" i="2"/>
  <c r="I137" i="2"/>
  <c r="J137" i="2"/>
  <c r="H137" i="2"/>
  <c r="J139" i="2" l="1"/>
  <c r="I139" i="2"/>
  <c r="H139" i="2"/>
  <c r="I91" i="2" l="1"/>
  <c r="I93" i="2"/>
  <c r="I92" i="2"/>
  <c r="J47" i="2"/>
  <c r="K47" i="2"/>
  <c r="I47" i="2"/>
  <c r="K46" i="2"/>
  <c r="J46" i="2"/>
  <c r="I46" i="2"/>
  <c r="K48" i="2" l="1"/>
  <c r="J48" i="2"/>
  <c r="I48" i="2"/>
  <c r="I94" i="2"/>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4" i="2"/>
  <c r="B45" i="2"/>
  <c r="B46" i="2"/>
  <c r="B47" i="2"/>
  <c r="B48"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91" i="2"/>
  <c r="B92" i="2"/>
  <c r="H92" i="2"/>
  <c r="B93" i="2"/>
  <c r="H93" i="2"/>
  <c r="B94"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G137" i="2"/>
  <c r="B138" i="2"/>
  <c r="G138" i="2"/>
  <c r="B139"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61" i="2"/>
  <c r="B362" i="2"/>
  <c r="B363" i="2"/>
  <c r="B364"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5" i="2"/>
  <c r="B406" i="2"/>
  <c r="B407" i="2"/>
  <c r="B408" i="2"/>
  <c r="B409"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H94" i="2" l="1"/>
  <c r="G139" i="2"/>
  <c r="D49" i="12"/>
  <c r="C49" i="12"/>
  <c r="B49" i="12"/>
  <c r="D48" i="12"/>
  <c r="C48" i="12"/>
  <c r="B48" i="12"/>
  <c r="B50" i="12" l="1"/>
  <c r="C50" i="12"/>
  <c r="D50" i="12"/>
  <c r="B587" i="10"/>
  <c r="B588" i="10"/>
  <c r="B589" i="10"/>
  <c r="B590" i="10"/>
  <c r="B591" i="10"/>
  <c r="B542" i="10"/>
  <c r="B543" i="10"/>
  <c r="B544" i="10"/>
  <c r="B545" i="10"/>
  <c r="B546" i="10"/>
  <c r="B547" i="10"/>
  <c r="B548" i="10"/>
  <c r="B549" i="10"/>
  <c r="B550" i="10"/>
  <c r="B551" i="10"/>
  <c r="B552" i="10"/>
  <c r="B553" i="10"/>
  <c r="B554" i="10"/>
  <c r="B561" i="10"/>
  <c r="B562" i="10"/>
  <c r="B565" i="10"/>
  <c r="B566" i="10"/>
  <c r="B567" i="10"/>
  <c r="B568" i="10"/>
  <c r="B569" i="10"/>
  <c r="B570" i="10"/>
  <c r="B571" i="10"/>
  <c r="B572" i="10"/>
  <c r="B573" i="10"/>
  <c r="B574" i="10"/>
  <c r="B575" i="10"/>
  <c r="B576" i="10"/>
  <c r="B577" i="10"/>
  <c r="B578" i="10"/>
  <c r="B579" i="10"/>
  <c r="B580" i="10"/>
  <c r="B581" i="10"/>
  <c r="B582" i="10"/>
  <c r="B583" i="10"/>
  <c r="B584" i="10"/>
  <c r="B585" i="10"/>
  <c r="B586" i="10"/>
  <c r="B541" i="10"/>
  <c r="B176" i="9"/>
  <c r="B177" i="9"/>
  <c r="B178" i="9"/>
  <c r="B179" i="9"/>
  <c r="B180" i="9"/>
  <c r="B181" i="9"/>
  <c r="B182" i="9"/>
  <c r="B183" i="9"/>
  <c r="B184" i="9"/>
  <c r="B185" i="9"/>
  <c r="B186" i="9"/>
  <c r="B187" i="9"/>
  <c r="B188" i="9"/>
  <c r="B189" i="9"/>
  <c r="B175" i="9"/>
  <c r="B319" i="7"/>
  <c r="B320" i="7"/>
  <c r="B321" i="7"/>
  <c r="B322" i="7"/>
  <c r="B323" i="7"/>
  <c r="B324" i="7"/>
  <c r="B325" i="7"/>
  <c r="B326" i="7"/>
  <c r="B327" i="7"/>
  <c r="B328" i="7"/>
  <c r="B329" i="7"/>
  <c r="B330" i="7"/>
  <c r="B331" i="7"/>
  <c r="B306" i="7"/>
  <c r="B307" i="7"/>
  <c r="B308" i="7"/>
  <c r="B309" i="7"/>
  <c r="B310" i="7"/>
  <c r="B311" i="7"/>
  <c r="B312" i="7"/>
  <c r="B313" i="7"/>
  <c r="B314" i="7"/>
  <c r="B315" i="7"/>
  <c r="B316" i="7"/>
  <c r="B317" i="7"/>
  <c r="B318" i="7"/>
  <c r="B305" i="7"/>
  <c r="B82" i="8"/>
  <c r="B83" i="8"/>
  <c r="B84" i="8"/>
  <c r="B85" i="8"/>
  <c r="B81" i="8"/>
  <c r="B246" i="6"/>
  <c r="B247" i="6"/>
  <c r="B248" i="6"/>
  <c r="B249" i="6"/>
  <c r="B250" i="6"/>
  <c r="B251" i="6"/>
  <c r="B252" i="6"/>
  <c r="B253" i="6"/>
  <c r="B254" i="6"/>
  <c r="B255" i="6"/>
  <c r="B256" i="6"/>
  <c r="B257" i="6"/>
  <c r="B258" i="6"/>
  <c r="B259" i="6"/>
  <c r="B260" i="6"/>
  <c r="B261" i="6"/>
  <c r="B262" i="6"/>
  <c r="B263" i="6"/>
  <c r="B264" i="6"/>
  <c r="B265" i="6"/>
  <c r="B266" i="6"/>
  <c r="B245" i="6"/>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34" i="5"/>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735" i="4"/>
  <c r="B176" i="3"/>
  <c r="B177" i="3"/>
  <c r="B178" i="3"/>
  <c r="B179" i="3"/>
  <c r="B180" i="3"/>
  <c r="B181" i="3"/>
  <c r="B182" i="3"/>
  <c r="B183" i="3"/>
  <c r="B184" i="3"/>
  <c r="B185" i="3"/>
  <c r="B186" i="3"/>
  <c r="B187" i="3"/>
  <c r="B188" i="3"/>
  <c r="B189" i="3"/>
  <c r="B190" i="3"/>
  <c r="B175" i="3"/>
  <c r="B534" i="10" l="1"/>
  <c r="B535" i="10"/>
  <c r="B536" i="10"/>
  <c r="B537" i="10"/>
  <c r="B538" i="10"/>
  <c r="B490" i="10"/>
  <c r="B491" i="10"/>
  <c r="B492" i="10"/>
  <c r="B493" i="10"/>
  <c r="B494" i="10"/>
  <c r="B495" i="10"/>
  <c r="B496" i="10"/>
  <c r="B497" i="10"/>
  <c r="B498" i="10"/>
  <c r="B499" i="10"/>
  <c r="B500" i="10"/>
  <c r="B501" i="10"/>
  <c r="B502" i="10"/>
  <c r="B510" i="10"/>
  <c r="B512" i="10"/>
  <c r="B513" i="10"/>
  <c r="B514" i="10"/>
  <c r="B515" i="10"/>
  <c r="B516" i="10"/>
  <c r="B517" i="10"/>
  <c r="B518" i="10"/>
  <c r="B519" i="10"/>
  <c r="B520" i="10"/>
  <c r="B521" i="10"/>
  <c r="B522" i="10"/>
  <c r="B523" i="10"/>
  <c r="B524" i="10"/>
  <c r="B525" i="10"/>
  <c r="B526" i="10"/>
  <c r="B527" i="10"/>
  <c r="B528" i="10"/>
  <c r="B529" i="10"/>
  <c r="B530" i="10"/>
  <c r="B531" i="10"/>
  <c r="B532" i="10"/>
  <c r="B533" i="10"/>
  <c r="B489" i="10"/>
  <c r="B159" i="9"/>
  <c r="B160" i="9"/>
  <c r="B161" i="9"/>
  <c r="B162" i="9"/>
  <c r="B163" i="9"/>
  <c r="B164" i="9"/>
  <c r="B165" i="9"/>
  <c r="B166" i="9"/>
  <c r="B167" i="9"/>
  <c r="B168" i="9"/>
  <c r="B169" i="9"/>
  <c r="B170" i="9"/>
  <c r="B171" i="9"/>
  <c r="B172" i="9"/>
  <c r="B158" i="9"/>
  <c r="B289" i="7"/>
  <c r="B290" i="7"/>
  <c r="B291" i="7"/>
  <c r="B292" i="7"/>
  <c r="B293" i="7"/>
  <c r="B294" i="7"/>
  <c r="B295" i="7"/>
  <c r="B296" i="7"/>
  <c r="B297" i="7"/>
  <c r="B298" i="7"/>
  <c r="B299" i="7"/>
  <c r="B300" i="7"/>
  <c r="B301" i="7"/>
  <c r="B276" i="7"/>
  <c r="B277" i="7"/>
  <c r="B278" i="7"/>
  <c r="B279" i="7"/>
  <c r="B280" i="7"/>
  <c r="B281" i="7"/>
  <c r="B282" i="7"/>
  <c r="B283" i="7"/>
  <c r="B284" i="7"/>
  <c r="B285" i="7"/>
  <c r="B286" i="7"/>
  <c r="B287" i="7"/>
  <c r="B288" i="7"/>
  <c r="B275" i="7"/>
  <c r="B75" i="8"/>
  <c r="B76" i="8"/>
  <c r="B77" i="8"/>
  <c r="B79" i="8"/>
  <c r="B74" i="8"/>
  <c r="B222" i="6"/>
  <c r="B223" i="6"/>
  <c r="B224" i="6"/>
  <c r="B225" i="6"/>
  <c r="B226" i="6"/>
  <c r="B227" i="6"/>
  <c r="B228" i="6"/>
  <c r="B229" i="6"/>
  <c r="B230" i="6"/>
  <c r="B231" i="6"/>
  <c r="B232" i="6"/>
  <c r="B233" i="6"/>
  <c r="B234" i="6"/>
  <c r="B235" i="6"/>
  <c r="B236" i="6"/>
  <c r="B237" i="6"/>
  <c r="B238" i="6"/>
  <c r="B239" i="6"/>
  <c r="B240" i="6"/>
  <c r="B241" i="6"/>
  <c r="B242" i="6"/>
  <c r="B221" i="6"/>
  <c r="B383" i="5"/>
  <c r="B384" i="5"/>
  <c r="B385" i="5"/>
  <c r="B386" i="5"/>
  <c r="B387" i="5"/>
  <c r="B388" i="5"/>
  <c r="B389" i="5"/>
  <c r="B390" i="5"/>
  <c r="B391" i="5"/>
  <c r="B408" i="5"/>
  <c r="B409" i="5"/>
  <c r="B410" i="5"/>
  <c r="B411" i="5"/>
  <c r="B412" i="5"/>
  <c r="B413" i="5"/>
  <c r="B414" i="5"/>
  <c r="B415" i="5"/>
  <c r="B416" i="5"/>
  <c r="B417" i="5"/>
  <c r="B418" i="5"/>
  <c r="B419" i="5"/>
  <c r="B420" i="5"/>
  <c r="B421" i="5"/>
  <c r="B422" i="5"/>
  <c r="B423" i="5"/>
  <c r="B424" i="5"/>
  <c r="B425" i="5"/>
  <c r="B426" i="5"/>
  <c r="B427" i="5"/>
  <c r="B428" i="5"/>
  <c r="B382" i="5"/>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662" i="4"/>
  <c r="B159" i="3"/>
  <c r="B160" i="3"/>
  <c r="B161" i="3"/>
  <c r="B162" i="3"/>
  <c r="B163" i="3"/>
  <c r="B164" i="3"/>
  <c r="B165" i="3"/>
  <c r="B166" i="3"/>
  <c r="B167" i="3"/>
  <c r="B168" i="3"/>
  <c r="B169" i="3"/>
  <c r="B170" i="3"/>
  <c r="B171" i="3"/>
  <c r="B172" i="3"/>
  <c r="B173" i="3"/>
  <c r="B158" i="3"/>
  <c r="B484" i="10" l="1"/>
  <c r="B485" i="10"/>
  <c r="B486" i="10"/>
  <c r="B437" i="10"/>
  <c r="B438" i="10"/>
  <c r="B439" i="10"/>
  <c r="B440" i="10"/>
  <c r="B441" i="10"/>
  <c r="B442" i="10"/>
  <c r="B443" i="10"/>
  <c r="B444" i="10"/>
  <c r="B445" i="10"/>
  <c r="B446" i="10"/>
  <c r="B447" i="10"/>
  <c r="B448" i="10"/>
  <c r="B449" i="10"/>
  <c r="B456" i="10"/>
  <c r="B457" i="10"/>
  <c r="B459" i="10"/>
  <c r="B460" i="10"/>
  <c r="B461" i="10"/>
  <c r="B462" i="10"/>
  <c r="B463" i="10"/>
  <c r="B464" i="10"/>
  <c r="B465" i="10"/>
  <c r="B466" i="10"/>
  <c r="B467" i="10"/>
  <c r="B468" i="10"/>
  <c r="B469" i="10"/>
  <c r="B470" i="10"/>
  <c r="B471" i="10"/>
  <c r="B472" i="10"/>
  <c r="B473" i="10"/>
  <c r="B474" i="10"/>
  <c r="B475" i="10"/>
  <c r="B476" i="10"/>
  <c r="B477" i="10"/>
  <c r="B478" i="10"/>
  <c r="B479" i="10"/>
  <c r="B436" i="10"/>
  <c r="B142" i="9"/>
  <c r="B143" i="9"/>
  <c r="B144" i="9"/>
  <c r="B145" i="9"/>
  <c r="B146" i="9"/>
  <c r="B147" i="9"/>
  <c r="B148" i="9"/>
  <c r="B149" i="9"/>
  <c r="B150" i="9"/>
  <c r="B151" i="9"/>
  <c r="B152" i="9"/>
  <c r="B153" i="9"/>
  <c r="B154" i="9"/>
  <c r="B155" i="9"/>
  <c r="B141" i="9"/>
  <c r="B259" i="7"/>
  <c r="B260" i="7"/>
  <c r="B261" i="7"/>
  <c r="B262" i="7"/>
  <c r="B263" i="7"/>
  <c r="B264" i="7"/>
  <c r="B265" i="7"/>
  <c r="B266" i="7"/>
  <c r="B267" i="7"/>
  <c r="B268" i="7"/>
  <c r="B269" i="7"/>
  <c r="B270" i="7"/>
  <c r="B271" i="7"/>
  <c r="B272" i="7"/>
  <c r="B246" i="7"/>
  <c r="B247" i="7"/>
  <c r="B248" i="7"/>
  <c r="B249" i="7"/>
  <c r="B250" i="7"/>
  <c r="B251" i="7"/>
  <c r="B252" i="7"/>
  <c r="B253" i="7"/>
  <c r="B254" i="7"/>
  <c r="B255" i="7"/>
  <c r="B256" i="7"/>
  <c r="B257" i="7"/>
  <c r="B258" i="7"/>
  <c r="B245" i="7"/>
  <c r="B67" i="8"/>
  <c r="B68" i="8"/>
  <c r="B69" i="8"/>
  <c r="B70" i="8"/>
  <c r="B71" i="8"/>
  <c r="B66" i="8"/>
  <c r="B198" i="6"/>
  <c r="B199" i="6"/>
  <c r="B200" i="6"/>
  <c r="B201" i="6"/>
  <c r="B202" i="6"/>
  <c r="B203" i="6"/>
  <c r="B204" i="6"/>
  <c r="B205" i="6"/>
  <c r="B206" i="6"/>
  <c r="B207" i="6"/>
  <c r="B208" i="6"/>
  <c r="B209" i="6"/>
  <c r="B210" i="6"/>
  <c r="B211" i="6"/>
  <c r="B212" i="6"/>
  <c r="B213" i="6"/>
  <c r="B214" i="6"/>
  <c r="B215" i="6"/>
  <c r="B216" i="6"/>
  <c r="B217" i="6"/>
  <c r="B218" i="6"/>
  <c r="B197" i="6"/>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41" i="5"/>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589" i="4"/>
  <c r="B142" i="3"/>
  <c r="B143" i="3"/>
  <c r="B144" i="3"/>
  <c r="B145" i="3"/>
  <c r="B146" i="3"/>
  <c r="B147" i="3"/>
  <c r="B148" i="3"/>
  <c r="B149" i="3"/>
  <c r="B150" i="3"/>
  <c r="B151" i="3"/>
  <c r="B152" i="3"/>
  <c r="B153" i="3"/>
  <c r="B154" i="3"/>
  <c r="B155" i="3"/>
  <c r="B156" i="3"/>
  <c r="B141" i="3"/>
  <c r="B433" i="10" l="1"/>
  <c r="B384" i="10"/>
  <c r="B385" i="10"/>
  <c r="B386" i="10"/>
  <c r="B387" i="10"/>
  <c r="B388" i="10"/>
  <c r="B389" i="10"/>
  <c r="B390" i="10"/>
  <c r="B391" i="10"/>
  <c r="B392" i="10"/>
  <c r="B393" i="10"/>
  <c r="B394" i="10"/>
  <c r="B395" i="10"/>
  <c r="B396" i="10"/>
  <c r="B404" i="10"/>
  <c r="B407" i="10"/>
  <c r="B408" i="10"/>
  <c r="B409" i="10"/>
  <c r="B410" i="10"/>
  <c r="B411" i="10"/>
  <c r="B412" i="10"/>
  <c r="B413" i="10"/>
  <c r="B414" i="10"/>
  <c r="B415" i="10"/>
  <c r="B416" i="10"/>
  <c r="B417" i="10"/>
  <c r="B418" i="10"/>
  <c r="B419" i="10"/>
  <c r="B420" i="10"/>
  <c r="B421" i="10"/>
  <c r="B422" i="10"/>
  <c r="B423" i="10"/>
  <c r="B424" i="10"/>
  <c r="B425" i="10"/>
  <c r="B426" i="10"/>
  <c r="B383" i="10"/>
  <c r="B125" i="9"/>
  <c r="B126" i="9"/>
  <c r="B127" i="9"/>
  <c r="B128" i="9"/>
  <c r="B129" i="9"/>
  <c r="B130" i="9"/>
  <c r="B131" i="9"/>
  <c r="B132" i="9"/>
  <c r="B133" i="9"/>
  <c r="B134" i="9"/>
  <c r="B135" i="9"/>
  <c r="B136" i="9"/>
  <c r="B137" i="9"/>
  <c r="B138" i="9"/>
  <c r="B124" i="9"/>
  <c r="B229" i="7"/>
  <c r="B230" i="7"/>
  <c r="B231" i="7"/>
  <c r="B232" i="7"/>
  <c r="B233" i="7"/>
  <c r="B234" i="7"/>
  <c r="B235" i="7"/>
  <c r="B236" i="7"/>
  <c r="B237" i="7"/>
  <c r="B238" i="7"/>
  <c r="B239" i="7"/>
  <c r="B240" i="7"/>
  <c r="B241" i="7"/>
  <c r="B242" i="7"/>
  <c r="B216" i="7"/>
  <c r="B217" i="7"/>
  <c r="B218" i="7"/>
  <c r="B219" i="7"/>
  <c r="B220" i="7"/>
  <c r="B221" i="7"/>
  <c r="B222" i="7"/>
  <c r="B223" i="7"/>
  <c r="B224" i="7"/>
  <c r="B225" i="7"/>
  <c r="B226" i="7"/>
  <c r="B227" i="7"/>
  <c r="B228" i="7"/>
  <c r="B215" i="7"/>
  <c r="B59" i="8"/>
  <c r="B60" i="8"/>
  <c r="B61" i="8"/>
  <c r="B62" i="8"/>
  <c r="B63" i="8"/>
  <c r="B58" i="8"/>
  <c r="B174" i="6"/>
  <c r="B175" i="6"/>
  <c r="B176" i="6"/>
  <c r="B177" i="6"/>
  <c r="B178" i="6"/>
  <c r="B179" i="6"/>
  <c r="B180" i="6"/>
  <c r="B181" i="6"/>
  <c r="B182" i="6"/>
  <c r="B183" i="6"/>
  <c r="B184" i="6"/>
  <c r="B185" i="6"/>
  <c r="B186" i="6"/>
  <c r="B187" i="6"/>
  <c r="B188" i="6"/>
  <c r="B189" i="6"/>
  <c r="B190" i="6"/>
  <c r="B191" i="6"/>
  <c r="B192" i="6"/>
  <c r="B193" i="6"/>
  <c r="B194" i="6"/>
  <c r="B173" i="6"/>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00" i="5"/>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16" i="4"/>
  <c r="B125" i="3"/>
  <c r="B126" i="3"/>
  <c r="B127" i="3"/>
  <c r="B128" i="3"/>
  <c r="B129" i="3"/>
  <c r="B130" i="3"/>
  <c r="B131" i="3"/>
  <c r="B132" i="3"/>
  <c r="B133" i="3"/>
  <c r="B134" i="3"/>
  <c r="B135" i="3"/>
  <c r="B136" i="3"/>
  <c r="B137" i="3"/>
  <c r="B138" i="3"/>
  <c r="B139" i="3"/>
  <c r="B124" i="3"/>
  <c r="B376" i="10" l="1"/>
  <c r="B377" i="10"/>
  <c r="B378" i="10"/>
  <c r="B379" i="10"/>
  <c r="B380" i="10"/>
  <c r="B331" i="10"/>
  <c r="B332" i="10"/>
  <c r="B333" i="10"/>
  <c r="B334" i="10"/>
  <c r="B335" i="10"/>
  <c r="B336" i="10"/>
  <c r="B337" i="10"/>
  <c r="B338" i="10"/>
  <c r="B339" i="10"/>
  <c r="B340" i="10"/>
  <c r="B341" i="10"/>
  <c r="B342" i="10"/>
  <c r="B343" i="10"/>
  <c r="B350" i="10"/>
  <c r="B353" i="10"/>
  <c r="B354" i="10"/>
  <c r="B355" i="10"/>
  <c r="B356" i="10"/>
  <c r="B357" i="10"/>
  <c r="B358" i="10"/>
  <c r="B359" i="10"/>
  <c r="B360" i="10"/>
  <c r="B361" i="10"/>
  <c r="B362" i="10"/>
  <c r="B363" i="10"/>
  <c r="B364" i="10"/>
  <c r="B365" i="10"/>
  <c r="B366" i="10"/>
  <c r="B367" i="10"/>
  <c r="B368" i="10"/>
  <c r="B369" i="10"/>
  <c r="B370" i="10"/>
  <c r="B371" i="10"/>
  <c r="B372" i="10"/>
  <c r="B373" i="10"/>
  <c r="B330" i="10"/>
  <c r="B108" i="9"/>
  <c r="B109" i="9"/>
  <c r="B110" i="9"/>
  <c r="B111" i="9"/>
  <c r="B112" i="9"/>
  <c r="B113" i="9"/>
  <c r="B114" i="9"/>
  <c r="B115" i="9"/>
  <c r="B116" i="9"/>
  <c r="B117" i="9"/>
  <c r="B118" i="9"/>
  <c r="B119" i="9"/>
  <c r="B120" i="9"/>
  <c r="B121" i="9"/>
  <c r="B107" i="9"/>
  <c r="B199" i="7"/>
  <c r="B200" i="7"/>
  <c r="B201" i="7"/>
  <c r="B202" i="7"/>
  <c r="B203" i="7"/>
  <c r="B204" i="7"/>
  <c r="B205" i="7"/>
  <c r="B206" i="7"/>
  <c r="B207" i="7"/>
  <c r="B208" i="7"/>
  <c r="B209" i="7"/>
  <c r="B210" i="7"/>
  <c r="B211" i="7"/>
  <c r="B212" i="7"/>
  <c r="B186" i="7"/>
  <c r="B187" i="7"/>
  <c r="B188" i="7"/>
  <c r="B189" i="7"/>
  <c r="B190" i="7"/>
  <c r="B191" i="7"/>
  <c r="B192" i="7"/>
  <c r="B193" i="7"/>
  <c r="B194" i="7"/>
  <c r="B195" i="7"/>
  <c r="B196" i="7"/>
  <c r="B197" i="7"/>
  <c r="B198" i="7"/>
  <c r="B185" i="7"/>
  <c r="B50" i="8"/>
  <c r="B51" i="8" s="1"/>
  <c r="B52" i="8" s="1"/>
  <c r="B53" i="8" s="1"/>
  <c r="B54" i="8" s="1"/>
  <c r="B55" i="8" s="1"/>
  <c r="B56" i="8" s="1"/>
  <c r="B150" i="6"/>
  <c r="B151" i="6"/>
  <c r="B152" i="6"/>
  <c r="B153" i="6"/>
  <c r="B154" i="6"/>
  <c r="B155" i="6"/>
  <c r="B156" i="6"/>
  <c r="B157" i="6"/>
  <c r="B158" i="6"/>
  <c r="B159" i="6"/>
  <c r="B160" i="6"/>
  <c r="B161" i="6"/>
  <c r="B162" i="6"/>
  <c r="B163" i="6"/>
  <c r="B164" i="6"/>
  <c r="B165" i="6"/>
  <c r="B166" i="6"/>
  <c r="B167" i="6"/>
  <c r="B168" i="6"/>
  <c r="B169" i="6"/>
  <c r="B170" i="6"/>
  <c r="B149" i="6"/>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58" i="5"/>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443" i="4"/>
  <c r="B108" i="3"/>
  <c r="B109" i="3"/>
  <c r="B110" i="3"/>
  <c r="B111" i="3"/>
  <c r="B112" i="3"/>
  <c r="B113" i="3"/>
  <c r="B114" i="3"/>
  <c r="B115" i="3"/>
  <c r="B116" i="3"/>
  <c r="B117" i="3"/>
  <c r="B118" i="3"/>
  <c r="B119" i="3"/>
  <c r="B120" i="3"/>
  <c r="B121" i="3"/>
  <c r="B122" i="3"/>
  <c r="B107" i="3"/>
  <c r="B324" i="10" l="1"/>
  <c r="B325" i="10"/>
  <c r="B326" i="10"/>
  <c r="B327" i="10"/>
  <c r="B276" i="10"/>
  <c r="B277" i="10"/>
  <c r="B278" i="10"/>
  <c r="B279" i="10"/>
  <c r="B280" i="10"/>
  <c r="B281" i="10"/>
  <c r="B282" i="10"/>
  <c r="B283" i="10"/>
  <c r="B284" i="10"/>
  <c r="B285" i="10"/>
  <c r="B286" i="10"/>
  <c r="B287" i="10"/>
  <c r="B288" i="10"/>
  <c r="B295" i="10"/>
  <c r="B296" i="10"/>
  <c r="B299" i="10"/>
  <c r="B300" i="10"/>
  <c r="B301" i="10"/>
  <c r="B302" i="10"/>
  <c r="B303" i="10"/>
  <c r="B304" i="10"/>
  <c r="B305" i="10"/>
  <c r="B306" i="10"/>
  <c r="B307" i="10"/>
  <c r="B308" i="10"/>
  <c r="B309" i="10"/>
  <c r="B310" i="10"/>
  <c r="B311" i="10"/>
  <c r="B312" i="10"/>
  <c r="B313" i="10"/>
  <c r="B314" i="10"/>
  <c r="B315" i="10"/>
  <c r="B316" i="10"/>
  <c r="B317" i="10"/>
  <c r="B318" i="10"/>
  <c r="B319" i="10"/>
  <c r="B275" i="10"/>
  <c r="B91" i="9"/>
  <c r="B92" i="9"/>
  <c r="B93" i="9"/>
  <c r="B94" i="9"/>
  <c r="B95" i="9"/>
  <c r="B96" i="9"/>
  <c r="B97" i="9"/>
  <c r="B98" i="9"/>
  <c r="B99" i="9"/>
  <c r="B100" i="9"/>
  <c r="B101" i="9"/>
  <c r="B102" i="9"/>
  <c r="B103" i="9"/>
  <c r="B104" i="9"/>
  <c r="B90" i="9"/>
  <c r="B169" i="7"/>
  <c r="B170" i="7"/>
  <c r="B171" i="7"/>
  <c r="B172" i="7"/>
  <c r="B173" i="7"/>
  <c r="B174" i="7"/>
  <c r="B175" i="7"/>
  <c r="B176" i="7"/>
  <c r="B177" i="7"/>
  <c r="B178" i="7"/>
  <c r="B179" i="7"/>
  <c r="B180" i="7"/>
  <c r="B181" i="7"/>
  <c r="B182" i="7"/>
  <c r="B156" i="7"/>
  <c r="B157" i="7"/>
  <c r="B158" i="7"/>
  <c r="B159" i="7"/>
  <c r="B160" i="7"/>
  <c r="B161" i="7"/>
  <c r="B162" i="7"/>
  <c r="B163" i="7"/>
  <c r="B164" i="7"/>
  <c r="B165" i="7"/>
  <c r="B166" i="7"/>
  <c r="B167" i="7"/>
  <c r="B168" i="7"/>
  <c r="B155" i="7"/>
  <c r="B43" i="8"/>
  <c r="B44" i="8"/>
  <c r="B45" i="8"/>
  <c r="B46" i="8"/>
  <c r="B47" i="8"/>
  <c r="B42" i="8"/>
  <c r="B126" i="6"/>
  <c r="B127" i="6"/>
  <c r="B128" i="6"/>
  <c r="B129" i="6"/>
  <c r="B130" i="6"/>
  <c r="B131" i="6"/>
  <c r="B132" i="6"/>
  <c r="B133" i="6"/>
  <c r="B134" i="6"/>
  <c r="B135" i="6"/>
  <c r="B136" i="6"/>
  <c r="B137" i="6"/>
  <c r="B138" i="6"/>
  <c r="B139" i="6"/>
  <c r="B140" i="6"/>
  <c r="B141" i="6"/>
  <c r="B142" i="6"/>
  <c r="B143" i="6"/>
  <c r="B144" i="6"/>
  <c r="B145" i="6"/>
  <c r="B146" i="6"/>
  <c r="B125" i="6"/>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16" i="5"/>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370" i="4"/>
  <c r="B91" i="3"/>
  <c r="B92" i="3"/>
  <c r="B93" i="3"/>
  <c r="B94" i="3"/>
  <c r="B95" i="3"/>
  <c r="B96" i="3"/>
  <c r="B97" i="3"/>
  <c r="B98" i="3"/>
  <c r="B99" i="3"/>
  <c r="B100" i="3"/>
  <c r="B101" i="3"/>
  <c r="B102" i="3"/>
  <c r="B103" i="3"/>
  <c r="B104" i="3"/>
  <c r="B105" i="3"/>
  <c r="B90" i="3"/>
  <c r="B221" i="10" l="1"/>
  <c r="B222" i="10"/>
  <c r="B223" i="10"/>
  <c r="B224" i="10"/>
  <c r="B225" i="10"/>
  <c r="B226" i="10"/>
  <c r="B227" i="10"/>
  <c r="B228" i="10"/>
  <c r="B229" i="10"/>
  <c r="B230" i="10"/>
  <c r="B231" i="10"/>
  <c r="B232" i="10"/>
  <c r="B233" i="10"/>
  <c r="B241" i="10"/>
  <c r="B244" i="10"/>
  <c r="B245" i="10"/>
  <c r="B246" i="10"/>
  <c r="B247" i="10"/>
  <c r="B248" i="10"/>
  <c r="B249" i="10"/>
  <c r="B250" i="10"/>
  <c r="B251" i="10"/>
  <c r="B252" i="10"/>
  <c r="B253" i="10"/>
  <c r="B254" i="10"/>
  <c r="B255" i="10"/>
  <c r="B256" i="10"/>
  <c r="B257" i="10"/>
  <c r="B258" i="10"/>
  <c r="B259" i="10"/>
  <c r="B260" i="10"/>
  <c r="B261" i="10"/>
  <c r="B262" i="10"/>
  <c r="B220" i="10"/>
  <c r="B74" i="9"/>
  <c r="B75" i="9"/>
  <c r="B76" i="9"/>
  <c r="B77" i="9"/>
  <c r="B78" i="9"/>
  <c r="B79" i="9"/>
  <c r="B80" i="9"/>
  <c r="B81" i="9"/>
  <c r="B82" i="9"/>
  <c r="B83" i="9"/>
  <c r="B84" i="9"/>
  <c r="B85" i="9"/>
  <c r="B86" i="9"/>
  <c r="B87" i="9"/>
  <c r="B73" i="9"/>
  <c r="B139" i="7"/>
  <c r="B140" i="7"/>
  <c r="B141" i="7"/>
  <c r="B142" i="7"/>
  <c r="B143" i="7"/>
  <c r="B144" i="7"/>
  <c r="B145" i="7"/>
  <c r="B146" i="7"/>
  <c r="B147" i="7"/>
  <c r="B148" i="7"/>
  <c r="B149" i="7"/>
  <c r="B150" i="7"/>
  <c r="B151" i="7"/>
  <c r="B152" i="7"/>
  <c r="B126" i="7"/>
  <c r="B127" i="7"/>
  <c r="B128" i="7"/>
  <c r="B129" i="7"/>
  <c r="B130" i="7"/>
  <c r="B131" i="7"/>
  <c r="B132" i="7"/>
  <c r="B133" i="7"/>
  <c r="B134" i="7"/>
  <c r="B135" i="7"/>
  <c r="B136" i="7"/>
  <c r="B137" i="7"/>
  <c r="B138" i="7"/>
  <c r="B125" i="7"/>
  <c r="B36" i="8"/>
  <c r="B37" i="8"/>
  <c r="B38" i="8"/>
  <c r="B39" i="8"/>
  <c r="B35" i="8"/>
  <c r="B102" i="6"/>
  <c r="B103" i="6"/>
  <c r="B104" i="6"/>
  <c r="B105" i="6"/>
  <c r="B106" i="6"/>
  <c r="B107" i="6"/>
  <c r="B108" i="6"/>
  <c r="B109" i="6"/>
  <c r="B110" i="6"/>
  <c r="B111" i="6"/>
  <c r="B112" i="6"/>
  <c r="B113" i="6"/>
  <c r="B114" i="6"/>
  <c r="B115" i="6"/>
  <c r="B116" i="6"/>
  <c r="B117" i="6"/>
  <c r="B118" i="6"/>
  <c r="B119" i="6"/>
  <c r="B120" i="6"/>
  <c r="B121" i="6"/>
  <c r="B122" i="6"/>
  <c r="B101" i="6"/>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174" i="5"/>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297" i="4"/>
  <c r="B74" i="3"/>
  <c r="B75" i="3"/>
  <c r="B76" i="3"/>
  <c r="B77" i="3"/>
  <c r="B78" i="3"/>
  <c r="B79" i="3"/>
  <c r="B80" i="3"/>
  <c r="B81" i="3"/>
  <c r="B82" i="3"/>
  <c r="B83" i="3"/>
  <c r="B84" i="3"/>
  <c r="B85" i="3"/>
  <c r="B86" i="3"/>
  <c r="B87" i="3"/>
  <c r="B88" i="3"/>
  <c r="B73" i="3"/>
  <c r="B169" i="10" l="1"/>
  <c r="B170" i="10"/>
  <c r="B171" i="10"/>
  <c r="B172" i="10"/>
  <c r="B173" i="10"/>
  <c r="B174" i="10"/>
  <c r="B175" i="10"/>
  <c r="B176" i="10"/>
  <c r="B177" i="10"/>
  <c r="B178" i="10"/>
  <c r="B179" i="10"/>
  <c r="B180" i="10"/>
  <c r="B181" i="10"/>
  <c r="B188" i="10"/>
  <c r="B189"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168" i="10"/>
  <c r="B57" i="9"/>
  <c r="B58" i="9"/>
  <c r="B59" i="9"/>
  <c r="B60" i="9"/>
  <c r="B61" i="9"/>
  <c r="B62" i="9"/>
  <c r="B63" i="9"/>
  <c r="B64" i="9"/>
  <c r="B65" i="9"/>
  <c r="B66" i="9"/>
  <c r="B67" i="9"/>
  <c r="B68" i="9"/>
  <c r="B69" i="9"/>
  <c r="B70" i="9"/>
  <c r="B56" i="9"/>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95" i="7"/>
  <c r="B29" i="8"/>
  <c r="B30" i="8"/>
  <c r="B31" i="8"/>
  <c r="B32" i="8"/>
  <c r="B28" i="8"/>
  <c r="B78" i="6"/>
  <c r="B79" i="6"/>
  <c r="B80" i="6"/>
  <c r="B81" i="6"/>
  <c r="B82" i="6"/>
  <c r="B83" i="6"/>
  <c r="B84" i="6"/>
  <c r="B85" i="6"/>
  <c r="B86" i="6"/>
  <c r="B87" i="6"/>
  <c r="B88" i="6"/>
  <c r="B89" i="6"/>
  <c r="B90" i="6"/>
  <c r="B91" i="6"/>
  <c r="B92" i="6"/>
  <c r="B93" i="6"/>
  <c r="B94" i="6"/>
  <c r="B95" i="6"/>
  <c r="B96" i="6"/>
  <c r="B97" i="6"/>
  <c r="B98" i="6"/>
  <c r="B77" i="6"/>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32" i="5"/>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24" i="4"/>
  <c r="B57" i="3"/>
  <c r="B58" i="3"/>
  <c r="B59" i="3"/>
  <c r="B60" i="3"/>
  <c r="B61" i="3"/>
  <c r="B62" i="3"/>
  <c r="B63" i="3"/>
  <c r="B64" i="3"/>
  <c r="B65" i="3"/>
  <c r="B66" i="3"/>
  <c r="B67" i="3"/>
  <c r="B68" i="3"/>
  <c r="B69" i="3"/>
  <c r="B70" i="3"/>
  <c r="B71" i="3"/>
  <c r="B56" i="3"/>
  <c r="B162" i="10" l="1"/>
  <c r="B163" i="10"/>
  <c r="B164" i="10"/>
  <c r="B165" i="10"/>
  <c r="B114" i="10"/>
  <c r="B115" i="10"/>
  <c r="B116" i="10"/>
  <c r="B117" i="10"/>
  <c r="B118" i="10"/>
  <c r="B119" i="10"/>
  <c r="B120" i="10"/>
  <c r="B121" i="10"/>
  <c r="B122" i="10"/>
  <c r="B123" i="10"/>
  <c r="B124" i="10"/>
  <c r="B125" i="10"/>
  <c r="B126" i="10"/>
  <c r="B134" i="10"/>
  <c r="B137" i="10"/>
  <c r="B138" i="10"/>
  <c r="B139" i="10"/>
  <c r="B140" i="10"/>
  <c r="B141" i="10"/>
  <c r="B142" i="10"/>
  <c r="B143" i="10"/>
  <c r="B144" i="10"/>
  <c r="B145" i="10"/>
  <c r="B146" i="10"/>
  <c r="B147" i="10"/>
  <c r="B148" i="10"/>
  <c r="B149" i="10"/>
  <c r="B150" i="10"/>
  <c r="B151" i="10"/>
  <c r="B152" i="10"/>
  <c r="B153" i="10"/>
  <c r="B154" i="10"/>
  <c r="B155" i="10"/>
  <c r="B156" i="10"/>
  <c r="B113" i="10"/>
  <c r="B40" i="9"/>
  <c r="B41" i="9"/>
  <c r="B42" i="9"/>
  <c r="B43" i="9"/>
  <c r="B44" i="9"/>
  <c r="B45" i="9"/>
  <c r="B46" i="9"/>
  <c r="B47" i="9"/>
  <c r="B48" i="9"/>
  <c r="B49" i="9"/>
  <c r="B50" i="9"/>
  <c r="B51" i="9"/>
  <c r="B52" i="9"/>
  <c r="B53" i="9"/>
  <c r="B39" i="9"/>
  <c r="B66" i="7"/>
  <c r="B67" i="7"/>
  <c r="B68" i="7"/>
  <c r="B69" i="7"/>
  <c r="B70" i="7"/>
  <c r="B71" i="7"/>
  <c r="B72" i="7"/>
  <c r="B73" i="7"/>
  <c r="B74" i="7"/>
  <c r="B75" i="7"/>
  <c r="B76" i="7"/>
  <c r="B77" i="7"/>
  <c r="B78" i="7"/>
  <c r="B79" i="7"/>
  <c r="B80" i="7"/>
  <c r="B81" i="7"/>
  <c r="B82" i="7"/>
  <c r="B83" i="7"/>
  <c r="B84" i="7"/>
  <c r="B85" i="7"/>
  <c r="B86" i="7"/>
  <c r="B87" i="7"/>
  <c r="B88" i="7"/>
  <c r="B89" i="7"/>
  <c r="B90" i="7"/>
  <c r="B91" i="7"/>
  <c r="B92" i="7"/>
  <c r="B65" i="7"/>
  <c r="B21" i="8"/>
  <c r="B22" i="8"/>
  <c r="B23" i="8"/>
  <c r="B24" i="8"/>
  <c r="B25" i="8"/>
  <c r="B20" i="8"/>
  <c r="B54" i="6"/>
  <c r="B55" i="6"/>
  <c r="B56" i="6"/>
  <c r="B57" i="6"/>
  <c r="B58" i="6"/>
  <c r="B59" i="6"/>
  <c r="B60" i="6"/>
  <c r="B61" i="6"/>
  <c r="B62" i="6"/>
  <c r="B63" i="6"/>
  <c r="B64" i="6"/>
  <c r="B65" i="6"/>
  <c r="B66" i="6"/>
  <c r="B67" i="6"/>
  <c r="B68" i="6"/>
  <c r="B69" i="6"/>
  <c r="B70" i="6"/>
  <c r="B71" i="6"/>
  <c r="B72" i="6"/>
  <c r="B73" i="6"/>
  <c r="B74" i="6"/>
  <c r="B53" i="6"/>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90" i="5"/>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151" i="4"/>
  <c r="B40" i="3"/>
  <c r="B41" i="3"/>
  <c r="B42" i="3"/>
  <c r="B43" i="3"/>
  <c r="B44" i="3"/>
  <c r="B45" i="3"/>
  <c r="B46" i="3"/>
  <c r="B47" i="3"/>
  <c r="B48" i="3"/>
  <c r="B49" i="3"/>
  <c r="B50" i="3"/>
  <c r="B51" i="3"/>
  <c r="B52" i="3"/>
  <c r="B53" i="3"/>
  <c r="B54" i="3"/>
  <c r="B39" i="3"/>
  <c r="B108" i="10" l="1"/>
  <c r="B109" i="10"/>
  <c r="B110" i="10"/>
  <c r="B62" i="10"/>
  <c r="B63" i="10"/>
  <c r="B64" i="10"/>
  <c r="B65" i="10"/>
  <c r="B66" i="10"/>
  <c r="B67" i="10"/>
  <c r="B68" i="10"/>
  <c r="B69" i="10"/>
  <c r="B70" i="10"/>
  <c r="B71" i="10"/>
  <c r="B72" i="10"/>
  <c r="B73" i="10"/>
  <c r="B74" i="10"/>
  <c r="B82" i="10"/>
  <c r="B85" i="10"/>
  <c r="B86" i="10"/>
  <c r="B87" i="10"/>
  <c r="B88" i="10"/>
  <c r="B89" i="10"/>
  <c r="B90" i="10"/>
  <c r="B91" i="10"/>
  <c r="B92" i="10"/>
  <c r="B93" i="10"/>
  <c r="B94" i="10"/>
  <c r="B95" i="10"/>
  <c r="B96" i="10"/>
  <c r="B97" i="10"/>
  <c r="B98" i="10"/>
  <c r="B99" i="10"/>
  <c r="B100" i="10"/>
  <c r="B101" i="10"/>
  <c r="B102" i="10"/>
  <c r="B103" i="10"/>
  <c r="B61" i="10"/>
  <c r="B6" i="10"/>
  <c r="B7" i="10"/>
  <c r="B8" i="10"/>
  <c r="B9" i="10"/>
  <c r="B10" i="10"/>
  <c r="B11" i="10"/>
  <c r="B12" i="10"/>
  <c r="B13" i="10"/>
  <c r="B14" i="10"/>
  <c r="B15" i="10"/>
  <c r="B16" i="10"/>
  <c r="B17" i="10"/>
  <c r="B18" i="10"/>
  <c r="B30" i="10"/>
  <c r="B31" i="10"/>
  <c r="B32" i="10"/>
  <c r="B33" i="10"/>
  <c r="B34" i="10"/>
  <c r="B35" i="10"/>
  <c r="B36" i="10"/>
  <c r="B37" i="10"/>
  <c r="B38" i="10"/>
  <c r="B39" i="10"/>
  <c r="B40" i="10"/>
  <c r="B41" i="10"/>
  <c r="B42" i="10"/>
  <c r="B43" i="10"/>
  <c r="B44" i="10"/>
  <c r="B45" i="10"/>
  <c r="B46" i="10"/>
  <c r="B47" i="10"/>
  <c r="B48" i="10"/>
  <c r="B56" i="10"/>
  <c r="B57" i="10"/>
  <c r="B58" i="10"/>
  <c r="B5" i="10"/>
  <c r="B23" i="9"/>
  <c r="B24" i="9"/>
  <c r="B25" i="9"/>
  <c r="B26" i="9"/>
  <c r="B27" i="9"/>
  <c r="B28" i="9"/>
  <c r="B29" i="9"/>
  <c r="B30" i="9"/>
  <c r="B31" i="9"/>
  <c r="B32" i="9"/>
  <c r="B33" i="9"/>
  <c r="B34" i="9"/>
  <c r="B35" i="9"/>
  <c r="B36" i="9"/>
  <c r="B22" i="9"/>
  <c r="B6" i="9"/>
  <c r="B7" i="9"/>
  <c r="B8" i="9"/>
  <c r="B9" i="9"/>
  <c r="B10" i="9"/>
  <c r="B11" i="9"/>
  <c r="B12" i="9"/>
  <c r="B13" i="9"/>
  <c r="B14" i="9"/>
  <c r="B15" i="9"/>
  <c r="B16" i="9"/>
  <c r="B17" i="9"/>
  <c r="B18" i="9"/>
  <c r="B19" i="9"/>
  <c r="B5" i="9"/>
  <c r="B36" i="7"/>
  <c r="B37" i="7"/>
  <c r="B38" i="7"/>
  <c r="B39" i="7"/>
  <c r="B40" i="7"/>
  <c r="B41" i="7"/>
  <c r="B42" i="7"/>
  <c r="B43" i="7"/>
  <c r="B44" i="7"/>
  <c r="B45" i="7"/>
  <c r="B46" i="7"/>
  <c r="B47" i="7"/>
  <c r="B48" i="7"/>
  <c r="B49" i="7"/>
  <c r="B50" i="7"/>
  <c r="B51" i="7"/>
  <c r="B52" i="7"/>
  <c r="B53" i="7"/>
  <c r="B54" i="7"/>
  <c r="B55" i="7"/>
  <c r="B56" i="7"/>
  <c r="B57" i="7"/>
  <c r="B58" i="7"/>
  <c r="B59" i="7"/>
  <c r="B60" i="7"/>
  <c r="B61" i="7"/>
  <c r="B62" i="7"/>
  <c r="B35" i="7"/>
  <c r="B8" i="7"/>
  <c r="B9" i="7"/>
  <c r="B10" i="7"/>
  <c r="B11" i="7"/>
  <c r="B12" i="7"/>
  <c r="B13" i="7"/>
  <c r="B14" i="7"/>
  <c r="B15" i="7"/>
  <c r="B16" i="7"/>
  <c r="B17" i="7"/>
  <c r="B18" i="7"/>
  <c r="B19" i="7"/>
  <c r="B20" i="7"/>
  <c r="B21" i="7"/>
  <c r="B22" i="7"/>
  <c r="B23" i="7"/>
  <c r="B24" i="7"/>
  <c r="B25" i="7"/>
  <c r="B26" i="7"/>
  <c r="B27" i="7"/>
  <c r="B28" i="7"/>
  <c r="B29" i="7"/>
  <c r="B30" i="7"/>
  <c r="B31" i="7"/>
  <c r="B32" i="7"/>
  <c r="B7" i="7"/>
  <c r="B14" i="8"/>
  <c r="B15" i="8"/>
  <c r="B16" i="8"/>
  <c r="B17" i="8"/>
  <c r="B13" i="8"/>
  <c r="B6" i="8"/>
  <c r="B7" i="8"/>
  <c r="B8" i="8"/>
  <c r="B9" i="8"/>
  <c r="B5" i="8"/>
  <c r="B30" i="6"/>
  <c r="B31" i="6"/>
  <c r="B32" i="6"/>
  <c r="B33" i="6"/>
  <c r="B34" i="6"/>
  <c r="B35" i="6"/>
  <c r="B36" i="6"/>
  <c r="B37" i="6"/>
  <c r="B38" i="6"/>
  <c r="B39" i="6"/>
  <c r="B40" i="6"/>
  <c r="B41" i="6"/>
  <c r="B42" i="6"/>
  <c r="B43" i="6"/>
  <c r="B44" i="6"/>
  <c r="B45" i="6"/>
  <c r="B46" i="6"/>
  <c r="B47" i="6"/>
  <c r="B48" i="6"/>
  <c r="B49" i="6"/>
  <c r="B50" i="6"/>
  <c r="B29" i="6"/>
  <c r="B48" i="5" l="1"/>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47"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5" i="5"/>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78"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5" i="4"/>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8" i="1"/>
  <c r="B60" i="1"/>
  <c r="B7" i="1"/>
  <c r="B8" i="1"/>
  <c r="B9" i="1"/>
  <c r="B10" i="1"/>
  <c r="B11" i="1"/>
  <c r="B12" i="1"/>
  <c r="B13" i="1"/>
  <c r="B14" i="1"/>
  <c r="B15" i="1"/>
  <c r="B16" i="1"/>
  <c r="B17" i="1"/>
  <c r="B18" i="1"/>
  <c r="B19" i="1"/>
  <c r="B20" i="1"/>
  <c r="B21" i="1"/>
  <c r="B22" i="1"/>
  <c r="B23" i="1"/>
  <c r="B24" i="1"/>
  <c r="B25" i="1"/>
  <c r="B26" i="1"/>
  <c r="B27" i="1"/>
  <c r="B28" i="1"/>
  <c r="B29" i="1"/>
  <c r="B30" i="1"/>
  <c r="B31" i="1"/>
  <c r="B32" i="1"/>
  <c r="B33" i="1"/>
  <c r="B35" i="1"/>
  <c r="B36" i="1"/>
  <c r="B37" i="1"/>
  <c r="B6" i="1"/>
  <c r="B24" i="3"/>
  <c r="B25" i="3"/>
  <c r="B26" i="3"/>
  <c r="B27" i="3"/>
  <c r="B28" i="3"/>
  <c r="B29" i="3"/>
  <c r="B30" i="3"/>
  <c r="B31" i="3"/>
  <c r="B32" i="3"/>
  <c r="B33" i="3"/>
  <c r="B34" i="3"/>
  <c r="B35" i="3"/>
  <c r="B36" i="3"/>
  <c r="B37" i="3"/>
  <c r="B23" i="3"/>
  <c r="B7" i="3"/>
  <c r="B8" i="3"/>
  <c r="B9" i="3"/>
  <c r="B10" i="3"/>
  <c r="B11" i="3"/>
  <c r="B12" i="3"/>
  <c r="B13" i="3"/>
  <c r="B14" i="3"/>
  <c r="B15" i="3"/>
  <c r="B16" i="3"/>
  <c r="B17" i="3"/>
  <c r="B18" i="3"/>
  <c r="B19" i="3"/>
  <c r="B20" i="3"/>
  <c r="B6" i="3"/>
</calcChain>
</file>

<file path=xl/sharedStrings.xml><?xml version="1.0" encoding="utf-8"?>
<sst xmlns="http://schemas.openxmlformats.org/spreadsheetml/2006/main" count="12619" uniqueCount="1256">
  <si>
    <t xml:space="preserve"> </t>
  </si>
  <si>
    <t>EESG – Economic, Environmental, Social and Governance</t>
  </si>
  <si>
    <t>Aneel Indicators</t>
  </si>
  <si>
    <t>Communities</t>
  </si>
  <si>
    <t>Environment</t>
  </si>
  <si>
    <t>Energy Efficiency Program (PEE)</t>
  </si>
  <si>
    <t>Consumers</t>
  </si>
  <si>
    <t>Operating and Productivity</t>
  </si>
  <si>
    <t>Internal social</t>
  </si>
  <si>
    <t>Economic and Financial</t>
  </si>
  <si>
    <t>Research and 
Development (R&amp;D)</t>
  </si>
  <si>
    <t>Universalization
(Electric Sector)</t>
  </si>
  <si>
    <t>Corporate Governance</t>
  </si>
  <si>
    <t>Empresa</t>
  </si>
  <si>
    <t>EMG</t>
  </si>
  <si>
    <t>EAC</t>
  </si>
  <si>
    <t>EBO</t>
  </si>
  <si>
    <t>EMS</t>
  </si>
  <si>
    <t>EMT</t>
  </si>
  <si>
    <t>ENF</t>
  </si>
  <si>
    <t>EPB</t>
  </si>
  <si>
    <t>ERO</t>
  </si>
  <si>
    <t>ESE</t>
  </si>
  <si>
    <t>ESS</t>
  </si>
  <si>
    <t>ETO</t>
  </si>
  <si>
    <t>Indicadores operacionais e de produtividade</t>
  </si>
  <si>
    <t xml:space="preserve">Escolha a empresa do Grupo Energisa =&gt;  </t>
  </si>
  <si>
    <t>Dados técnicos (insumos, capacidade de produção, vendas, perdas)</t>
  </si>
  <si>
    <t>PROTOCOLO ANEEL - Considerar dados de 31 de dezembro</t>
  </si>
  <si>
    <t>Quantidade de consumidores cativos atendidos no ano</t>
  </si>
  <si>
    <t>Quantidade de consumidores livres atendidos no ano</t>
  </si>
  <si>
    <t>Quantidade de municípios na área de concessão</t>
  </si>
  <si>
    <t>Quantidade de colaboradores próprios</t>
  </si>
  <si>
    <t>Quantidade de contratados de terceiros (desconsiderar os empregados das prestadoras de serviços de construção de redes e usinas e desconsiderar os empregados da ESOL)</t>
  </si>
  <si>
    <t>Número total de lojas/agências comerciais, considerando toda a área de concessão</t>
  </si>
  <si>
    <t>Produção líquida de energia, em GWh</t>
  </si>
  <si>
    <t xml:space="preserve">Energia comprada, discriminada por origem </t>
  </si>
  <si>
    <t>Perdas de transmissão e distribuição como porcentagem do total de energia</t>
  </si>
  <si>
    <t>Energia vendida, em GWh, discriminada por tipo de cliente atendido</t>
  </si>
  <si>
    <t>Quantidade de subestações</t>
  </si>
  <si>
    <t>Capacidade instalada das subestações, em MVA</t>
  </si>
  <si>
    <t>Comprimento das linhas de transmissão, em Km</t>
  </si>
  <si>
    <t>Comprimento das linhas de distribuição, em Km</t>
  </si>
  <si>
    <t xml:space="preserve">Número absoluto de transformadores na área de concessão </t>
  </si>
  <si>
    <t xml:space="preserve">Ver abaixo - Dividir a energia vendida total no ano (em GWh) pela capacidade instalada total (em MVA) vezes o número de horas no ano (8.760 horas); anos bissextos = 8.784 horas </t>
  </si>
  <si>
    <t>Energia vendida total, em MWh, dividida pelo número total de empregados próprios</t>
  </si>
  <si>
    <t>Dividir o número total de consumidores atendidos pelo número total de empregados próprios</t>
  </si>
  <si>
    <t>Divisão do valor  adicionado a distribuir (obtido da DVA) pelo total de energia vendida, em GWh</t>
  </si>
  <si>
    <t>Duração média da falta de energia - apurado pela empresa e limite Aneel</t>
  </si>
  <si>
    <t>Frequência da falta de energia - apurado pela empresa e limite Aneel</t>
  </si>
  <si>
    <t>VENDA DE ENERGIA POR CAPACIDADE INSTALADA</t>
  </si>
  <si>
    <t>Energia vendida (GWh)</t>
  </si>
  <si>
    <t>Capacidade instalada (MVA)</t>
  </si>
  <si>
    <t>Venda de energia por capacidade instalada – GWh/(MVA X nº horas/ano)</t>
  </si>
  <si>
    <t>Technical information (consumables, production capacity, sales, losses)</t>
  </si>
  <si>
    <t>Number of consumers served - Captive</t>
  </si>
  <si>
    <t>Number of consumers served - Free</t>
  </si>
  <si>
    <t>Number of municipalities served</t>
  </si>
  <si>
    <t>Number of direct employees </t>
  </si>
  <si>
    <t>Number of outsourced employees 1</t>
  </si>
  <si>
    <t>Number of commercial offices</t>
  </si>
  <si>
    <t>Electricity generated (GWh)</t>
  </si>
  <si>
    <t>-</t>
  </si>
  <si>
    <t>NA</t>
  </si>
  <si>
    <t>Electricity purchased (GWh) </t>
  </si>
  <si>
    <t>1) Itaipu</t>
  </si>
  <si>
    <t>2) Auction (including federal generator auction (2002)</t>
  </si>
  <si>
    <t>3) Energy sales of concession operator</t>
  </si>
  <si>
    <t>Global electric losses (GWh)</t>
  </si>
  <si>
    <t>Electrical losses – (%) total on energy requirement</t>
  </si>
  <si>
    <t>Technical losses – (%) on energy requirement </t>
  </si>
  <si>
    <t>Non-technical losses – (%) on energy requirement</t>
  </si>
  <si>
    <t>Energy Sold (GWh) 2</t>
  </si>
  <si>
    <t>Residential</t>
  </si>
  <si>
    <t>Industrial</t>
  </si>
  <si>
    <t>Commercial</t>
  </si>
  <si>
    <t>Rural</t>
  </si>
  <si>
    <t>Government</t>
  </si>
  <si>
    <t>Public lighting</t>
  </si>
  <si>
    <t>Public service</t>
  </si>
  <si>
    <t xml:space="preserve">Substations (in units) </t>
  </si>
  <si>
    <t xml:space="preserve">Installed capacity (MVA) </t>
  </si>
  <si>
    <t>Transmission lines (in km)</t>
  </si>
  <si>
    <t>Distribution lines (in km)</t>
  </si>
  <si>
    <t>Distribution transformers (in units)</t>
  </si>
  <si>
    <t>Sale of energy through installed capacity (GWh/MVA*No. Hours/Year) </t>
  </si>
  <si>
    <t>Electricity sold by employee (MWh)</t>
  </si>
  <si>
    <t>Number of consumers by employee</t>
  </si>
  <si>
    <t>Added value/GWh sold (R$ thousand) 3</t>
  </si>
  <si>
    <t xml:space="preserve">Overall Equivalent Outage Duration per Consumer "DEC” of the company - Amount determined </t>
  </si>
  <si>
    <t>Overall Equivalent Outage Duration per Consumer "DEC” of the company – Limit</t>
  </si>
  <si>
    <t xml:space="preserve">Overall Equivalent Outage Frequency per Consumer "FEC” of the company - Amount determined </t>
  </si>
  <si>
    <t>Overall Equivalent Outage Frequency per Consumer "FEC” of the company - Limit</t>
  </si>
  <si>
    <r>
      <rPr>
        <vertAlign val="superscript"/>
        <sz val="8"/>
        <rFont val="Calibri"/>
        <family val="2"/>
        <scheme val="minor"/>
      </rPr>
      <t xml:space="preserve">1 </t>
    </r>
    <r>
      <rPr>
        <sz val="8"/>
        <rFont val="Calibri"/>
        <family val="2"/>
        <scheme val="minor"/>
      </rPr>
      <t>It refers only to the captive market and excludes own consumption.</t>
    </r>
  </si>
  <si>
    <r>
      <rPr>
        <vertAlign val="superscript"/>
        <sz val="8"/>
        <rFont val="Calibri"/>
        <family val="2"/>
        <scheme val="minor"/>
      </rPr>
      <t>2</t>
    </r>
    <r>
      <rPr>
        <sz val="8"/>
        <rFont val="Calibri"/>
        <family val="2"/>
        <scheme val="minor"/>
      </rPr>
      <t xml:space="preserve"> 2020 data includes shared substations.</t>
    </r>
  </si>
  <si>
    <r>
      <t>³ In October 2020, the EMG area was affected by a blackout (lack of a Light supplier), an event lasting 19 hours and affecting the vast majority of the distributor's customers. Disregarding the impact of this lack of supply, the results would be: DEC = 8.92 and FEC = 4.80</t>
    </r>
    <r>
      <rPr>
        <sz val="9"/>
        <rFont val="Calibri"/>
        <family val="2"/>
        <scheme val="minor"/>
      </rPr>
      <t>.</t>
    </r>
  </si>
  <si>
    <t>SALE OF ENERGY THROUGH INSTALLED CAPACITY</t>
  </si>
  <si>
    <t>Energy sold (GWh)</t>
  </si>
  <si>
    <t>Installed capacity (MVA)</t>
  </si>
  <si>
    <t>Sale of energy through installed capacity – GWh/(MVA X no. of hours/year)</t>
  </si>
  <si>
    <t>ND</t>
  </si>
  <si>
    <t xml:space="preserve"> - </t>
  </si>
  <si>
    <t xml:space="preserve"> 1.558,34 </t>
  </si>
  <si>
    <t>660 </t>
  </si>
  <si>
    <t>43, 98</t>
  </si>
  <si>
    <t>35,0 6</t>
  </si>
  <si>
    <t>211 </t>
  </si>
  <si>
    <t>NA </t>
  </si>
  <si>
    <t>- </t>
  </si>
  <si>
    <t>6,33 %</t>
  </si>
  <si>
    <t>0,78 %</t>
  </si>
  <si>
    <t>Added value/GWh sold (R$ thousand)</t>
  </si>
  <si>
    <t>12,83 </t>
  </si>
  <si>
    <t>2,2 9</t>
  </si>
  <si>
    <r>
      <rPr>
        <vertAlign val="superscript"/>
        <sz val="9"/>
        <rFont val="Calibri"/>
        <family val="2"/>
        <scheme val="minor"/>
      </rPr>
      <t>1</t>
    </r>
    <r>
      <rPr>
        <sz val="9"/>
        <rFont val="Calibri"/>
        <family val="2"/>
        <scheme val="minor"/>
      </rPr>
      <t xml:space="preserve"> It excludes outsourced workers who are active in other Group companies.</t>
    </r>
  </si>
  <si>
    <r>
      <rPr>
        <vertAlign val="superscript"/>
        <sz val="9"/>
        <rFont val="Calibri"/>
        <family val="2"/>
        <scheme val="minor"/>
      </rPr>
      <t>2</t>
    </r>
    <r>
      <rPr>
        <sz val="9"/>
        <rFont val="Calibri"/>
        <family val="2"/>
        <scheme val="minor"/>
      </rPr>
      <t xml:space="preserve"> It refers only to the captive market and excludes own consumption.</t>
    </r>
  </si>
  <si>
    <t> 1.345 </t>
  </si>
  <si>
    <t> 823 </t>
  </si>
  <si>
    <t>891,2 </t>
  </si>
  <si>
    <t>10,00 </t>
  </si>
  <si>
    <t>4.73</t>
  </si>
  <si>
    <r>
      <t xml:space="preserve">1 </t>
    </r>
    <r>
      <rPr>
        <sz val="8"/>
        <color theme="1"/>
        <rFont val="Calibri"/>
        <family val="2"/>
      </rPr>
      <t>2018 revised data</t>
    </r>
  </si>
  <si>
    <r>
      <t xml:space="preserve">2 </t>
    </r>
    <r>
      <rPr>
        <sz val="8"/>
        <color theme="1"/>
        <rFont val="Calibri"/>
        <family val="2"/>
      </rPr>
      <t>It refers only to the captive market.</t>
    </r>
  </si>
  <si>
    <t> 2.418 </t>
  </si>
  <si>
    <t> 1.010 </t>
  </si>
  <si>
    <t xml:space="preserve"> 9.594,33 </t>
  </si>
  <si>
    <t xml:space="preserve"> 1.365,79 </t>
  </si>
  <si>
    <t xml:space="preserve"> 8.228,14 </t>
  </si>
  <si>
    <t xml:space="preserve"> 0,40 </t>
  </si>
  <si>
    <t>484,66 </t>
  </si>
  <si>
    <t>21,47 </t>
  </si>
  <si>
    <t>17,05 </t>
  </si>
  <si>
    <t xml:space="preserve"> 116  </t>
  </si>
  <si>
    <t> 121 </t>
  </si>
  <si>
    <t> 9 </t>
  </si>
  <si>
    <t> - </t>
  </si>
  <si>
    <t>8,40 </t>
  </si>
  <si>
    <t>328,46 </t>
  </si>
  <si>
    <t>-0,49$</t>
  </si>
  <si>
    <t xml:space="preserve"> 3.685  </t>
  </si>
  <si>
    <t>10,5 6</t>
  </si>
  <si>
    <t>8,33 </t>
  </si>
  <si>
    <t>216 </t>
  </si>
  <si>
    <t xml:space="preserve"> 1.866  </t>
  </si>
  <si>
    <t>15,97 </t>
  </si>
  <si>
    <r>
      <t xml:space="preserve"> 1</t>
    </r>
    <r>
      <rPr>
        <sz val="8"/>
        <color theme="1"/>
        <rFont val="Calibri"/>
        <family val="2"/>
      </rPr>
      <t xml:space="preserve"> It refers only to the captive market and excludes own consumption.</t>
    </r>
  </si>
  <si>
    <t>670.5 38</t>
  </si>
  <si>
    <t>932 </t>
  </si>
  <si>
    <t>2.837  </t>
  </si>
  <si>
    <t xml:space="preserve"> 4.620,76 </t>
  </si>
  <si>
    <t xml:space="preserve"> 0,05 </t>
  </si>
  <si>
    <t>528 </t>
  </si>
  <si>
    <t>95 </t>
  </si>
  <si>
    <t xml:space="preserve"> 83 8 </t>
  </si>
  <si>
    <t>N/A</t>
  </si>
  <si>
    <t> 3.784,21 </t>
  </si>
  <si>
    <t xml:space="preserve"> - </t>
  </si>
  <si>
    <t> 3.409,68 </t>
  </si>
  <si>
    <t> 374,53 </t>
  </si>
  <si>
    <t>1. 343</t>
  </si>
  <si>
    <t> 12,05</t>
  </si>
  <si>
    <t>8, 11</t>
  </si>
  <si>
    <r>
      <t>1</t>
    </r>
    <r>
      <rPr>
        <sz val="8"/>
        <rFont val="Calibri"/>
        <family val="2"/>
        <scheme val="minor"/>
      </rPr>
      <t xml:space="preserve"> It excludes outsourced workers who are active in other Group companies.</t>
    </r>
  </si>
  <si>
    <r>
      <t> </t>
    </r>
    <r>
      <rPr>
        <vertAlign val="superscript"/>
        <sz val="8"/>
        <rFont val="Calibri"/>
        <family val="2"/>
        <scheme val="minor"/>
      </rPr>
      <t>2</t>
    </r>
    <r>
      <rPr>
        <sz val="8"/>
        <rFont val="Calibri"/>
        <family val="2"/>
        <scheme val="minor"/>
      </rPr>
      <t xml:space="preserve"> Refers only to the captive market and excludes own consumption.</t>
    </r>
  </si>
  <si>
    <t>    1.142 </t>
  </si>
  <si>
    <t>    1.184 </t>
  </si>
  <si>
    <t>222 </t>
  </si>
  <si>
    <t>       260 </t>
  </si>
  <si>
    <t>       342 </t>
  </si>
  <si>
    <t> 4.097,17 </t>
  </si>
  <si>
    <t> 772,70 </t>
  </si>
  <si>
    <t> 3.284,63 </t>
  </si>
  <si>
    <t> 39,84 </t>
  </si>
  <si>
    <t>356,34 </t>
  </si>
  <si>
    <t>4,9 4</t>
  </si>
  <si>
    <t xml:space="preserve"> 1.307  </t>
  </si>
  <si>
    <t> 1.322 </t>
  </si>
  <si>
    <t> 1.240 </t>
  </si>
  <si>
    <t> 1.174 </t>
  </si>
  <si>
    <t> 703 </t>
  </si>
  <si>
    <t> 718 </t>
  </si>
  <si>
    <t> 714 </t>
  </si>
  <si>
    <t xml:space="preserve"> 2.671,77 </t>
  </si>
  <si>
    <t>103 </t>
  </si>
  <si>
    <t>99 </t>
  </si>
  <si>
    <t>2.815 </t>
  </si>
  <si>
    <t>98.615 </t>
  </si>
  <si>
    <t>97.984 </t>
  </si>
  <si>
    <t>95.165 </t>
  </si>
  <si>
    <t>82. 475</t>
  </si>
  <si>
    <t>81.969 </t>
  </si>
  <si>
    <t>79.857 </t>
  </si>
  <si>
    <t>1.648 </t>
  </si>
  <si>
    <t>473 </t>
  </si>
  <si>
    <t>18,00 </t>
  </si>
  <si>
    <t>23,5 5</t>
  </si>
  <si>
    <t>15,6 7</t>
  </si>
  <si>
    <r>
      <t xml:space="preserve"> 1</t>
    </r>
    <r>
      <rPr>
        <sz val="8"/>
        <color theme="1"/>
        <rFont val="Calibri"/>
        <family val="2"/>
      </rPr>
      <t xml:space="preserve"> Refers only to the captive market and excludes own consumption.</t>
    </r>
  </si>
  <si>
    <t>Administrators</t>
  </si>
  <si>
    <t>BoD</t>
  </si>
  <si>
    <t>EB</t>
  </si>
  <si>
    <r>
      <rPr>
        <b/>
        <sz val="10"/>
        <color theme="0"/>
        <rFont val="Calibri"/>
        <family val="2"/>
        <scheme val="minor"/>
      </rPr>
      <t>FC</t>
    </r>
    <r>
      <rPr>
        <b/>
        <vertAlign val="superscript"/>
        <sz val="10"/>
        <color theme="0"/>
        <rFont val="Calibri"/>
        <family val="2"/>
        <scheme val="minor"/>
      </rPr>
      <t xml:space="preserve"> </t>
    </r>
    <r>
      <rPr>
        <b/>
        <vertAlign val="superscript"/>
        <sz val="10"/>
        <color theme="0"/>
        <rFont val="Calibri (Corpo)"/>
      </rPr>
      <t>1</t>
    </r>
  </si>
  <si>
    <t>Total</t>
  </si>
  <si>
    <t>No. of members</t>
  </si>
  <si>
    <t>Annual fixed compensation (R$ 000)</t>
  </si>
  <si>
    <t>Salaries or management fees</t>
  </si>
  <si>
    <t>Direct or indirect benefits</t>
  </si>
  <si>
    <t>Participations in committees</t>
  </si>
  <si>
    <t>Other (charges)</t>
  </si>
  <si>
    <t>Description of other fixed compensation</t>
  </si>
  <si>
    <t>Variable compensation (R$ 000)</t>
  </si>
  <si>
    <t>Bonuses</t>
  </si>
  <si>
    <t>Profit sharing</t>
  </si>
  <si>
    <t>Attending meetings</t>
  </si>
  <si>
    <t>Commission</t>
  </si>
  <si>
    <t>Other</t>
  </si>
  <si>
    <t>BoD - Board of Directors; EB - Executive Board; FC - Fiscal Council    </t>
  </si>
  <si>
    <r>
      <t>1</t>
    </r>
    <r>
      <rPr>
        <sz val="9"/>
        <rFont val="Calibri"/>
        <family val="2"/>
        <scheme val="minor"/>
      </rPr>
      <t xml:space="preserve"> There is no Fiscal Council installed.</t>
    </r>
  </si>
  <si>
    <t>FC</t>
  </si>
  <si>
    <r>
      <t>FC</t>
    </r>
    <r>
      <rPr>
        <b/>
        <vertAlign val="superscript"/>
        <sz val="10"/>
        <color theme="0"/>
        <rFont val="Calibri"/>
        <family val="2"/>
        <scheme val="minor"/>
      </rPr>
      <t xml:space="preserve"> </t>
    </r>
    <r>
      <rPr>
        <b/>
        <vertAlign val="superscript"/>
        <sz val="10"/>
        <color theme="0"/>
        <rFont val="Calibri (Corpo)"/>
      </rPr>
      <t>2</t>
    </r>
  </si>
  <si>
    <r>
      <t>FC</t>
    </r>
    <r>
      <rPr>
        <b/>
        <vertAlign val="superscript"/>
        <sz val="10"/>
        <color theme="0"/>
        <rFont val="Calibri"/>
        <family val="2"/>
        <scheme val="minor"/>
      </rPr>
      <t xml:space="preserve"> </t>
    </r>
    <r>
      <rPr>
        <b/>
        <vertAlign val="superscript"/>
        <sz val="10"/>
        <color theme="0"/>
        <rFont val="Calibri (Corpo)"/>
      </rPr>
      <t>1</t>
    </r>
  </si>
  <si>
    <r>
      <t>1</t>
    </r>
    <r>
      <rPr>
        <sz val="9"/>
        <rFont val="Calibri"/>
        <family val="2"/>
        <scheme val="minor"/>
      </rPr>
      <t xml:space="preserve"> There are no data for 2018 and 2017. Energisa took control of the company in August 2018, after a privatization auction.</t>
    </r>
  </si>
  <si>
    <t>Statements of added value (In thousands of Reais)</t>
  </si>
  <si>
    <t>REVENUES</t>
  </si>
  <si>
    <t>Electricity sales and services </t>
  </si>
  <si>
    <t>Other revenues</t>
  </si>
  <si>
    <t>Revenue relating to construction of company assets </t>
  </si>
  <si>
    <t>Allowance for doubtful accounts </t>
  </si>
  <si>
    <t>(-) Consumables acquired from third parties </t>
  </si>
  <si>
    <t>Cost of electricity sold </t>
  </si>
  <si>
    <t>Materials and outsourced services </t>
  </si>
  <si>
    <t>Other operating costs</t>
  </si>
  <si>
    <t>GROSS ADDED VALUE</t>
  </si>
  <si>
    <t>Depreciation and amortization </t>
  </si>
  <si>
    <t>NET ADDED VALUE </t>
  </si>
  <si>
    <t>Transferred value added </t>
  </si>
  <si>
    <t>21.064 </t>
  </si>
  <si>
    <t>Finance revenue </t>
  </si>
  <si>
    <t>TOTAL ADDED VALUE TO BE DISTRIBUTED</t>
  </si>
  <si>
    <t>DISTRIBUTION OF ADDED VALUE </t>
  </si>
  <si>
    <t>Personnel </t>
  </si>
  <si>
    <t>Direct remuneration </t>
  </si>
  <si>
    <t>Benefits </t>
  </si>
  <si>
    <t>FGTS</t>
  </si>
  <si>
    <t>Taxes, charges and contributions </t>
  </si>
  <si>
    <t>Federal </t>
  </si>
  <si>
    <t>State </t>
  </si>
  <si>
    <t>Municipal </t>
  </si>
  <si>
    <t>Intra-sector Obligations</t>
  </si>
  <si>
    <t xml:space="preserve">                    -   </t>
  </si>
  <si>
    <t>Interest expenses</t>
  </si>
  <si>
    <t>Interest </t>
  </si>
  <si>
    <t>Rent </t>
  </si>
  <si>
    <t>Interest earnings </t>
  </si>
  <si>
    <t>Interest on capital</t>
  </si>
  <si>
    <t>Legal Reserve</t>
  </si>
  <si>
    <t>Additional dividends proposed</t>
  </si>
  <si>
    <t>Dividends</t>
  </si>
  <si>
    <t>Expired dividends</t>
  </si>
  <si>
    <t xml:space="preserve">                     -   </t>
  </si>
  <si>
    <t>Income tax reduction reserve</t>
  </si>
  <si>
    <t>Profit Reserves</t>
  </si>
  <si>
    <t>Realization of the revaluation reserve</t>
  </si>
  <si>
    <t>Realization of net tax revaluation</t>
  </si>
  <si>
    <t>Retained earnings/loss for the year</t>
  </si>
  <si>
    <t>Investments</t>
  </si>
  <si>
    <t>R$ million</t>
  </si>
  <si>
    <t>∆%</t>
  </si>
  <si>
    <t>Electric assets</t>
  </si>
  <si>
    <t>Special obligations</t>
  </si>
  <si>
    <t>Non-electric assets</t>
  </si>
  <si>
    <t>R$ 000</t>
  </si>
  <si>
    <t>Distribution/transmission expansion (reinforcement expansion)</t>
  </si>
  <si>
    <t>Renovation of distribution/transmission</t>
  </si>
  <si>
    <t>Demonstração de valor adicionado (Em milhares de reais)</t>
  </si>
  <si>
    <t>1.052.000 </t>
  </si>
  <si>
    <t>916.914 </t>
  </si>
  <si>
    <t>822.063 </t>
  </si>
  <si>
    <t>830.144 </t>
  </si>
  <si>
    <t>16.084 </t>
  </si>
  <si>
    <t>34.618 </t>
  </si>
  <si>
    <t>205.587 </t>
  </si>
  <si>
    <t>42.529 </t>
  </si>
  <si>
    <t>8.266 </t>
  </si>
  <si>
    <t>9.623 </t>
  </si>
  <si>
    <t>401.132 </t>
  </si>
  <si>
    <t>428.607 </t>
  </si>
  <si>
    <t>39.857 </t>
  </si>
  <si>
    <t>375.409 </t>
  </si>
  <si>
    <t>398.762 </t>
  </si>
  <si>
    <t>50.878 </t>
  </si>
  <si>
    <t>78.337 </t>
  </si>
  <si>
    <t>62.532 </t>
  </si>
  <si>
    <t>453.746 </t>
  </si>
  <si>
    <t>461.294 </t>
  </si>
  <si>
    <t>2020 </t>
  </si>
  <si>
    <t>70.479 </t>
  </si>
  <si>
    <t>53.164 </t>
  </si>
  <si>
    <t>55.501 </t>
  </si>
  <si>
    <t>38.186 </t>
  </si>
  <si>
    <t>12.622 </t>
  </si>
  <si>
    <t>2.356 </t>
  </si>
  <si>
    <t>318.477 </t>
  </si>
  <si>
    <t>198.553 </t>
  </si>
  <si>
    <t>77.388 </t>
  </si>
  <si>
    <t>64.961 </t>
  </si>
  <si>
    <t>167.327 </t>
  </si>
  <si>
    <t>133.592 </t>
  </si>
  <si>
    <t xml:space="preserve">- </t>
  </si>
  <si>
    <r>
      <rPr>
        <sz val="8"/>
        <color rgb="FF3A4C55"/>
        <rFont val="TheSansC5-SemiLight"/>
        <family val="1"/>
      </rPr>
      <t>-</t>
    </r>
  </si>
  <si>
    <t>73.762 </t>
  </si>
  <si>
    <t>114.480 </t>
  </si>
  <si>
    <t>74.571 </t>
  </si>
  <si>
    <t>113.477 </t>
  </si>
  <si>
    <t>73.402 </t>
  </si>
  <si>
    <t>1.003 </t>
  </si>
  <si>
    <t>1.169 </t>
  </si>
  <si>
    <t>55.226 </t>
  </si>
  <si>
    <t xml:space="preserve"> -</t>
  </si>
  <si>
    <t>Subtransmission</t>
  </si>
  <si>
    <t> 367.365 </t>
  </si>
  <si>
    <t> 352.651 </t>
  </si>
  <si>
    <t> 758 </t>
  </si>
  <si>
    <t> 15.623 </t>
  </si>
  <si>
    <t>-1.667 </t>
  </si>
  <si>
    <t> 192.420 </t>
  </si>
  <si>
    <t> 157.352 </t>
  </si>
  <si>
    <t> 17.833 </t>
  </si>
  <si>
    <t> 17.235 </t>
  </si>
  <si>
    <t> 174.945 </t>
  </si>
  <si>
    <t> 7.193 </t>
  </si>
  <si>
    <t> 167.752 </t>
  </si>
  <si>
    <t> 13.574 </t>
  </si>
  <si>
    <t> 181.326 </t>
  </si>
  <si>
    <t> 14.830 </t>
  </si>
  <si>
    <t> 9.590 </t>
  </si>
  <si>
    <t> 4.136 </t>
  </si>
  <si>
    <t> 1.104 </t>
  </si>
  <si>
    <t> 134.188 </t>
  </si>
  <si>
    <t> 53.193 </t>
  </si>
  <si>
    <t> 80.870 </t>
  </si>
  <si>
    <t> 125 </t>
  </si>
  <si>
    <t> 15.373 </t>
  </si>
  <si>
    <t> 15.193 </t>
  </si>
  <si>
    <t> 180 </t>
  </si>
  <si>
    <t> 16.935 </t>
  </si>
  <si>
    <t> 11.469 </t>
  </si>
  <si>
    <t> 5.466 </t>
  </si>
  <si>
    <t>Renewal of distribution/transmission</t>
  </si>
  <si>
    <t>Revenues relating to construction of company assets </t>
  </si>
  <si>
    <t>Distribution of added value (In thousands of reais)</t>
  </si>
  <si>
    <t>Federal</t>
  </si>
  <si>
    <t>Others</t>
  </si>
  <si>
    <t>Investimentos</t>
  </si>
  <si>
    <t>Addition write-off</t>
  </si>
  <si>
    <t>29.708 </t>
  </si>
  <si>
    <t>426.727 </t>
  </si>
  <si>
    <t>-13.736 </t>
  </si>
  <si>
    <t>Reservation booking and evaluation</t>
  </si>
  <si>
    <t>Other revenues </t>
  </si>
  <si>
    <t>2.437.087 </t>
  </si>
  <si>
    <t>2.531.552 </t>
  </si>
  <si>
    <t>2.068.253 </t>
  </si>
  <si>
    <t>2.710.245 </t>
  </si>
  <si>
    <t>4.384 </t>
  </si>
  <si>
    <t>404.834 </t>
  </si>
  <si>
    <t>-40.384 </t>
  </si>
  <si>
    <t>683.883 </t>
  </si>
  <si>
    <t>595.540 </t>
  </si>
  <si>
    <t>359.690 </t>
  </si>
  <si>
    <t>106.547  </t>
  </si>
  <si>
    <t>145.663 </t>
  </si>
  <si>
    <t>339.126 </t>
  </si>
  <si>
    <t>741.203 </t>
  </si>
  <si>
    <t>698.816 </t>
  </si>
  <si>
    <t>218.409 </t>
  </si>
  <si>
    <t>254.214 </t>
  </si>
  <si>
    <t>138.800 </t>
  </si>
  <si>
    <t>178.021 </t>
  </si>
  <si>
    <t>32.904 </t>
  </si>
  <si>
    <t>68.017 </t>
  </si>
  <si>
    <t>46.705 </t>
  </si>
  <si>
    <t>8.176 </t>
  </si>
  <si>
    <t>719.802 </t>
  </si>
  <si>
    <t>793.653 </t>
  </si>
  <si>
    <t>107.344 </t>
  </si>
  <si>
    <t>487.225 </t>
  </si>
  <si>
    <t>397.510 </t>
  </si>
  <si>
    <t>306.428 </t>
  </si>
  <si>
    <t>229 </t>
  </si>
  <si>
    <t>214.719 </t>
  </si>
  <si>
    <t>319.007 </t>
  </si>
  <si>
    <t>709.845 </t>
  </si>
  <si>
    <t>314.249 </t>
  </si>
  <si>
    <t>705.096 </t>
  </si>
  <si>
    <t>4.758 </t>
  </si>
  <si>
    <r>
      <t xml:space="preserve">2015 </t>
    </r>
    <r>
      <rPr>
        <b/>
        <vertAlign val="superscript"/>
        <sz val="8"/>
        <color rgb="FF3A4C54"/>
        <rFont val="The Sans Bold-"/>
      </rPr>
      <t>1</t>
    </r>
  </si>
  <si>
    <t>2.016.657 </t>
  </si>
  <si>
    <t>1.894.178 </t>
  </si>
  <si>
    <t>1.941.152 </t>
  </si>
  <si>
    <t>1.835.350 </t>
  </si>
  <si>
    <t>6.499 </t>
  </si>
  <si>
    <t>5.996 </t>
  </si>
  <si>
    <t>78.867 </t>
  </si>
  <si>
    <t>62.277 </t>
  </si>
  <si>
    <t>907.767 </t>
  </si>
  <si>
    <t>854.129 </t>
  </si>
  <si>
    <t>66.148 </t>
  </si>
  <si>
    <t>854.178 </t>
  </si>
  <si>
    <t>787.981 </t>
  </si>
  <si>
    <t>39.790 </t>
  </si>
  <si>
    <t>60.248 </t>
  </si>
  <si>
    <t>893.968 </t>
  </si>
  <si>
    <t>848.229 </t>
  </si>
  <si>
    <t>80.039 </t>
  </si>
  <si>
    <t>93.236 </t>
  </si>
  <si>
    <t>62.220 </t>
  </si>
  <si>
    <t>72.232 </t>
  </si>
  <si>
    <t>13.772 </t>
  </si>
  <si>
    <t>16.368 </t>
  </si>
  <si>
    <t>4.047 </t>
  </si>
  <si>
    <t>4.636 </t>
  </si>
  <si>
    <t>588.835 </t>
  </si>
  <si>
    <t>574.005 </t>
  </si>
  <si>
    <t>147.826 </t>
  </si>
  <si>
    <t>251.624 </t>
  </si>
  <si>
    <t>348.402 </t>
  </si>
  <si>
    <t>321.459 </t>
  </si>
  <si>
    <t>1.102 </t>
  </si>
  <si>
    <t>922 </t>
  </si>
  <si>
    <t>91.505 </t>
  </si>
  <si>
    <t>77.995 </t>
  </si>
  <si>
    <t>88.454 </t>
  </si>
  <si>
    <t>77.494 </t>
  </si>
  <si>
    <t>87.289 </t>
  </si>
  <si>
    <t>501 </t>
  </si>
  <si>
    <t>1.165 </t>
  </si>
  <si>
    <t>147.099 </t>
  </si>
  <si>
    <t>92.534 </t>
  </si>
  <si>
    <t>34.196 </t>
  </si>
  <si>
    <t>15.877 </t>
  </si>
  <si>
    <t>29.601 </t>
  </si>
  <si>
    <t>76.657 </t>
  </si>
  <si>
    <t>(1.533.262 )</t>
  </si>
  <si>
    <t>Absorção de prejuízos acumulados</t>
  </si>
  <si>
    <t>)7.327</t>
  </si>
  <si>
    <t>Reserva de redução de imposto de renda</t>
  </si>
  <si>
    <t>General information</t>
  </si>
  <si>
    <t>Total number of employees</t>
  </si>
  <si>
    <t>850 </t>
  </si>
  <si>
    <t>811 </t>
  </si>
  <si>
    <t>Number of outsourced employees (outsourced, subcontractors, freelancers) by employment type, employment contract and region </t>
  </si>
  <si>
    <t>187 </t>
  </si>
  <si>
    <t>110 </t>
  </si>
  <si>
    <t>234 </t>
  </si>
  <si>
    <t>Employees aged 30 or under (%)</t>
  </si>
  <si>
    <t>Employees aged between 31 and 40 (%)</t>
  </si>
  <si>
    <t>Employees aged between 41 and 50 (%)</t>
  </si>
  <si>
    <t>Employees aged over 50 (%)</t>
  </si>
  <si>
    <t>Percentage of female employees out of total (%)</t>
  </si>
  <si>
    <t>Women in managerial positions - out of total managerial positions (%)</t>
  </si>
  <si>
    <t>Black female employees (black and mixed race) - out of total employees (%)</t>
  </si>
  <si>
    <t>Black male employees (black and mixed race) - out of total employees (%)</t>
  </si>
  <si>
    <t>Black employees (black and mixed race) in managerial positions out of total managerial positions (%)</t>
  </si>
  <si>
    <t>Percentage of interns out of total employees (%)</t>
  </si>
  <si>
    <t>Apprentice program employees (%)</t>
  </si>
  <si>
    <t>Employees with special needs</t>
  </si>
  <si>
    <t>Compensation, benefits and career (R$ 000)</t>
  </si>
  <si>
    <t>Gross payroll</t>
  </si>
  <si>
    <t> 49.111 </t>
  </si>
  <si>
    <t>Compulsory social charges</t>
  </si>
  <si>
    <t> 10.819 </t>
  </si>
  <si>
    <t> 11.081 </t>
  </si>
  <si>
    <t>Education</t>
  </si>
  <si>
    <t>72 </t>
  </si>
  <si>
    <t> 92 </t>
  </si>
  <si>
    <t>Meals</t>
  </si>
  <si>
    <t> 8.034 </t>
  </si>
  <si>
    <t>8.111 </t>
  </si>
  <si>
    <t>Transportation</t>
  </si>
  <si>
    <t>Health</t>
  </si>
  <si>
    <t> 1.726 </t>
  </si>
  <si>
    <t>1.591 </t>
  </si>
  <si>
    <t>Foundation</t>
  </si>
  <si>
    <t>Occupational health and safety</t>
  </si>
  <si>
    <t>989 </t>
  </si>
  <si>
    <t>1.139 </t>
  </si>
  <si>
    <t>Culture</t>
  </si>
  <si>
    <t> -</t>
  </si>
  <si>
    <t>Training and professional development</t>
  </si>
  <si>
    <t>295 </t>
  </si>
  <si>
    <t>480 </t>
  </si>
  <si>
    <t>Day care and day care allowance</t>
  </si>
  <si>
    <t>326 </t>
  </si>
  <si>
    <t>361 </t>
  </si>
  <si>
    <t>Other (funeral allowance, exceptional payments, retirement premium)</t>
  </si>
  <si>
    <t>465 </t>
  </si>
  <si>
    <t>623 </t>
  </si>
  <si>
    <t>Total investment in company profit-sharing program (R$ 000) </t>
  </si>
  <si>
    <t> 6.338 </t>
  </si>
  <si>
    <t> 5.524 </t>
  </si>
  <si>
    <t>Amounts distributed in relation to gross payroll (%) </t>
  </si>
  <si>
    <t>Highest compensation divided by the lowest compensation in cash paid by the company </t>
  </si>
  <si>
    <t>         59,72 </t>
  </si>
  <si>
    <t>         61,70 </t>
  </si>
  <si>
    <t>Lowest compensation at the company divided by the minimum salary in force</t>
  </si>
  <si>
    <t>           1,02 </t>
  </si>
  <si>
    <t>           1,03 </t>
  </si>
  <si>
    <t>Compensation profile by category - average salary in the current year</t>
  </si>
  <si>
    <t>Executive positions</t>
  </si>
  <si>
    <t>34.832 </t>
  </si>
  <si>
    <t>35.175 </t>
  </si>
  <si>
    <t>33.185 </t>
  </si>
  <si>
    <t>Management positions</t>
  </si>
  <si>
    <t>12.572 </t>
  </si>
  <si>
    <t>12.650 </t>
  </si>
  <si>
    <t>12.973 </t>
  </si>
  <si>
    <t>Administrative positions</t>
  </si>
  <si>
    <t>4.081 </t>
  </si>
  <si>
    <t>4.110 </t>
  </si>
  <si>
    <t>3.783 </t>
  </si>
  <si>
    <t>Operating positions</t>
  </si>
  <si>
    <t>1.593 </t>
  </si>
  <si>
    <t>1.607 </t>
  </si>
  <si>
    <t>1.547 </t>
  </si>
  <si>
    <t>﻿Occupational health and safety</t>
  </si>
  <si>
    <t>Average overtime per employee/year</t>
  </si>
  <si>
    <t>44,81 </t>
  </si>
  <si>
    <t>55,53 </t>
  </si>
  <si>
    <t>52,58 </t>
  </si>
  <si>
    <t>Total frequency rate of the company for the period - employees</t>
  </si>
  <si>
    <t>1,22 </t>
  </si>
  <si>
    <t>2,49 </t>
  </si>
  <si>
    <t>Employee seriousness rate in the period</t>
  </si>
  <si>
    <t>275,27 </t>
  </si>
  <si>
    <t>16,80 </t>
  </si>
  <si>
    <t>Total frequency rate of the company for the period - contractors</t>
  </si>
  <si>
    <t>0,85 </t>
  </si>
  <si>
    <t>9,86 </t>
  </si>
  <si>
    <t>4,48 </t>
  </si>
  <si>
    <t>Seriousness Rate of outsourced/contracted employees in the period</t>
  </si>
  <si>
    <t>25,56 </t>
  </si>
  <si>
    <t>1.980,29 </t>
  </si>
  <si>
    <t>134,41 </t>
  </si>
  <si>
    <t>Frequency rate of the company for the period - workforce (employees + contractors)</t>
  </si>
  <si>
    <t>2,13 </t>
  </si>
  <si>
    <t>4,42 </t>
  </si>
  <si>
    <t>3,30 </t>
  </si>
  <si>
    <t>Severity rate for the period - workforce (employees + contractors)</t>
  </si>
  <si>
    <t>165,69 </t>
  </si>
  <si>
    <t>998,12 </t>
  </si>
  <si>
    <t>64,97 </t>
  </si>
  <si>
    <t>Fatalities – employees</t>
  </si>
  <si>
    <t>Fatalities – contractors</t>
  </si>
  <si>
    <t>Professional development</t>
  </si>
  <si>
    <t>Education levels - specify percentage of total employees</t>
  </si>
  <si>
    <t>Primary Education</t>
  </si>
  <si>
    <t>High School</t>
  </si>
  <si>
    <t>Technical School</t>
  </si>
  <si>
    <t>Undergraduate School</t>
  </si>
  <si>
    <t>Graduate (specialist, Master's degree, PhD)</t>
  </si>
  <si>
    <t>Amount invested in professional development and education (R$ 000)</t>
  </si>
  <si>
    <t>Average number of hours of training per year per employee, broken down into job type</t>
  </si>
  <si>
    <t> </t>
  </si>
  <si>
    <t>6,00 </t>
  </si>
  <si>
    <t>13,00 </t>
  </si>
  <si>
    <t>14,40 </t>
  </si>
  <si>
    <t>27,24 </t>
  </si>
  <si>
    <t>34,92 </t>
  </si>
  <si>
    <t>7,63 </t>
  </si>
  <si>
    <t>30,67 </t>
  </si>
  <si>
    <t>32,34 </t>
  </si>
  <si>
    <t>45,40 </t>
  </si>
  <si>
    <t>61,07 </t>
  </si>
  <si>
    <t>75,68 </t>
  </si>
  <si>
    <t>43,20 </t>
  </si>
  <si>
    <t>Conduct in light of dismissals</t>
  </si>
  <si>
    <t>Churn rate</t>
  </si>
  <si>
    <t>Labor claims (company and outsourced employees) </t>
  </si>
  <si>
    <t>Amounted provisioned in the period (R$ 000)</t>
  </si>
  <si>
    <t>Number of labor claims brought against the company in the period </t>
  </si>
  <si>
    <t>Number of labor claims upheld in the period</t>
  </si>
  <si>
    <t>Number of labor claims deemed groundless in the period</t>
  </si>
  <si>
    <t>Value of damages and fines paid under court awards in the period (R$ 000)</t>
  </si>
  <si>
    <t>Preparation for retirement</t>
  </si>
  <si>
    <t>Investments in supplementary pensions (R$ 000) </t>
  </si>
  <si>
    <t>Number of beneficiaries of supplementary pension plans</t>
  </si>
  <si>
    <t>632 </t>
  </si>
  <si>
    <t xml:space="preserve"> 70.479 </t>
  </si>
  <si>
    <t xml:space="preserve"> 16.567 </t>
  </si>
  <si>
    <t xml:space="preserve"> 27 </t>
  </si>
  <si>
    <t xml:space="preserve"> 5.323 </t>
  </si>
  <si>
    <t xml:space="preserve"> 2.146 </t>
  </si>
  <si>
    <t xml:space="preserve"> 311 </t>
  </si>
  <si>
    <t xml:space="preserve"> 723 </t>
  </si>
  <si>
    <t xml:space="preserve"> 226 </t>
  </si>
  <si>
    <t xml:space="preserve"> 2.132 </t>
  </si>
  <si>
    <t> 87 </t>
  </si>
  <si>
    <t xml:space="preserve"> 14.755 </t>
  </si>
  <si>
    <t xml:space="preserve"> 3.390 </t>
  </si>
  <si>
    <t xml:space="preserve"> 15 </t>
  </si>
  <si>
    <t xml:space="preserve"> 2.312 </t>
  </si>
  <si>
    <t xml:space="preserve"> 1.183 </t>
  </si>
  <si>
    <t xml:space="preserve"> 489 </t>
  </si>
  <si>
    <t xml:space="preserve"> 89 </t>
  </si>
  <si>
    <t xml:space="preserve"> 418 </t>
  </si>
  <si>
    <t xml:space="preserve"> 602 </t>
  </si>
  <si>
    <t>1.371 </t>
  </si>
  <si>
    <t>34,8% </t>
  </si>
  <si>
    <t>43,8% </t>
  </si>
  <si>
    <t xml:space="preserve"> 52.695 </t>
  </si>
  <si>
    <t xml:space="preserve"> 129 </t>
  </si>
  <si>
    <t xml:space="preserve"> 30.301 </t>
  </si>
  <si>
    <t xml:space="preserve"> 15.748 </t>
  </si>
  <si>
    <t xml:space="preserve"> 5.890 </t>
  </si>
  <si>
    <t xml:space="preserve"> 1.359 </t>
  </si>
  <si>
    <t xml:space="preserve"> 283 </t>
  </si>
  <si>
    <t xml:space="preserve"> 1.790 </t>
  </si>
  <si>
    <t> 13.178 </t>
  </si>
  <si>
    <t>116 </t>
  </si>
  <si>
    <t xml:space="preserve"> 8.732 </t>
  </si>
  <si>
    <t xml:space="preserve"> 1.903 </t>
  </si>
  <si>
    <t xml:space="preserve"> 19 </t>
  </si>
  <si>
    <t xml:space="preserve"> 1.423 </t>
  </si>
  <si>
    <t xml:space="preserve"> 593 </t>
  </si>
  <si>
    <t xml:space="preserve"> 241 </t>
  </si>
  <si>
    <t xml:space="preserve"> 62 </t>
  </si>
  <si>
    <t xml:space="preserve"> 43 </t>
  </si>
  <si>
    <t xml:space="preserve"> 324 </t>
  </si>
  <si>
    <t> 763,62 </t>
  </si>
  <si>
    <t xml:space="preserve"> 1.866 </t>
  </si>
  <si>
    <t xml:space="preserve"> 97.814 </t>
  </si>
  <si>
    <t xml:space="preserve"> 21.915 </t>
  </si>
  <si>
    <t xml:space="preserve"> 140 </t>
  </si>
  <si>
    <t xml:space="preserve"> 17.714 </t>
  </si>
  <si>
    <t xml:space="preserve"> 7.138 </t>
  </si>
  <si>
    <t xml:space="preserve"> 2.671 </t>
  </si>
  <si>
    <t xml:space="preserve"> 2.432 </t>
  </si>
  <si>
    <t xml:space="preserve"> 202 </t>
  </si>
  <si>
    <t xml:space="preserve"> 2.336 </t>
  </si>
  <si>
    <t> 11.238</t>
  </si>
  <si>
    <t>18.490 </t>
  </si>
  <si>
    <t>  26.957 </t>
  </si>
  <si>
    <t>  11.086 </t>
  </si>
  <si>
    <t>  15.062 </t>
  </si>
  <si>
    <t>    3.405 </t>
  </si>
  <si>
    <t>    2.823 </t>
  </si>
  <si>
    <t>    1.251 </t>
  </si>
  <si>
    <t>    1.550 </t>
  </si>
  <si>
    <t xml:space="preserve">                   -   </t>
  </si>
  <si>
    <t xml:space="preserve"> 157.506 </t>
  </si>
  <si>
    <t xml:space="preserve"> 62.861 </t>
  </si>
  <si>
    <t xml:space="preserve"> 8 </t>
  </si>
  <si>
    <t xml:space="preserve"> 14.837 </t>
  </si>
  <si>
    <t xml:space="preserve"> 17.518 </t>
  </si>
  <si>
    <t xml:space="preserve"> 8.091 </t>
  </si>
  <si>
    <t xml:space="preserve"> 110 </t>
  </si>
  <si>
    <t xml:space="preserve"> 1.323 </t>
  </si>
  <si>
    <t xml:space="preserve"> 877 </t>
  </si>
  <si>
    <t> 247 </t>
  </si>
  <si>
    <t xml:space="preserve"> 83 8</t>
  </si>
  <si>
    <t xml:space="preserve"> 65.306 </t>
  </si>
  <si>
    <t>54.815 </t>
  </si>
  <si>
    <t xml:space="preserve"> 14.890 </t>
  </si>
  <si>
    <t>14.476 </t>
  </si>
  <si>
    <t xml:space="preserve"> 166 </t>
  </si>
  <si>
    <t>142 </t>
  </si>
  <si>
    <t xml:space="preserve"> 8.904 </t>
  </si>
  <si>
    <t>7.967 </t>
  </si>
  <si>
    <t>249 </t>
  </si>
  <si>
    <t xml:space="preserve"> 3.692 </t>
  </si>
  <si>
    <t>4.447 </t>
  </si>
  <si>
    <t>15.497 </t>
  </si>
  <si>
    <t xml:space="preserve"> 1.852 </t>
  </si>
  <si>
    <t>1.043 </t>
  </si>
  <si>
    <t>8 </t>
  </si>
  <si>
    <t xml:space="preserve"> 425 </t>
  </si>
  <si>
    <t>330 </t>
  </si>
  <si>
    <t xml:space="preserve"> 367 </t>
  </si>
  <si>
    <t>471 </t>
  </si>
  <si>
    <t xml:space="preserve"> 736 </t>
  </si>
  <si>
    <t>437 </t>
  </si>
  <si>
    <t> 3.687 </t>
  </si>
  <si>
    <t>4.990 </t>
  </si>
  <si>
    <t xml:space="preserve"> 18.293 </t>
  </si>
  <si>
    <t xml:space="preserve"> 187 </t>
  </si>
  <si>
    <t xml:space="preserve"> 12.840 </t>
  </si>
  <si>
    <t xml:space="preserve"> 8.369 </t>
  </si>
  <si>
    <t xml:space="preserve"> 2.517 </t>
  </si>
  <si>
    <t xml:space="preserve"> 694 </t>
  </si>
  <si>
    <t xml:space="preserve"> 72 </t>
  </si>
  <si>
    <t xml:space="preserve"> 869 </t>
  </si>
  <si>
    <t> 7.634 </t>
  </si>
  <si>
    <t xml:space="preserve"> 23.384 </t>
  </si>
  <si>
    <t xml:space="preserve"> 117 </t>
  </si>
  <si>
    <t xml:space="preserve"> 15.576 </t>
  </si>
  <si>
    <t xml:space="preserve"> 11.072 </t>
  </si>
  <si>
    <t xml:space="preserve"> 5.220 </t>
  </si>
  <si>
    <t xml:space="preserve"> 809 </t>
  </si>
  <si>
    <t xml:space="preserve"> 199 </t>
  </si>
  <si>
    <t xml:space="preserve"> 1.489 </t>
  </si>
  <si>
    <t> 6.677 </t>
  </si>
  <si>
    <t>6,6%  </t>
  </si>
  <si>
    <t>15.81</t>
  </si>
  <si>
    <t>Service excellence</t>
  </si>
  <si>
    <t>Profile of consumers and clients</t>
  </si>
  <si>
    <t>Energy sales by rate class (GWh): % Total</t>
  </si>
  <si>
    <t>Residential </t>
  </si>
  <si>
    <t>Low-income residential</t>
  </si>
  <si>
    <t>Customer satisfaction</t>
  </si>
  <si>
    <r>
      <t>Satisfaction rates obtained by Iasc Survey - Aneel</t>
    </r>
    <r>
      <rPr>
        <vertAlign val="superscript"/>
        <sz val="10"/>
        <rFont val="Calibri"/>
        <family val="2"/>
      </rPr>
      <t xml:space="preserve"> 1</t>
    </r>
  </si>
  <si>
    <t>Satisfaction rates obtained by other entities and/or proprietary surveys - Abradee Survey</t>
  </si>
  <si>
    <t>Consumer service</t>
  </si>
  <si>
    <t>Call Center </t>
  </si>
  <si>
    <t>Calls received (unit)</t>
  </si>
  <si>
    <t>Average number of agents (unit) </t>
  </si>
  <si>
    <t>INS - Level of Service Rate (%)</t>
  </si>
  <si>
    <t>IAB - Abandonment rate (%)</t>
  </si>
  <si>
    <t>ICO - Busy Call Rate (%)</t>
  </si>
  <si>
    <t>TMA - Average Interaction Time (s)</t>
  </si>
  <si>
    <t>Compensation for electrical damages</t>
  </si>
  <si>
    <t xml:space="preserve">Volume of requests (unit) </t>
  </si>
  <si>
    <r>
      <t xml:space="preserve">Upheld (unit) </t>
    </r>
    <r>
      <rPr>
        <vertAlign val="superscript"/>
        <sz val="10"/>
        <rFont val="Calibri"/>
        <family val="2"/>
      </rPr>
      <t>2</t>
    </r>
  </si>
  <si>
    <t>Complaints metrics</t>
  </si>
  <si>
    <r>
      <t xml:space="preserve">Confirmed complaints (unit) </t>
    </r>
    <r>
      <rPr>
        <vertAlign val="superscript"/>
        <sz val="10"/>
        <rFont val="Calibri"/>
        <family val="2"/>
      </rPr>
      <t>3</t>
    </r>
  </si>
  <si>
    <t>DER (hours)</t>
  </si>
  <si>
    <t>FER (unit)</t>
  </si>
  <si>
    <t>Violation of commercial service terms</t>
  </si>
  <si>
    <t>Service interactions (unit)</t>
  </si>
  <si>
    <t>Service interactions completed late (unit)</t>
  </si>
  <si>
    <t>Service efficiency (%)</t>
  </si>
  <si>
    <t>Number of customer complaints escalated to</t>
  </si>
  <si>
    <r>
      <t xml:space="preserve">The company </t>
    </r>
    <r>
      <rPr>
        <vertAlign val="superscript"/>
        <sz val="10"/>
        <rFont val="Calibri"/>
        <family val="2"/>
      </rPr>
      <t>3</t>
    </r>
  </si>
  <si>
    <t>Aneel – state/regional agencies</t>
  </si>
  <si>
    <t>Procon</t>
  </si>
  <si>
    <t>To the courts</t>
  </si>
  <si>
    <r>
      <rPr>
        <vertAlign val="superscript"/>
        <sz val="8"/>
        <rFont val="Calibri (Corpo)"/>
      </rPr>
      <t>1</t>
    </r>
    <r>
      <rPr>
        <sz val="8"/>
        <rFont val="Calibri"/>
        <family val="2"/>
        <scheme val="minor"/>
      </rPr>
      <t xml:space="preserve"> The Iasc Aneel 2021 survey had not been released as of the date of publication of this report. The 2020 data was released in 2021.</t>
    </r>
  </si>
  <si>
    <r>
      <rPr>
        <vertAlign val="superscript"/>
        <sz val="8"/>
        <rFont val="Calibri (Corpo)"/>
      </rPr>
      <t>2</t>
    </r>
    <r>
      <rPr>
        <sz val="8"/>
        <rFont val="Calibri"/>
        <family val="2"/>
        <scheme val="minor"/>
      </rPr>
      <t xml:space="preserve">  There are 110 open requests for 2021, that is, the number of proceeds can be changed after the completion of these processes. For the same reason, the 2020 values ​​have been changed.</t>
    </r>
  </si>
  <si>
    <r>
      <rPr>
        <vertAlign val="superscript"/>
        <sz val="8"/>
        <rFont val="Calibri (Corpo)"/>
      </rPr>
      <t>3</t>
    </r>
    <r>
      <rPr>
        <sz val="8"/>
        <rFont val="Calibri"/>
        <family val="2"/>
        <scheme val="minor"/>
      </rPr>
      <t xml:space="preserve"> Data for December 2021 are prior, and it is possible to change them when the official closing takes place. Data from previous years were changed, now only contemplating Art. 158 of Aneel Resolution No. 414, of 09/09/10. Claims that are not part of Art. 158.</t>
    </r>
  </si>
  <si>
    <r>
      <t xml:space="preserve">Profile of consumers and clients </t>
    </r>
    <r>
      <rPr>
        <b/>
        <vertAlign val="superscript"/>
        <sz val="10"/>
        <rFont val="Calibri"/>
        <family val="2"/>
      </rPr>
      <t>1</t>
    </r>
  </si>
  <si>
    <r>
      <t xml:space="preserve">Satisfaction rates obtained by Iasc Survey - Aneel </t>
    </r>
    <r>
      <rPr>
        <vertAlign val="superscript"/>
        <sz val="10"/>
        <rFont val="Calibri"/>
        <family val="2"/>
      </rPr>
      <t>2</t>
    </r>
  </si>
  <si>
    <t xml:space="preserve">Upheld (unit) </t>
  </si>
  <si>
    <r>
      <t xml:space="preserve">Confirmed complaints (unit) </t>
    </r>
    <r>
      <rPr>
        <vertAlign val="superscript"/>
        <sz val="10"/>
        <rFont val="Calibri"/>
        <family val="2"/>
        <scheme val="minor"/>
      </rPr>
      <t>2</t>
    </r>
  </si>
  <si>
    <r>
      <t xml:space="preserve">Service interactions (unit) </t>
    </r>
    <r>
      <rPr>
        <vertAlign val="superscript"/>
        <sz val="10"/>
        <rFont val="Calibri"/>
        <family val="2"/>
        <scheme val="minor"/>
      </rPr>
      <t>3</t>
    </r>
  </si>
  <si>
    <r>
      <t xml:space="preserve">The company </t>
    </r>
    <r>
      <rPr>
        <vertAlign val="superscript"/>
        <sz val="10"/>
        <rFont val="Calibri"/>
        <family val="2"/>
        <scheme val="minor"/>
      </rPr>
      <t>4</t>
    </r>
  </si>
  <si>
    <r>
      <t xml:space="preserve">1 </t>
    </r>
    <r>
      <rPr>
        <sz val="8"/>
        <color theme="1"/>
        <rFont val="Calibri"/>
        <family val="2"/>
      </rPr>
      <t>The Iasc Aneel 2021 survey had not been released as of the date of publication of this report. The 2020 data was released in 2021.</t>
    </r>
  </si>
  <si>
    <r>
      <t>2</t>
    </r>
    <r>
      <rPr>
        <sz val="8"/>
        <color theme="1"/>
        <rFont val="Calibri"/>
        <family val="2"/>
      </rPr>
      <t xml:space="preserve"> Data for December 2021 are prior, and it is possible to change them when the official closing takes place. They include claims provided for in Art. 158 of Aneel Resolution No. 414, of 09/09/10.</t>
    </r>
  </si>
  <si>
    <r>
      <t xml:space="preserve">3 </t>
    </r>
    <r>
      <rPr>
        <sz val="8"/>
        <color theme="1"/>
        <rFont val="Calibri"/>
        <family val="2"/>
      </rPr>
      <t>Revisado dado de 2020.</t>
    </r>
  </si>
  <si>
    <r>
      <t xml:space="preserve">4 </t>
    </r>
    <r>
      <rPr>
        <sz val="8"/>
        <color theme="1"/>
        <rFont val="Calibri"/>
        <family val="2"/>
      </rPr>
      <t>Revisados dado de 2019 e 2020.</t>
    </r>
  </si>
  <si>
    <t>100,0% </t>
  </si>
  <si>
    <r>
      <t xml:space="preserve">Satisfaction rates obtained by Iasc Survey - Aneel </t>
    </r>
    <r>
      <rPr>
        <vertAlign val="superscript"/>
        <sz val="10"/>
        <rFont val="Calibri"/>
        <family val="2"/>
      </rPr>
      <t>1</t>
    </r>
  </si>
  <si>
    <t>ND </t>
  </si>
  <si>
    <r>
      <t xml:space="preserve">Volume of requests (unit) </t>
    </r>
    <r>
      <rPr>
        <vertAlign val="superscript"/>
        <sz val="10"/>
        <rFont val="Calibri"/>
        <family val="2"/>
        <scheme val="minor"/>
      </rPr>
      <t>2</t>
    </r>
  </si>
  <si>
    <r>
      <t xml:space="preserve">Upheld (unit) </t>
    </r>
    <r>
      <rPr>
        <vertAlign val="superscript"/>
        <sz val="10"/>
        <rFont val="Calibri"/>
        <family val="2"/>
        <scheme val="minor"/>
      </rPr>
      <t>2</t>
    </r>
  </si>
  <si>
    <r>
      <t xml:space="preserve">Service interactions (unit) </t>
    </r>
    <r>
      <rPr>
        <vertAlign val="superscript"/>
        <sz val="10"/>
        <rFont val="Calibri"/>
        <family val="2"/>
        <scheme val="minor"/>
      </rPr>
      <t>2</t>
    </r>
  </si>
  <si>
    <r>
      <t xml:space="preserve">Service interactions completed late (unit) </t>
    </r>
    <r>
      <rPr>
        <vertAlign val="superscript"/>
        <sz val="10"/>
        <rFont val="Calibri"/>
        <family val="2"/>
        <scheme val="minor"/>
      </rPr>
      <t>2</t>
    </r>
  </si>
  <si>
    <r>
      <t xml:space="preserve">Service efficiency (%) </t>
    </r>
    <r>
      <rPr>
        <vertAlign val="superscript"/>
        <sz val="10"/>
        <rFont val="Calibri"/>
        <family val="2"/>
        <scheme val="minor"/>
      </rPr>
      <t>2</t>
    </r>
  </si>
  <si>
    <t xml:space="preserve">The company </t>
  </si>
  <si>
    <t>Excelência no atendimento</t>
  </si>
  <si>
    <t>350 </t>
  </si>
  <si>
    <r>
      <rPr>
        <vertAlign val="superscript"/>
        <sz val="8"/>
        <color theme="1"/>
        <rFont val="Calibri"/>
        <family val="2"/>
      </rPr>
      <t>1</t>
    </r>
    <r>
      <rPr>
        <sz val="8"/>
        <color theme="1"/>
        <rFont val="Calibri"/>
        <family val="2"/>
      </rPr>
      <t xml:space="preserve"> The Iasc Aneel 2021 survey had not been released as of the date of publication of this report. The 2020 data was released in 2021.</t>
    </r>
  </si>
  <si>
    <r>
      <rPr>
        <vertAlign val="superscript"/>
        <sz val="8"/>
        <color theme="1"/>
        <rFont val="Calibri"/>
        <family val="2"/>
      </rPr>
      <t xml:space="preserve">2 </t>
    </r>
    <r>
      <rPr>
        <sz val="8"/>
        <color theme="1"/>
        <rFont val="Calibri"/>
        <family val="2"/>
      </rPr>
      <t>Revised 2019 and 2020 data</t>
    </r>
  </si>
  <si>
    <r>
      <rPr>
        <vertAlign val="superscript"/>
        <sz val="8"/>
        <color theme="1"/>
        <rFont val="Calibri"/>
        <family val="2"/>
      </rPr>
      <t>3</t>
    </r>
    <r>
      <rPr>
        <sz val="8"/>
        <color theme="1"/>
        <rFont val="Calibri"/>
        <family val="2"/>
      </rPr>
      <t xml:space="preserve"> Data for December 2021 are prior, and it is possible to change them when the official closing takes place. Data from previous years were changed, now only contemplating Art. 158 of Aneel Resolution No. 414, of 09/09/10. Claims that are not part of Art. 158.</t>
    </r>
  </si>
  <si>
    <t> 1.584.790 </t>
  </si>
  <si>
    <t> 1.125.666 </t>
  </si>
  <si>
    <t> 55 </t>
  </si>
  <si>
    <t> 42 </t>
  </si>
  <si>
    <t> 177 </t>
  </si>
  <si>
    <t> 192 </t>
  </si>
  <si>
    <r>
      <t xml:space="preserve">2 </t>
    </r>
    <r>
      <rPr>
        <sz val="8"/>
        <color theme="1"/>
        <rFont val="Calibri"/>
        <family val="2"/>
      </rPr>
      <t>Revised 2019 data.</t>
    </r>
  </si>
  <si>
    <r>
      <t>3</t>
    </r>
    <r>
      <rPr>
        <sz val="8"/>
        <color theme="1"/>
        <rFont val="Calibri"/>
        <family val="2"/>
      </rPr>
      <t xml:space="preserve"> Data for December 2021 are prior, and it is possible to change them when the official closing takes place. Data from previous years were changed, now only contemplating Art. 158 of Aneel Resolution No. 414, of 09/09/10. Claims that are not part of Art. 158.</t>
    </r>
  </si>
  <si>
    <r>
      <t xml:space="preserve">Confirmed complaints (unit) </t>
    </r>
    <r>
      <rPr>
        <vertAlign val="superscript"/>
        <sz val="10"/>
        <rFont val="Calibri"/>
        <family val="2"/>
        <scheme val="minor"/>
      </rPr>
      <t>2,3</t>
    </r>
  </si>
  <si>
    <r>
      <rPr>
        <vertAlign val="superscript"/>
        <sz val="8"/>
        <color theme="1"/>
        <rFont val="Calibri"/>
        <family val="2"/>
      </rPr>
      <t xml:space="preserve">2 </t>
    </r>
    <r>
      <rPr>
        <sz val="8"/>
        <color theme="1"/>
        <rFont val="Calibri"/>
        <family val="2"/>
      </rPr>
      <t>Revised 2019 and 2020 data..</t>
    </r>
  </si>
  <si>
    <r>
      <t xml:space="preserve">Volume of requests (unit) </t>
    </r>
    <r>
      <rPr>
        <vertAlign val="superscript"/>
        <sz val="10"/>
        <rFont val="Calibri"/>
        <family val="2"/>
      </rPr>
      <t>2</t>
    </r>
  </si>
  <si>
    <t>1 The Iasc Aneel 2021 survey had not been released as of the date of publication of this report. The 2020 data was released in 2021.</t>
  </si>
  <si>
    <t>2 Electrical damage: there are 26 open requests from 2021, that is, the amount of proceeds can be changed after the completion of these processes. For the same reason, the 2020 values ​​have been changed.</t>
  </si>
  <si>
    <t>3 Complaints: December 2021 data are prior, and it is possible to change them when the official closing takes place. Data from previous years were changed, now only contemplating Art. 158 of Aneel Resolution No. 414, of 09/09/10. Claims that are not part of Art. 158.</t>
  </si>
  <si>
    <t>403 </t>
  </si>
  <si>
    <r>
      <t xml:space="preserve">2 </t>
    </r>
    <r>
      <rPr>
        <sz val="8"/>
        <color theme="1"/>
        <rFont val="Calibri"/>
        <family val="2"/>
      </rPr>
      <t>Revised 2020 and 2019 data.</t>
    </r>
  </si>
  <si>
    <t>1.044.281 </t>
  </si>
  <si>
    <t>92,10% </t>
  </si>
  <si>
    <t>1,70% </t>
  </si>
  <si>
    <t>0,00% </t>
  </si>
  <si>
    <t>186 </t>
  </si>
  <si>
    <r>
      <rPr>
        <vertAlign val="superscript"/>
        <sz val="8"/>
        <color theme="1"/>
        <rFont val="Calibri"/>
        <family val="2"/>
      </rPr>
      <t xml:space="preserve">2 </t>
    </r>
    <r>
      <rPr>
        <sz val="8"/>
        <color theme="1"/>
        <rFont val="Calibri"/>
        <family val="2"/>
      </rPr>
      <t>The December 2021 data are prior, and it is possible to change them when the official closing takes place. They include the claims provided for in Art. 158 of Aneel Resolution No. 414, of 09/09/10.</t>
    </r>
  </si>
  <si>
    <r>
      <t>Upheld (unit)</t>
    </r>
    <r>
      <rPr>
        <vertAlign val="superscript"/>
        <sz val="10"/>
        <rFont val="Calibri"/>
        <family val="2"/>
      </rPr>
      <t xml:space="preserve"> 1</t>
    </r>
  </si>
  <si>
    <r>
      <t>Confirmed complaints (unit)</t>
    </r>
    <r>
      <rPr>
        <vertAlign val="superscript"/>
        <sz val="10"/>
        <rFont val="Calibri"/>
        <family val="2"/>
      </rPr>
      <t xml:space="preserve"> 2</t>
    </r>
  </si>
  <si>
    <t>Bragantina</t>
  </si>
  <si>
    <t>Caiuá</t>
  </si>
  <si>
    <t>Força e Luz do Oeste</t>
  </si>
  <si>
    <t>Nacional</t>
  </si>
  <si>
    <t>Vale Paranapanema</t>
  </si>
  <si>
    <r>
      <t>Call Center</t>
    </r>
    <r>
      <rPr>
        <b/>
        <sz val="10"/>
        <rFont val="Calibri"/>
        <family val="2"/>
      </rPr>
      <t> </t>
    </r>
  </si>
  <si>
    <t> 1.294.057</t>
  </si>
  <si>
    <t> 67</t>
  </si>
  <si>
    <t> 88,65%</t>
  </si>
  <si>
    <t> 2,64%</t>
  </si>
  <si>
    <t> 0</t>
  </si>
  <si>
    <t> 207</t>
  </si>
  <si>
    <t>3.882 </t>
  </si>
  <si>
    <t>FER (unit.)</t>
  </si>
  <si>
    <r>
      <t xml:space="preserve">Violation of commercial service terms </t>
    </r>
    <r>
      <rPr>
        <b/>
        <vertAlign val="superscript"/>
        <sz val="10"/>
        <color theme="0"/>
        <rFont val="Calibri (Corpo)"/>
      </rPr>
      <t>3</t>
    </r>
  </si>
  <si>
    <t>98,15% </t>
  </si>
  <si>
    <t>97.41%</t>
  </si>
  <si>
    <t>Number of consumer complaints forwarded to:</t>
  </si>
  <si>
    <r>
      <t xml:space="preserve">3 </t>
    </r>
    <r>
      <rPr>
        <sz val="8"/>
        <color theme="1"/>
        <rFont val="Calibri"/>
        <family val="2"/>
      </rPr>
      <t>Revised 2020 data.</t>
    </r>
  </si>
  <si>
    <t>2.562 </t>
  </si>
  <si>
    <t xml:space="preserve">Confirmed complaints (unit) </t>
  </si>
  <si>
    <t>6.047 </t>
  </si>
  <si>
    <t>303.108 </t>
  </si>
  <si>
    <t>7.585 </t>
  </si>
  <si>
    <r>
      <t xml:space="preserve">The company </t>
    </r>
    <r>
      <rPr>
        <vertAlign val="superscript"/>
        <sz val="10"/>
        <rFont val="Calibri"/>
        <family val="2"/>
        <scheme val="minor"/>
      </rPr>
      <t>3</t>
    </r>
  </si>
  <si>
    <t>14.248 </t>
  </si>
  <si>
    <r>
      <t xml:space="preserve">Procon </t>
    </r>
    <r>
      <rPr>
        <vertAlign val="superscript"/>
        <sz val="10"/>
        <rFont val="Calibri"/>
        <family val="2"/>
        <scheme val="minor"/>
      </rPr>
      <t>3</t>
    </r>
  </si>
  <si>
    <r>
      <t xml:space="preserve">3 </t>
    </r>
    <r>
      <rPr>
        <sz val="8"/>
        <color theme="1"/>
        <rFont val="Calibri"/>
        <family val="2"/>
      </rPr>
      <t>Revised 2020 and 2019 data.</t>
    </r>
  </si>
  <si>
    <t>Impacts on health and safety</t>
  </si>
  <si>
    <t>Total number of nonfatal injuries involving the population</t>
  </si>
  <si>
    <t>Total number of fatal injuries involving the population</t>
  </si>
  <si>
    <t>Legal proceedings resulting from accidents involving consumers – Overall Legal Proceedings</t>
  </si>
  <si>
    <t>Low-income rate</t>
  </si>
  <si>
    <t>Number of low-income households served</t>
  </si>
  <si>
    <t>Total low-income households out of total households served (residential customers/consumers) (%)</t>
  </si>
  <si>
    <t>Revenue from sales to low-income residential subsector (R$ 000)</t>
  </si>
  <si>
    <t>Total revenue from sales to low-income residential subsector out of total residential revenue (%)</t>
  </si>
  <si>
    <t>Subsidy received for low-income consumers (R$ 000)</t>
  </si>
  <si>
    <t>Company involvement in social action</t>
  </si>
  <si>
    <t>Funds allocated to education (R$ thousand)</t>
  </si>
  <si>
    <t>178 </t>
  </si>
  <si>
    <t>440 </t>
  </si>
  <si>
    <t>Funds allocated to health care and sanitation (R$ 000)</t>
  </si>
  <si>
    <t>Funds allocated to culture (R$ 000)</t>
  </si>
  <si>
    <t> 1.343 </t>
  </si>
  <si>
    <t>1.332 </t>
  </si>
  <si>
    <t>Funds allocated to sports (R$ 000)</t>
  </si>
  <si>
    <t>22 </t>
  </si>
  <si>
    <t> 35 </t>
  </si>
  <si>
    <t>Other funds allocated to social initiatives (R$ 000)</t>
  </si>
  <si>
    <t>818 </t>
  </si>
  <si>
    <t>214 </t>
  </si>
  <si>
    <t>Employees carrying out voluntary work in the community outside the Company/total employees (%)</t>
  </si>
  <si>
    <t>Number of hours donated per month (employees released from normal working hours) by the Company for employee volunteer work</t>
  </si>
  <si>
    <t>Company involvement in cultural, sporting and social projects (Rouanet Law, Sporting Incentive Law, Pronon, Pronas, Infant and Adolescent Fund, Fund for the Elderly)</t>
  </si>
  <si>
    <t>Funds allocated to projects (R$ 000) </t>
  </si>
  <si>
    <t>8.543 </t>
  </si>
  <si>
    <t>Funds allocated to the largest project (R$ 000)</t>
  </si>
  <si>
    <t>750 </t>
  </si>
  <si>
    <t>Project name</t>
  </si>
  <si>
    <t>Midiaparque - Etapa 3</t>
  </si>
  <si>
    <t>Fábrica do Futuro – Estúdio Escola</t>
  </si>
  <si>
    <t>Derrapada </t>
  </si>
  <si>
    <t>Movie "Maria do Caritó"</t>
  </si>
  <si>
    <t>Project "Estúdio Escola"</t>
  </si>
  <si>
    <t>Music Group "Princesa Leopoldina"</t>
  </si>
  <si>
    <t>Bidder</t>
  </si>
  <si>
    <t>Agência de Desenvolvimento do Polo Audiovisual da Zona da Mata</t>
  </si>
  <si>
    <t>Instituto Fábrica do Futuro</t>
  </si>
  <si>
    <t>Camisa Listrada BH Produções Audiovisuais Ltda. </t>
  </si>
  <si>
    <t>Versão Final Produção e Comunicação Ltda.</t>
  </si>
  <si>
    <t>Banda Musical Princesa Leopoldina</t>
  </si>
  <si>
    <t>2 </t>
  </si>
  <si>
    <t xml:space="preserve"> 183 </t>
  </si>
  <si>
    <t xml:space="preserve"> 254 </t>
  </si>
  <si>
    <t xml:space="preserve"> 36 </t>
  </si>
  <si>
    <t xml:space="preserve"> 158 </t>
  </si>
  <si>
    <t>179 </t>
  </si>
  <si>
    <t>118 </t>
  </si>
  <si>
    <t>Circuito Cultura nas Escolas</t>
  </si>
  <si>
    <t>Singing Workshops</t>
  </si>
  <si>
    <t>Youth Orchestra</t>
  </si>
  <si>
    <t>"Ocupação Usina de Artes Visuais"</t>
  </si>
  <si>
    <t>"Usina Cultural Energisa – Ocupação de Artes Visuais"</t>
  </si>
  <si>
    <t>"Cineclube"</t>
  </si>
  <si>
    <t>Ecotransforma Produções Artísticas</t>
  </si>
  <si>
    <t>Fundação Ueze Elias Zahran</t>
  </si>
  <si>
    <t>Instituto Banese </t>
  </si>
  <si>
    <t>Dyogenes Chaves Gomes</t>
  </si>
  <si>
    <t>Instituto Banese</t>
  </si>
  <si>
    <t>Dyogenes Chaves Atelier Ltda.</t>
  </si>
  <si>
    <t xml:space="preserve"> 1.152 </t>
  </si>
  <si>
    <t xml:space="preserve"> 887 </t>
  </si>
  <si>
    <t xml:space="preserve"> 320 </t>
  </si>
  <si>
    <t xml:space="preserve"> 42 </t>
  </si>
  <si>
    <t>7,6% </t>
  </si>
  <si>
    <t>24h</t>
  </si>
  <si>
    <t>58 </t>
  </si>
  <si>
    <t>Ler, conhecer e preservar a identidade sul-mato-grossense</t>
  </si>
  <si>
    <t xml:space="preserve"> "América do Sul Pantanal" Festival</t>
  </si>
  <si>
    <r>
      <t xml:space="preserve"> "Inverno de Bonito" 19</t>
    </r>
    <r>
      <rPr>
        <vertAlign val="superscript"/>
        <sz val="10"/>
        <rFont val="Calibri"/>
        <family val="2"/>
        <scheme val="minor"/>
      </rPr>
      <t>th</t>
    </r>
    <r>
      <rPr>
        <sz val="10"/>
        <rFont val="Calibri"/>
        <family val="2"/>
        <scheme val="minor"/>
      </rPr>
      <t xml:space="preserve"> Festival</t>
    </r>
  </si>
  <si>
    <t>"Mitos Indígenas em Travessia"</t>
  </si>
  <si>
    <t>Lampz</t>
  </si>
  <si>
    <t>"Curva do Rio Sujo"</t>
  </si>
  <si>
    <t>"Estive em Lisboa"</t>
  </si>
  <si>
    <t>Lucimara de Oliveira Calvis</t>
  </si>
  <si>
    <t>Fundação</t>
  </si>
  <si>
    <t>Zureta Serviços e Produções Artísticas Ltda. – ME</t>
  </si>
  <si>
    <t>Tem Dende Produções Ltda. – ME</t>
  </si>
  <si>
    <t>DM Filmes e Prod. Art.</t>
  </si>
  <si>
    <t>Refinaria Produções</t>
  </si>
  <si>
    <t>15, 0%</t>
  </si>
  <si>
    <t xml:space="preserve"> 2.109 </t>
  </si>
  <si>
    <t xml:space="preserve"> 1.614 </t>
  </si>
  <si>
    <t xml:space="preserve"> 364 </t>
  </si>
  <si>
    <t xml:space="preserve"> 1.992 </t>
  </si>
  <si>
    <t>2.109 </t>
  </si>
  <si>
    <t>364 </t>
  </si>
  <si>
    <t>"Mato Grosso Dançando o Brasil"</t>
  </si>
  <si>
    <t>"Minas em busca do pódio" - Year IV </t>
  </si>
  <si>
    <t>"Cuiabá 300 Anos"</t>
  </si>
  <si>
    <t>"Vela Jovem II"</t>
  </si>
  <si>
    <t>"Vai na Bola, Glanderson"</t>
  </si>
  <si>
    <t>Associação Cultural Flor Ribeirinha</t>
  </si>
  <si>
    <t>Instituto Sergio Sette Camara </t>
  </si>
  <si>
    <t>Associação Cultural Cena Onze</t>
  </si>
  <si>
    <t>Confederação Brasileira de Vela</t>
  </si>
  <si>
    <t>Raccord Produções Artísticas e Cinemat. Ltda.</t>
  </si>
  <si>
    <t xml:space="preserve"> 95 </t>
  </si>
  <si>
    <t xml:space="preserve"> 213 </t>
  </si>
  <si>
    <t xml:space="preserve"> 9 </t>
  </si>
  <si>
    <t xml:space="preserve"> 102 </t>
  </si>
  <si>
    <t>581 </t>
  </si>
  <si>
    <t>345 </t>
  </si>
  <si>
    <t>Ary</t>
  </si>
  <si>
    <t>"Laboratório Audiovisual Cocriativo"</t>
  </si>
  <si>
    <t>Tokyo 2020 Siemsen Swan Team</t>
  </si>
  <si>
    <t>Nova Friburgo Audiovisual Polo</t>
  </si>
  <si>
    <t>Napressão Produções Audiovisuais Ltda.</t>
  </si>
  <si>
    <t>Cocriativa Conteúdos Audiovisuais Ltda.</t>
  </si>
  <si>
    <t>Isabel Swan Marketing Ltda. </t>
  </si>
  <si>
    <t>Instituto Serrano de Economia Criativa</t>
  </si>
  <si>
    <t>13 </t>
  </si>
  <si>
    <t xml:space="preserve"> 1.267 </t>
  </si>
  <si>
    <t xml:space="preserve"> 1.154 </t>
  </si>
  <si>
    <t xml:space="preserve"> 315 </t>
  </si>
  <si>
    <t xml:space="preserve"> 128 </t>
  </si>
  <si>
    <t>2.042 </t>
  </si>
  <si>
    <t>370 </t>
  </si>
  <si>
    <t>Ocupação Usina de Artes Visuais 21-22</t>
  </si>
  <si>
    <t>"Natal na Usina"</t>
  </si>
  <si>
    <r>
      <t>"Aruanda do Audiovisual Brasileiro" 13</t>
    </r>
    <r>
      <rPr>
        <vertAlign val="superscript"/>
        <sz val="10"/>
        <rFont val="Calibri"/>
        <family val="2"/>
        <scheme val="minor"/>
      </rPr>
      <t>th</t>
    </r>
    <r>
      <rPr>
        <sz val="10"/>
        <rFont val="Calibri"/>
        <family val="2"/>
        <scheme val="minor"/>
      </rPr>
      <t xml:space="preserve"> Festival</t>
    </r>
  </si>
  <si>
    <t>"Iluminarte Teatral"</t>
  </si>
  <si>
    <t>"Vela Jovem" Project</t>
  </si>
  <si>
    <t>"Usina Criativa de Cinema"</t>
  </si>
  <si>
    <t>Cineport</t>
  </si>
  <si>
    <t>Diogenes Chaves Gomes</t>
  </si>
  <si>
    <t>Dina Lúcia Filipe Faria Azeiteiro</t>
  </si>
  <si>
    <t>Dina Lucia Filipe Faria Azeiteiro </t>
  </si>
  <si>
    <t>Andrea Gonçalves Pereira Villar</t>
  </si>
  <si>
    <t>Carolina Paiva Neves Frade da Cruz</t>
  </si>
  <si>
    <t>Fundação Ormeo Junqueira Botelho</t>
  </si>
  <si>
    <t>17 </t>
  </si>
  <si>
    <t>420 </t>
  </si>
  <si>
    <t xml:space="preserve"> 407 </t>
  </si>
  <si>
    <t xml:space="preserve"> 696 </t>
  </si>
  <si>
    <t xml:space="preserve"> 70 </t>
  </si>
  <si>
    <t xml:space="preserve"> 859 </t>
  </si>
  <si>
    <t>492 </t>
  </si>
  <si>
    <t>190 </t>
  </si>
  <si>
    <t>200 </t>
  </si>
  <si>
    <t>Orquestra Jovem de Sergipe</t>
  </si>
  <si>
    <t>Sergipe Youth Orchestra</t>
  </si>
  <si>
    <t>"Barulho da Noite"</t>
  </si>
  <si>
    <t>Movie "Arigó"</t>
  </si>
  <si>
    <t>D G Mazaroni Eireli ME</t>
  </si>
  <si>
    <t>Write Produções Artísticas Ltda.</t>
  </si>
  <si>
    <t xml:space="preserve"> 330 </t>
  </si>
  <si>
    <t xml:space="preserve"> 836 </t>
  </si>
  <si>
    <t xml:space="preserve"> 244 </t>
  </si>
  <si>
    <t>1.439 </t>
  </si>
  <si>
    <t>339 </t>
  </si>
  <si>
    <t>12º Festival de Comida de Boteco de Extrema</t>
  </si>
  <si>
    <r>
      <t>"Arte Serrinha" 19</t>
    </r>
    <r>
      <rPr>
        <vertAlign val="superscript"/>
        <sz val="10"/>
        <rFont val="Calibri"/>
        <family val="2"/>
        <scheme val="minor"/>
      </rPr>
      <t>th</t>
    </r>
    <r>
      <rPr>
        <sz val="10"/>
        <rFont val="Calibri"/>
        <family val="2"/>
        <scheme val="minor"/>
      </rPr>
      <t xml:space="preserve"> Festival </t>
    </r>
  </si>
  <si>
    <r>
      <t>"Arte Serrinha" 18</t>
    </r>
    <r>
      <rPr>
        <vertAlign val="superscript"/>
        <sz val="10"/>
        <rFont val="Calibri"/>
        <family val="2"/>
        <scheme val="minor"/>
      </rPr>
      <t>th</t>
    </r>
    <r>
      <rPr>
        <sz val="10"/>
        <rFont val="Calibri"/>
        <family val="2"/>
        <scheme val="minor"/>
      </rPr>
      <t xml:space="preserve"> Festival </t>
    </r>
  </si>
  <si>
    <t>"Comida de Boteco de Extrema" Festival  (MG)</t>
  </si>
  <si>
    <t>"Entrando em Cena"</t>
  </si>
  <si>
    <t xml:space="preserve">"Serrinha-Plano Anual-2016" Art Festival  </t>
  </si>
  <si>
    <t>"Serrinha 2015 ‘Ressonhando Mundos’" Art Festival</t>
  </si>
  <si>
    <t>Nossa Senhora das Produções</t>
  </si>
  <si>
    <t>Arte Serrinha Produções Culturais Ltda.</t>
  </si>
  <si>
    <t>Arte Serrinha Produções Culturais Ltda. </t>
  </si>
  <si>
    <t>Sergio Manfrini</t>
  </si>
  <si>
    <t>Instituto Entrando em Cena</t>
  </si>
  <si>
    <t>Espaço Edith Cultura</t>
  </si>
  <si>
    <t>14 </t>
  </si>
  <si>
    <t xml:space="preserve"> 1.174 </t>
  </si>
  <si>
    <t xml:space="preserve"> 700 </t>
  </si>
  <si>
    <t xml:space="preserve"> 135 </t>
  </si>
  <si>
    <t xml:space="preserve"> 378 </t>
  </si>
  <si>
    <t>Orquestra Viva Musica Tocantins em Concerto</t>
  </si>
  <si>
    <t>"Filarmônica N. S. da Conceição"</t>
  </si>
  <si>
    <t>"O que queremos para o mundo?"</t>
  </si>
  <si>
    <t>"Rota Tocantins"</t>
  </si>
  <si>
    <t>"Esportivo Magia V"</t>
  </si>
  <si>
    <t>Associação Viva Música</t>
  </si>
  <si>
    <t>Filarmônica N. S. da Conceição</t>
  </si>
  <si>
    <t>Dina Lucia Filipe Faria Azeiteiro</t>
  </si>
  <si>
    <t>Lamira Artes</t>
  </si>
  <si>
    <t>Rio Yatch Club</t>
  </si>
  <si>
    <t>Service targets</t>
  </si>
  <si>
    <t>Calls handled (no.)</t>
  </si>
  <si>
    <t>Performance of targets (%)</t>
  </si>
  <si>
    <t>Total municipalities with universal access</t>
  </si>
  <si>
    <t>Municipalities with universal access (%)</t>
  </si>
  <si>
    <t>Universalization completed in 2010, according to Aneel Dispatch No. 2,344, of 07/17/2012.</t>
  </si>
  <si>
    <r>
      <t xml:space="preserve">2018 </t>
    </r>
    <r>
      <rPr>
        <b/>
        <vertAlign val="superscript"/>
        <sz val="10"/>
        <color rgb="FFFFFFFF"/>
        <rFont val="Calibri"/>
        <family val="2"/>
        <scheme val="minor"/>
      </rPr>
      <t>1</t>
    </r>
  </si>
  <si>
    <r>
      <t xml:space="preserve">2017 </t>
    </r>
    <r>
      <rPr>
        <b/>
        <vertAlign val="superscript"/>
        <sz val="10"/>
        <color rgb="FFFFFFFF"/>
        <rFont val="Calibri (Corpo)"/>
      </rPr>
      <t>1</t>
    </r>
  </si>
  <si>
    <t>5.000 </t>
  </si>
  <si>
    <t>2.454 </t>
  </si>
  <si>
    <t>49,1% </t>
  </si>
  <si>
    <t>7 </t>
  </si>
  <si>
    <t>13,5 %</t>
  </si>
  <si>
    <t>13,5% </t>
  </si>
  <si>
    <r>
      <rPr>
        <vertAlign val="superscript"/>
        <sz val="8"/>
        <rFont val="Calibri (Corpo)"/>
      </rPr>
      <t xml:space="preserve">1 </t>
    </r>
    <r>
      <rPr>
        <sz val="8"/>
        <rFont val="Calibri"/>
        <family val="2"/>
        <scheme val="minor"/>
      </rPr>
      <t xml:space="preserve">2017 and 2018 data adjusted. </t>
    </r>
  </si>
  <si>
    <t>The state of Tocantins was universalized in 2018.</t>
  </si>
  <si>
    <t>               2014</t>
  </si>
  <si>
    <t>Project type</t>
  </si>
  <si>
    <r>
      <t xml:space="preserve">Investments (R$ 000) </t>
    </r>
    <r>
      <rPr>
        <b/>
        <vertAlign val="superscript"/>
        <sz val="10"/>
        <color theme="0"/>
        <rFont val="Calibri"/>
        <family val="2"/>
        <scheme val="minor"/>
      </rPr>
      <t>1</t>
    </r>
  </si>
  <si>
    <t>Financing sources (R$ 000)</t>
  </si>
  <si>
    <t>(%)</t>
  </si>
  <si>
    <t>Direct</t>
  </si>
  <si>
    <t>Third party</t>
  </si>
  <si>
    <t>Customer</t>
  </si>
  <si>
    <t>Trade and Services</t>
  </si>
  <si>
    <t>Public Authorities</t>
  </si>
  <si>
    <t>Public Utility</t>
  </si>
  <si>
    <t>Low-Income Residential</t>
  </si>
  <si>
    <t>Public Lighting</t>
  </si>
  <si>
    <t>Municipal Energy Management</t>
  </si>
  <si>
    <t>Educational</t>
  </si>
  <si>
    <t>TOTAL</t>
  </si>
  <si>
    <r>
      <rPr>
        <vertAlign val="superscript"/>
        <sz val="10"/>
        <rFont val="Calibri"/>
        <family val="2"/>
        <scheme val="minor"/>
      </rPr>
      <t>1</t>
    </r>
    <r>
      <rPr>
        <sz val="10"/>
        <rFont val="Calibri"/>
        <family val="2"/>
        <scheme val="minor"/>
      </rPr>
      <t xml:space="preserve"> Excludes resources used in project management</t>
    </r>
  </si>
  <si>
    <t>Units served</t>
  </si>
  <si>
    <t>Energy savings (MWh/year)</t>
  </si>
  <si>
    <t>Peak Shaving (kW)</t>
  </si>
  <si>
    <t>1 Excludes resources used in project management.</t>
  </si>
  <si>
    <t>0 </t>
  </si>
  <si>
    <t>Amount</t>
  </si>
  <si>
    <t>FA – Alternative Electricity Generation Sources</t>
  </si>
  <si>
    <t>GT - Thermal</t>
  </si>
  <si>
    <t>GB - River Basin and Reservoir Management</t>
  </si>
  <si>
    <t>MA – Environment</t>
  </si>
  <si>
    <t>SE – Safety</t>
  </si>
  <si>
    <t> 0,00 </t>
  </si>
  <si>
    <t>EF – Energy Efficiency</t>
  </si>
  <si>
    <t>PL - Power Systems Planning</t>
  </si>
  <si>
    <t>OP - Power System Operation</t>
  </si>
  <si>
    <t> 75,93 </t>
  </si>
  <si>
    <t>SC - Power System Supervision, Control and Protection</t>
  </si>
  <si>
    <t>139,28 </t>
  </si>
  <si>
    <t>QC - Power Supply Quality and Reliability</t>
  </si>
  <si>
    <t>MF – Metering, Billing and Commercial Loss Reduction</t>
  </si>
  <si>
    <t> 88,97 </t>
  </si>
  <si>
    <t>304,18 </t>
  </si>
  <si>
    <r>
      <rPr>
        <vertAlign val="superscript"/>
        <sz val="8"/>
        <rFont val="Calibri (Corpo)"/>
      </rPr>
      <t xml:space="preserve">1 </t>
    </r>
    <r>
      <rPr>
        <sz val="8"/>
        <rFont val="Calibri"/>
        <family val="2"/>
        <scheme val="minor"/>
      </rPr>
      <t>Excludes funds used in project management </t>
    </r>
  </si>
  <si>
    <r>
      <rPr>
        <vertAlign val="superscript"/>
        <sz val="8"/>
        <rFont val="Calibri (Corpo)"/>
      </rPr>
      <t xml:space="preserve">1 </t>
    </r>
    <r>
      <rPr>
        <sz val="8"/>
        <rFont val="Calibri"/>
        <family val="2"/>
        <scheme val="minor"/>
      </rPr>
      <t>Excludes funds used in project management</t>
    </r>
  </si>
  <si>
    <t>Recover degraded areas</t>
  </si>
  <si>
    <t>Shielded and insulated lines (ecological grid or green lines) in urban areas (km)</t>
  </si>
  <si>
    <t>Percentage of shielded and insulated lines out of total distribution lines in urban areas (%)</t>
  </si>
  <si>
    <t>Waste generation and treatment</t>
  </si>
  <si>
    <t>Emission</t>
  </si>
  <si>
    <t>Annual volume of greenhouse gas (CO2, CH4, N2O, HFC, PFC and SF6) emissions (in tons of CO2 equivalent)1</t>
  </si>
  <si>
    <t>Annual volume of ozone-depleting emissions (in tonnes of CFC equivalent)</t>
  </si>
  <si>
    <t>Effluents</t>
  </si>
  <si>
    <r>
      <t xml:space="preserve">Total water discharge by quality and destination </t>
    </r>
    <r>
      <rPr>
        <vertAlign val="superscript"/>
        <sz val="10"/>
        <rFont val="Calibri"/>
        <family val="2"/>
        <scheme val="minor"/>
      </rPr>
      <t>1</t>
    </r>
  </si>
  <si>
    <t>Solids </t>
  </si>
  <si>
    <r>
      <t xml:space="preserve">Annual quantity (in tons) of solid waste generated (refuse, waste, rubble etc.) </t>
    </r>
    <r>
      <rPr>
        <vertAlign val="superscript"/>
        <sz val="10"/>
        <rFont val="Calibri"/>
        <family val="2"/>
        <scheme val="minor"/>
      </rPr>
      <t>2</t>
    </r>
  </si>
  <si>
    <t xml:space="preserve">Percentage of equipment replaced by insulating mineral oil without PCB (ascarel) </t>
  </si>
  <si>
    <t>Use of resources in the production process and managerial processes</t>
  </si>
  <si>
    <t>Total electricity consumption by source</t>
  </si>
  <si>
    <r>
      <t>Electricity consumption per kWh distributed (sold) </t>
    </r>
    <r>
      <rPr>
        <vertAlign val="superscript"/>
        <sz val="10"/>
        <rFont val="Calibri"/>
        <family val="2"/>
        <scheme val="minor"/>
      </rPr>
      <t>3</t>
    </r>
  </si>
  <si>
    <t>Total energy consumption (kWh)</t>
  </si>
  <si>
    <t>Total energy consumption (GJ)</t>
  </si>
  <si>
    <t>Electricity consumption (kWh)</t>
  </si>
  <si>
    <t>Electricity consumption (GJ)</t>
  </si>
  <si>
    <r>
      <t xml:space="preserve">Direct energy consumption by primary energy source, in GJ </t>
    </r>
    <r>
      <rPr>
        <b/>
        <vertAlign val="superscript"/>
        <sz val="10"/>
        <rFont val="Calibri"/>
        <family val="2"/>
        <scheme val="minor"/>
      </rPr>
      <t>3</t>
    </r>
  </si>
  <si>
    <t>Total fuels</t>
  </si>
  <si>
    <r>
      <t xml:space="preserve">Diesel </t>
    </r>
    <r>
      <rPr>
        <vertAlign val="superscript"/>
        <sz val="10"/>
        <rFont val="Calibri"/>
        <family val="2"/>
        <scheme val="minor"/>
      </rPr>
      <t>4</t>
    </r>
  </si>
  <si>
    <r>
      <t xml:space="preserve">Gasoline </t>
    </r>
    <r>
      <rPr>
        <vertAlign val="superscript"/>
        <sz val="10"/>
        <rFont val="Calibri"/>
        <family val="2"/>
        <scheme val="minor"/>
      </rPr>
      <t>4</t>
    </r>
  </si>
  <si>
    <t>GLP (forklift trucks)</t>
  </si>
  <si>
    <r>
      <t>Ethanol</t>
    </r>
    <r>
      <rPr>
        <vertAlign val="superscript"/>
        <sz val="10"/>
        <rFont val="Calibri"/>
        <family val="2"/>
        <scheme val="minor"/>
      </rPr>
      <t xml:space="preserve"> 4</t>
    </r>
  </si>
  <si>
    <r>
      <t xml:space="preserve">Natural gas </t>
    </r>
    <r>
      <rPr>
        <vertAlign val="superscript"/>
        <sz val="10"/>
        <rFont val="Calibri"/>
        <family val="2"/>
        <scheme val="minor"/>
      </rPr>
      <t>4</t>
    </r>
  </si>
  <si>
    <r>
      <t>Total water consumption by source (m</t>
    </r>
    <r>
      <rPr>
        <b/>
        <vertAlign val="superscript"/>
        <sz val="10"/>
        <rFont val="Calibri"/>
        <family val="2"/>
        <scheme val="minor"/>
      </rPr>
      <t>3</t>
    </r>
    <r>
      <rPr>
        <b/>
        <sz val="10"/>
        <rFont val="Calibri"/>
        <family val="2"/>
        <scheme val="minor"/>
      </rPr>
      <t>) </t>
    </r>
  </si>
  <si>
    <t>Supply (public system)</t>
  </si>
  <si>
    <t>Underground source (well)</t>
  </si>
  <si>
    <t>Electricity consumption per kWh distributed (sold) </t>
  </si>
  <si>
    <t>Surface extraction (waterways)</t>
  </si>
  <si>
    <r>
      <t>Total water withdrawal (m</t>
    </r>
    <r>
      <rPr>
        <vertAlign val="superscript"/>
        <sz val="10"/>
        <rFont val="Calibri"/>
        <family val="2"/>
        <scheme val="minor"/>
      </rPr>
      <t>3</t>
    </r>
    <r>
      <rPr>
        <sz val="10"/>
        <rFont val="Calibri"/>
        <family val="2"/>
        <scheme val="minor"/>
      </rPr>
      <t>) </t>
    </r>
  </si>
  <si>
    <r>
      <t>Water withdrawal per employee (m</t>
    </r>
    <r>
      <rPr>
        <vertAlign val="superscript"/>
        <sz val="10"/>
        <rFont val="Calibri"/>
        <family val="2"/>
        <scheme val="minor"/>
      </rPr>
      <t>3</t>
    </r>
    <r>
      <rPr>
        <sz val="10"/>
        <rFont val="Calibri"/>
        <family val="2"/>
        <scheme val="minor"/>
      </rPr>
      <t xml:space="preserve">) </t>
    </r>
    <r>
      <rPr>
        <vertAlign val="superscript"/>
        <sz val="10"/>
        <rFont val="Calibri"/>
        <family val="2"/>
        <scheme val="minor"/>
      </rPr>
      <t>5</t>
    </r>
  </si>
  <si>
    <t>Environmental education and awareness raising</t>
  </si>
  <si>
    <t>At the Organization</t>
  </si>
  <si>
    <t>Number of employees trained in environmental education programs</t>
  </si>
  <si>
    <t>Percentage of employees trained in environmental education programs/total employees</t>
  </si>
  <si>
    <t>Number of hours of environmental training out of total hours of training</t>
  </si>
  <si>
    <t>In the Community </t>
  </si>
  <si>
    <t>Number of primary schools and high schools served</t>
  </si>
  <si>
    <t>Number of primary school and high school students served</t>
  </si>
  <si>
    <t>Number of teachers trained</t>
  </si>
  <si>
    <t>Number of universities and technical schools served</t>
  </si>
  <si>
    <t>Number of technical school and graduate students served</t>
  </si>
  <si>
    <r>
      <rPr>
        <vertAlign val="superscript"/>
        <sz val="9"/>
        <rFont val="Calibri (Corpo)"/>
      </rPr>
      <t>1</t>
    </r>
    <r>
      <rPr>
        <sz val="9"/>
        <rFont val="Calibri"/>
        <family val="2"/>
        <scheme val="minor"/>
      </rPr>
      <t xml:space="preserve"> Water waste is sanitary waste and relatively insignificant.</t>
    </r>
  </si>
  <si>
    <r>
      <rPr>
        <vertAlign val="superscript"/>
        <sz val="9"/>
        <rFont val="Calibri (Corpo)"/>
      </rPr>
      <t xml:space="preserve">2 </t>
    </r>
    <r>
      <rPr>
        <sz val="9"/>
        <rFont val="Calibri"/>
        <family val="2"/>
        <scheme val="minor"/>
      </rPr>
      <t>From 2020 onwards, only actual waste is considered, without accounting for scrap as in previous years, as it is reused.</t>
    </r>
  </si>
  <si>
    <r>
      <rPr>
        <vertAlign val="superscript"/>
        <sz val="9"/>
        <rFont val="Calibri (Corpo)"/>
      </rPr>
      <t>3</t>
    </r>
    <r>
      <rPr>
        <sz val="9"/>
        <rFont val="Calibri"/>
        <family val="2"/>
        <scheme val="minor"/>
      </rPr>
      <t xml:space="preserve"> Revised data for 2019 and 2020, including information on electricity consumption.</t>
    </r>
  </si>
  <si>
    <r>
      <rPr>
        <vertAlign val="superscript"/>
        <sz val="9"/>
        <rFont val="Calibri"/>
        <family val="2"/>
        <scheme val="minor"/>
      </rPr>
      <t xml:space="preserve">4 </t>
    </r>
    <r>
      <rPr>
        <sz val="9"/>
        <rFont val="Calibri"/>
        <family val="2"/>
        <scheme val="minor"/>
      </rPr>
      <t>Recovery of degraded areas.</t>
    </r>
  </si>
  <si>
    <r>
      <rPr>
        <vertAlign val="superscript"/>
        <sz val="9"/>
        <rFont val="Calibri"/>
        <family val="2"/>
        <scheme val="minor"/>
      </rPr>
      <t xml:space="preserve">5 </t>
    </r>
    <r>
      <rPr>
        <sz val="9"/>
        <rFont val="Calibri"/>
        <family val="2"/>
        <scheme val="minor"/>
      </rPr>
      <t>Considers employees working in the city of Cataguases.</t>
    </r>
  </si>
  <si>
    <r>
      <rPr>
        <vertAlign val="superscript"/>
        <sz val="9"/>
        <rFont val="Calibri"/>
        <family val="2"/>
        <scheme val="minor"/>
      </rPr>
      <t xml:space="preserve">6 </t>
    </r>
    <r>
      <rPr>
        <sz val="9"/>
        <rFont val="Calibri"/>
        <family val="2"/>
        <scheme val="minor"/>
      </rPr>
      <t>Due to Covid-19, it was impossible to carry out actions in educational institutions.</t>
    </r>
  </si>
  <si>
    <t>Performance metrics - distribution companies</t>
  </si>
  <si>
    <t>Deforestation (hectares of land cleared by quarter)</t>
  </si>
  <si>
    <t>Tree trimming (volume of waste created by month in kg) 1</t>
  </si>
  <si>
    <t>Oil leaks (leakage sites by month)</t>
  </si>
  <si>
    <t>Total water discharge by quality and destination 2</t>
  </si>
  <si>
    <t xml:space="preserve">Annual quantity (in tons) of solid waste generated (refuse, waste, rubble etc.) </t>
  </si>
  <si>
    <t>Diesel</t>
  </si>
  <si>
    <t>Gasoline</t>
  </si>
  <si>
    <t>Ethanol</t>
  </si>
  <si>
    <t>Natural gas</t>
  </si>
  <si>
    <t>Total water consumption by source (m3) </t>
  </si>
  <si>
    <t>Total water withdrawal (m3) </t>
  </si>
  <si>
    <t xml:space="preserve">Water withdrawal per employee (m3) </t>
  </si>
  <si>
    <r>
      <t>1</t>
    </r>
    <r>
      <rPr>
        <sz val="8"/>
        <color theme="1"/>
        <rFont val="Calibri"/>
        <family val="2"/>
      </rPr>
      <t xml:space="preserve"> Water waste is sanitary waste and relatively insignificant.</t>
    </r>
  </si>
  <si>
    <r>
      <t>2</t>
    </r>
    <r>
      <rPr>
        <sz val="8"/>
        <color rgb="FF000000"/>
        <rFont val="Calibri"/>
        <family val="2"/>
      </rPr>
      <t xml:space="preserve"> Data for 2018 and 2019 were revised, which considered diesel consumed by the fleet and by thermal plants not operated by Energisa. Data for 2019 and 2020 refer to fleet consumption. There is no segmented information on consumption for 2018. The increase in consumption in 2020 reflects the acquisition of new vehicles for its own fleet that run on diesel, gasoline and ethanol.</t>
    </r>
  </si>
  <si>
    <r>
      <t>3</t>
    </r>
    <r>
      <rPr>
        <sz val="8"/>
        <color rgb="FF000000"/>
        <rFont val="Calibri"/>
        <family val="2"/>
      </rPr>
      <t xml:space="preserve"> Revised data for 2019, which had been reported in liters.</t>
    </r>
  </si>
  <si>
    <r>
      <t>Electricity consumption per kWh distributed (sold) </t>
    </r>
    <r>
      <rPr>
        <vertAlign val="superscript"/>
        <sz val="10"/>
        <rFont val="Calibri"/>
        <family val="2"/>
        <scheme val="minor"/>
      </rPr>
      <t>2</t>
    </r>
  </si>
  <si>
    <r>
      <t xml:space="preserve">Supply (public system) </t>
    </r>
    <r>
      <rPr>
        <vertAlign val="superscript"/>
        <sz val="10"/>
        <rFont val="Calibri"/>
        <family val="2"/>
        <scheme val="minor"/>
      </rPr>
      <t>3</t>
    </r>
  </si>
  <si>
    <r>
      <t>Total water withdrawal (m</t>
    </r>
    <r>
      <rPr>
        <vertAlign val="superscript"/>
        <sz val="10"/>
        <rFont val="Calibri"/>
        <family val="2"/>
        <scheme val="minor"/>
      </rPr>
      <t>3</t>
    </r>
    <r>
      <rPr>
        <sz val="10"/>
        <rFont val="Calibri"/>
        <family val="2"/>
        <scheme val="minor"/>
      </rPr>
      <t>) </t>
    </r>
    <r>
      <rPr>
        <vertAlign val="superscript"/>
        <sz val="10"/>
        <rFont val="Calibri"/>
        <family val="2"/>
        <scheme val="minor"/>
      </rPr>
      <t>4</t>
    </r>
  </si>
  <si>
    <r>
      <t>Water withdrawal per employee (m</t>
    </r>
    <r>
      <rPr>
        <vertAlign val="superscript"/>
        <sz val="10"/>
        <rFont val="Calibri"/>
        <family val="2"/>
        <scheme val="minor"/>
      </rPr>
      <t>3</t>
    </r>
    <r>
      <rPr>
        <sz val="10"/>
        <rFont val="Calibri"/>
        <family val="2"/>
        <scheme val="minor"/>
      </rPr>
      <t xml:space="preserve">) </t>
    </r>
  </si>
  <si>
    <r>
      <t>In the Community </t>
    </r>
    <r>
      <rPr>
        <b/>
        <vertAlign val="superscript"/>
        <sz val="10"/>
        <rFont val="Calibri"/>
        <family val="2"/>
        <scheme val="minor"/>
      </rPr>
      <t>5</t>
    </r>
  </si>
  <si>
    <r>
      <rPr>
        <vertAlign val="superscript"/>
        <sz val="9"/>
        <rFont val="Calibri"/>
        <family val="2"/>
        <scheme val="minor"/>
      </rPr>
      <t xml:space="preserve">2 </t>
    </r>
    <r>
      <rPr>
        <sz val="9"/>
        <rFont val="Calibri"/>
        <family val="2"/>
        <scheme val="minor"/>
      </rPr>
      <t>Revised data for 2019 and 2020, including information on electricity consumption.</t>
    </r>
  </si>
  <si>
    <r>
      <rPr>
        <vertAlign val="superscript"/>
        <sz val="9"/>
        <rFont val="Calibri"/>
        <family val="2"/>
        <scheme val="minor"/>
      </rPr>
      <t>3</t>
    </r>
    <r>
      <rPr>
        <sz val="9"/>
        <rFont val="Calibri"/>
        <family val="2"/>
        <scheme val="minor"/>
      </rPr>
      <t xml:space="preserve"> Revised 2020 data.</t>
    </r>
  </si>
  <si>
    <r>
      <rPr>
        <vertAlign val="superscript"/>
        <sz val="9"/>
        <rFont val="Calibri"/>
        <family val="2"/>
        <scheme val="minor"/>
      </rPr>
      <t>4</t>
    </r>
    <r>
      <rPr>
        <sz val="9"/>
        <rFont val="Calibri"/>
        <family val="2"/>
        <scheme val="minor"/>
      </rPr>
      <t xml:space="preserve"> Revised data for 2019 and 2020.</t>
    </r>
  </si>
  <si>
    <r>
      <rPr>
        <vertAlign val="superscript"/>
        <sz val="9"/>
        <rFont val="Calibri"/>
        <family val="2"/>
        <scheme val="minor"/>
      </rPr>
      <t>5</t>
    </r>
    <r>
      <rPr>
        <sz val="9"/>
        <rFont val="Calibri"/>
        <family val="2"/>
        <scheme val="minor"/>
      </rPr>
      <t xml:space="preserve"> Due to Covid-19, it was impossible to carry out actions in educational institutions.</t>
    </r>
  </si>
  <si>
    <t xml:space="preserve">Tree trimming (volume of waste created by month in kg) </t>
  </si>
  <si>
    <t xml:space="preserve">Direct energy consumption by primary energy source, in GJ </t>
  </si>
  <si>
    <t>LPG (forklift trucks)</t>
  </si>
  <si>
    <t>65.526 </t>
  </si>
  <si>
    <t>1 em nov. e  1 em dez.</t>
  </si>
  <si>
    <r>
      <t xml:space="preserve">Gasoline </t>
    </r>
    <r>
      <rPr>
        <vertAlign val="superscript"/>
        <sz val="10"/>
        <rFont val="Calibri"/>
        <family val="2"/>
        <scheme val="minor"/>
      </rPr>
      <t>3</t>
    </r>
  </si>
  <si>
    <r>
      <t xml:space="preserve">Ethanol </t>
    </r>
    <r>
      <rPr>
        <vertAlign val="superscript"/>
        <sz val="10"/>
        <rFont val="Calibri"/>
        <family val="2"/>
        <scheme val="minor"/>
      </rPr>
      <t>3</t>
    </r>
  </si>
  <si>
    <r>
      <rPr>
        <vertAlign val="superscript"/>
        <sz val="9"/>
        <rFont val="Calibri"/>
        <family val="2"/>
        <scheme val="minor"/>
      </rPr>
      <t>3</t>
    </r>
    <r>
      <rPr>
        <sz val="11"/>
        <color theme="1"/>
        <rFont val="Calibri"/>
        <family val="2"/>
        <scheme val="minor"/>
      </rPr>
      <t xml:space="preserve"> </t>
    </r>
    <r>
      <rPr>
        <sz val="9"/>
        <rFont val="Calibri"/>
        <family val="2"/>
        <scheme val="minor"/>
      </rPr>
      <t>Revised data for 2020.</t>
    </r>
  </si>
  <si>
    <t>513 </t>
  </si>
  <si>
    <r>
      <t xml:space="preserve">1 </t>
    </r>
    <r>
      <rPr>
        <sz val="8"/>
        <rFont val="Calibri"/>
        <family val="2"/>
        <scheme val="minor"/>
      </rPr>
      <t xml:space="preserve"> Data for 2019 and 2020 revised according to internal methodology.</t>
    </r>
  </si>
  <si>
    <r>
      <rPr>
        <vertAlign val="superscript"/>
        <sz val="8"/>
        <color theme="1"/>
        <rFont val="Calibri"/>
        <family val="2"/>
      </rPr>
      <t xml:space="preserve">2 </t>
    </r>
    <r>
      <rPr>
        <sz val="8"/>
        <color theme="1"/>
        <rFont val="Calibri"/>
        <family val="2"/>
      </rPr>
      <t>The values ​​were obtained based on the number of Service Orders with the description of the sub-cause "Oil leakage". As a source of data, the TMA base (Average Time of Emergency Service) was used.</t>
    </r>
  </si>
  <si>
    <r>
      <t xml:space="preserve">Shielded and insulated lines (ecological grid or green lines) in urban areas (km) </t>
    </r>
    <r>
      <rPr>
        <vertAlign val="superscript"/>
        <sz val="10"/>
        <rFont val="Calibri"/>
        <family val="2"/>
        <scheme val="minor"/>
      </rPr>
      <t>1</t>
    </r>
  </si>
  <si>
    <r>
      <t xml:space="preserve">Total water discharge by quality and destination </t>
    </r>
    <r>
      <rPr>
        <vertAlign val="superscript"/>
        <sz val="10"/>
        <rFont val="Calibri"/>
        <family val="2"/>
        <scheme val="minor"/>
      </rPr>
      <t>2</t>
    </r>
  </si>
  <si>
    <r>
      <t xml:space="preserve">Annual quantity (in tons) of solid waste generated (refuse, waste, rubble etc.) </t>
    </r>
    <r>
      <rPr>
        <vertAlign val="superscript"/>
        <sz val="10"/>
        <rFont val="Calibri"/>
        <family val="2"/>
        <scheme val="minor"/>
      </rPr>
      <t>3</t>
    </r>
  </si>
  <si>
    <r>
      <t xml:space="preserve">Electricity consumption per kWh distributed (sold)  </t>
    </r>
    <r>
      <rPr>
        <vertAlign val="superscript"/>
        <sz val="10"/>
        <rFont val="Calibri"/>
        <family val="2"/>
        <scheme val="minor"/>
      </rPr>
      <t>4</t>
    </r>
  </si>
  <si>
    <t>Direct energy consumption by primary energy source, in GJ</t>
  </si>
  <si>
    <r>
      <t xml:space="preserve">Diesel </t>
    </r>
    <r>
      <rPr>
        <vertAlign val="superscript"/>
        <sz val="10"/>
        <rFont val="Calibri"/>
        <family val="2"/>
        <scheme val="minor"/>
      </rPr>
      <t>5</t>
    </r>
  </si>
  <si>
    <r>
      <t xml:space="preserve">Gasoline </t>
    </r>
    <r>
      <rPr>
        <vertAlign val="superscript"/>
        <sz val="10"/>
        <rFont val="Calibri"/>
        <family val="2"/>
        <scheme val="minor"/>
      </rPr>
      <t>5</t>
    </r>
  </si>
  <si>
    <r>
      <t xml:space="preserve">Ethanol </t>
    </r>
    <r>
      <rPr>
        <vertAlign val="superscript"/>
        <sz val="10"/>
        <rFont val="Calibri"/>
        <family val="2"/>
        <scheme val="minor"/>
      </rPr>
      <t>5</t>
    </r>
  </si>
  <si>
    <r>
      <t xml:space="preserve">Natural gas </t>
    </r>
    <r>
      <rPr>
        <vertAlign val="superscript"/>
        <sz val="10"/>
        <rFont val="Calibri"/>
        <family val="2"/>
        <scheme val="minor"/>
      </rPr>
      <t>5</t>
    </r>
  </si>
  <si>
    <r>
      <t xml:space="preserve">Other </t>
    </r>
    <r>
      <rPr>
        <vertAlign val="superscript"/>
        <sz val="10"/>
        <rFont val="Calibri"/>
        <family val="2"/>
        <scheme val="minor"/>
      </rPr>
      <t>5</t>
    </r>
  </si>
  <si>
    <r>
      <rPr>
        <vertAlign val="superscript"/>
        <sz val="9"/>
        <rFont val="Calibri"/>
        <family val="2"/>
        <scheme val="minor"/>
      </rPr>
      <t>1</t>
    </r>
    <r>
      <rPr>
        <sz val="9"/>
        <rFont val="Calibri"/>
        <family val="2"/>
        <scheme val="minor"/>
      </rPr>
      <t xml:space="preserve"> Although the total protected network was higher in 2020 than in 2019, the percentage is lower due to corrections in the Distribution Geographic Database (BDGD), which resulted in an increase in the total aerial distribution network.</t>
    </r>
  </si>
  <si>
    <t>² Water waste is sanitary waste and relatively insignificant.</t>
  </si>
  <si>
    <r>
      <rPr>
        <vertAlign val="superscript"/>
        <sz val="9"/>
        <rFont val="Calibri"/>
        <family val="2"/>
        <scheme val="minor"/>
      </rPr>
      <t>3</t>
    </r>
    <r>
      <rPr>
        <sz val="9"/>
        <rFont val="Calibri"/>
        <family val="2"/>
        <scheme val="minor"/>
      </rPr>
      <t xml:space="preserve"> From 2020 onwards, only actual waste is considered, without accounting for scrap as in previous years, as it is reused.</t>
    </r>
  </si>
  <si>
    <r>
      <rPr>
        <vertAlign val="superscript"/>
        <sz val="9"/>
        <rFont val="Calibri"/>
        <family val="2"/>
        <scheme val="minor"/>
      </rPr>
      <t>4</t>
    </r>
    <r>
      <rPr>
        <sz val="9"/>
        <rFont val="Calibri"/>
        <family val="2"/>
        <scheme val="minor"/>
      </rPr>
      <t xml:space="preserve"> Revised data for 2019 and 2020, including information on electricity consumption.</t>
    </r>
  </si>
  <si>
    <r>
      <rPr>
        <vertAlign val="superscript"/>
        <sz val="9"/>
        <rFont val="Calibri"/>
        <family val="2"/>
        <scheme val="minor"/>
      </rPr>
      <t>5</t>
    </r>
    <r>
      <rPr>
        <sz val="9"/>
        <rFont val="Calibri"/>
        <family val="2"/>
        <scheme val="minor"/>
      </rPr>
      <t xml:space="preserve"> Revised data for 2019 and 2020, which had been reported in liters of fuel.</t>
    </r>
  </si>
  <si>
    <r>
      <rPr>
        <vertAlign val="superscript"/>
        <sz val="9"/>
        <rFont val="Calibri"/>
        <family val="2"/>
        <scheme val="minor"/>
      </rPr>
      <t>6</t>
    </r>
    <r>
      <rPr>
        <sz val="9"/>
        <rFont val="Calibri"/>
        <family val="2"/>
        <scheme val="minor"/>
      </rPr>
      <t xml:space="preserve"> Due to Covid-19, it was impossible to carry out actions in educational institutions.</t>
    </r>
  </si>
  <si>
    <t>70.68%</t>
  </si>
  <si>
    <r>
      <t>1</t>
    </r>
    <r>
      <rPr>
        <sz val="8"/>
        <rFont val="Calibri"/>
        <family val="2"/>
        <scheme val="minor"/>
      </rPr>
      <t xml:space="preserve"> Water waste is sanitary waste and relatively insignificant.</t>
    </r>
  </si>
  <si>
    <r>
      <rPr>
        <vertAlign val="superscript"/>
        <sz val="8"/>
        <rFont val="Calibri"/>
        <family val="2"/>
        <scheme val="minor"/>
      </rPr>
      <t>2</t>
    </r>
    <r>
      <rPr>
        <sz val="8"/>
        <rFont val="Calibri"/>
        <family val="2"/>
        <scheme val="minor"/>
      </rPr>
      <t xml:space="preserve"> Revised data for 2019 and 2020, including information on electricity consumption.</t>
    </r>
  </si>
  <si>
    <r>
      <rPr>
        <vertAlign val="superscript"/>
        <sz val="8"/>
        <rFont val="Calibri"/>
        <family val="2"/>
        <scheme val="minor"/>
      </rPr>
      <t>3</t>
    </r>
    <r>
      <rPr>
        <sz val="8"/>
        <rFont val="Calibri"/>
        <family val="2"/>
        <scheme val="minor"/>
      </rPr>
      <t xml:space="preserve"> Revised 2019 and 2020 data.</t>
    </r>
  </si>
  <si>
    <r>
      <t>4</t>
    </r>
    <r>
      <rPr>
        <sz val="8"/>
        <rFont val="Calibri"/>
        <family val="2"/>
        <scheme val="minor"/>
      </rPr>
      <t xml:space="preserve"> Due to Covid-19, it was impossible to carry out actions in educational institutions.</t>
    </r>
  </si>
  <si>
    <r>
      <t xml:space="preserve">Shielded and insulated lines (ecological grid or green lines) in urban areas (km) </t>
    </r>
    <r>
      <rPr>
        <vertAlign val="superscript"/>
        <sz val="10"/>
        <rFont val="Calibri (Corpo)"/>
      </rPr>
      <t>1</t>
    </r>
  </si>
  <si>
    <r>
      <t xml:space="preserve">Percentage of shielded and insulated lines out of total distribution lines in urban areas (%) </t>
    </r>
    <r>
      <rPr>
        <vertAlign val="superscript"/>
        <sz val="10"/>
        <rFont val="Calibri (Corpo)"/>
      </rPr>
      <t>1</t>
    </r>
  </si>
  <si>
    <t xml:space="preserve">Annual volume of greenhouse gas (CO2, CH4, N2O, HFC, PFC and SF6) emissions (in tons of CO2 equivalent) </t>
  </si>
  <si>
    <r>
      <t xml:space="preserve">Annual quantity (in tons) of solid waste generated (refuse, waste, rubble etc.)  </t>
    </r>
    <r>
      <rPr>
        <vertAlign val="superscript"/>
        <sz val="10"/>
        <rFont val="Calibri (Corpo)"/>
      </rPr>
      <t>2</t>
    </r>
  </si>
  <si>
    <r>
      <t>Water withdrawal per employee (m</t>
    </r>
    <r>
      <rPr>
        <vertAlign val="superscript"/>
        <sz val="10"/>
        <rFont val="Calibri"/>
        <family val="2"/>
        <scheme val="minor"/>
      </rPr>
      <t>3</t>
    </r>
    <r>
      <rPr>
        <sz val="10"/>
        <rFont val="Calibri"/>
        <family val="2"/>
        <scheme val="minor"/>
      </rPr>
      <t>)</t>
    </r>
    <r>
      <rPr>
        <sz val="10"/>
        <rFont val="Calibri"/>
        <family val="2"/>
        <scheme val="minor"/>
      </rPr>
      <t xml:space="preserve"> </t>
    </r>
  </si>
  <si>
    <r>
      <t>2</t>
    </r>
    <r>
      <rPr>
        <sz val="8"/>
        <color theme="1"/>
        <rFont val="Calibri"/>
        <family val="2"/>
      </rPr>
      <t xml:space="preserve"> Increase reflects improvement in the waste management system.</t>
    </r>
  </si>
  <si>
    <r>
      <rPr>
        <vertAlign val="superscript"/>
        <sz val="8"/>
        <color theme="1"/>
        <rFont val="Calibri"/>
        <family val="2"/>
      </rPr>
      <t xml:space="preserve">3 </t>
    </r>
    <r>
      <rPr>
        <sz val="8"/>
        <color theme="1"/>
        <rFont val="Calibri"/>
        <family val="2"/>
      </rPr>
      <t>Revised data for 2019 and 2020, including information on electricity consumption.</t>
    </r>
  </si>
  <si>
    <r>
      <rPr>
        <vertAlign val="superscript"/>
        <sz val="8"/>
        <color theme="1"/>
        <rFont val="Calibri"/>
        <family val="2"/>
      </rPr>
      <t>4</t>
    </r>
    <r>
      <rPr>
        <sz val="8"/>
        <color theme="1"/>
        <rFont val="Calibri"/>
        <family val="2"/>
      </rPr>
      <t xml:space="preserve"> Revised data for 2019 and 2020.</t>
    </r>
  </si>
  <si>
    <t xml:space="preserve">Total water discharge by quality and destination </t>
  </si>
  <si>
    <t>5.137 </t>
  </si>
  <si>
    <r>
      <t>Electricity consumption per kWh distributed (sold) </t>
    </r>
    <r>
      <rPr>
        <vertAlign val="superscript"/>
        <sz val="10"/>
        <rFont val="Calibri"/>
        <family val="2"/>
        <scheme val="minor"/>
      </rPr>
      <t>1</t>
    </r>
  </si>
  <si>
    <r>
      <t xml:space="preserve">Supply (public system) </t>
    </r>
    <r>
      <rPr>
        <vertAlign val="superscript"/>
        <sz val="10"/>
        <rFont val="Calibri"/>
        <family val="2"/>
        <scheme val="minor"/>
      </rPr>
      <t>2</t>
    </r>
  </si>
  <si>
    <r>
      <t>Total water withdrawal (m</t>
    </r>
    <r>
      <rPr>
        <vertAlign val="superscript"/>
        <sz val="10"/>
        <rFont val="Calibri"/>
        <family val="2"/>
        <scheme val="minor"/>
      </rPr>
      <t>3</t>
    </r>
    <r>
      <rPr>
        <sz val="10"/>
        <rFont val="Calibri"/>
        <family val="2"/>
        <scheme val="minor"/>
      </rPr>
      <t>)</t>
    </r>
    <r>
      <rPr>
        <vertAlign val="superscript"/>
        <sz val="10"/>
        <rFont val="Calibri"/>
        <family val="2"/>
        <scheme val="minor"/>
      </rPr>
      <t>  2</t>
    </r>
  </si>
  <si>
    <r>
      <t>In the Community </t>
    </r>
    <r>
      <rPr>
        <b/>
        <vertAlign val="superscript"/>
        <sz val="10"/>
        <rFont val="Calibri"/>
        <family val="2"/>
        <scheme val="minor"/>
      </rPr>
      <t>3</t>
    </r>
  </si>
  <si>
    <t>8.300 </t>
  </si>
  <si>
    <r>
      <rPr>
        <vertAlign val="superscript"/>
        <sz val="9"/>
        <rFont val="Calibri (Corpo)"/>
      </rPr>
      <t>1</t>
    </r>
    <r>
      <rPr>
        <sz val="9"/>
        <rFont val="Calibri"/>
        <family val="2"/>
        <scheme val="minor"/>
      </rPr>
      <t xml:space="preserve"> Revised data for 2019 and 2020, including information on electricity consumption.</t>
    </r>
  </si>
  <si>
    <r>
      <rPr>
        <vertAlign val="superscript"/>
        <sz val="9"/>
        <rFont val="Calibri"/>
        <family val="2"/>
        <scheme val="minor"/>
      </rPr>
      <t>2</t>
    </r>
    <r>
      <rPr>
        <sz val="9"/>
        <rFont val="Calibri"/>
        <family val="2"/>
        <scheme val="minor"/>
      </rPr>
      <t xml:space="preserve"> Revised 2019 and 2020 data.</t>
    </r>
  </si>
  <si>
    <r>
      <t>3</t>
    </r>
    <r>
      <rPr>
        <sz val="8"/>
        <rFont val="Calibri"/>
        <family val="2"/>
        <scheme val="minor"/>
      </rPr>
      <t xml:space="preserve"> Due to Covid-19, it was impossible to carry out actions in educational institutions.</t>
    </r>
  </si>
  <si>
    <t>238, 8</t>
  </si>
  <si>
    <r>
      <t>Water withdrawal per employee (m</t>
    </r>
    <r>
      <rPr>
        <vertAlign val="superscript"/>
        <sz val="10"/>
        <rFont val="Calibri"/>
        <family val="2"/>
        <scheme val="minor"/>
      </rPr>
      <t>3</t>
    </r>
    <r>
      <rPr>
        <sz val="10"/>
        <rFont val="Calibri"/>
        <family val="2"/>
        <scheme val="minor"/>
      </rPr>
      <t xml:space="preserve">) </t>
    </r>
    <r>
      <rPr>
        <vertAlign val="superscript"/>
        <sz val="10"/>
        <rFont val="Calibri"/>
        <family val="2"/>
        <scheme val="minor"/>
      </rPr>
      <t>1</t>
    </r>
  </si>
  <si>
    <t>2,9% </t>
  </si>
  <si>
    <r>
      <t xml:space="preserve">1 </t>
    </r>
    <r>
      <rPr>
        <sz val="8"/>
        <color theme="1"/>
        <rFont val="Calibri"/>
        <family val="2"/>
      </rPr>
      <t>Water waste is sanitary waste and relatively insignificant.</t>
    </r>
  </si>
  <si>
    <r>
      <t xml:space="preserve">2 </t>
    </r>
    <r>
      <rPr>
        <sz val="8"/>
        <color theme="1"/>
        <rFont val="Calibri"/>
        <family val="2"/>
      </rPr>
      <t>Revised data for 2019 and 2020, including information on electricity consumption.</t>
    </r>
  </si>
  <si>
    <t>1 </t>
  </si>
  <si>
    <r>
      <t>Total water discharge by quality and destination</t>
    </r>
    <r>
      <rPr>
        <vertAlign val="superscript"/>
        <sz val="10"/>
        <rFont val="Calibri"/>
        <family val="2"/>
        <scheme val="minor"/>
      </rPr>
      <t xml:space="preserve"> 1</t>
    </r>
  </si>
  <si>
    <t>89,94% </t>
  </si>
  <si>
    <r>
      <t>1</t>
    </r>
    <r>
      <rPr>
        <sz val="8"/>
        <rFont val="Calibri"/>
        <family val="2"/>
        <scheme val="minor"/>
      </rPr>
      <t xml:space="preserve"> It is calculated as 80% of water consumption.</t>
    </r>
  </si>
  <si>
    <r>
      <t>2</t>
    </r>
    <r>
      <rPr>
        <sz val="8"/>
        <rFont val="Calibri"/>
        <family val="2"/>
        <scheme val="minor"/>
      </rPr>
      <t xml:space="preserve"> Growth in 2021 is due to the fact that in previous years only class I waste was reported.</t>
    </r>
  </si>
  <si>
    <r>
      <t>3</t>
    </r>
    <r>
      <rPr>
        <sz val="8"/>
        <rFont val="Calibri"/>
        <family val="2"/>
        <scheme val="minor"/>
      </rPr>
      <t xml:space="preserve"> Revised data for 2019 and 2020, including information on electricity consumption.</t>
    </r>
  </si>
  <si>
    <t>Operating and productivity metrics</t>
  </si>
  <si>
    <t>Select the company</t>
  </si>
  <si>
    <t>Coluna1</t>
  </si>
  <si>
    <r>
      <rPr>
        <vertAlign val="superscript"/>
        <sz val="8"/>
        <rFont val="Calibri"/>
        <family val="2"/>
        <scheme val="minor"/>
      </rPr>
      <t>1</t>
    </r>
    <r>
      <rPr>
        <sz val="9"/>
        <rFont val="Calibri"/>
        <family val="2"/>
        <scheme val="minor"/>
      </rPr>
      <t xml:space="preserve"> Refers only to the captive market and excludes own consumption.</t>
    </r>
  </si>
  <si>
    <r>
      <rPr>
        <vertAlign val="superscript"/>
        <sz val="8"/>
        <rFont val="Calibri"/>
        <family val="2"/>
        <scheme val="minor"/>
      </rPr>
      <t>2</t>
    </r>
    <r>
      <rPr>
        <vertAlign val="superscript"/>
        <sz val="9"/>
        <rFont val="Calibri"/>
        <family val="2"/>
        <scheme val="minor"/>
      </rPr>
      <t xml:space="preserve"> </t>
    </r>
    <r>
      <rPr>
        <sz val="9"/>
        <rFont val="Calibri"/>
        <family val="2"/>
        <scheme val="minor"/>
      </rPr>
      <t>17 fixed substations and 1 mobile substation.</t>
    </r>
  </si>
  <si>
    <r>
      <rPr>
        <vertAlign val="superscript"/>
        <sz val="8"/>
        <rFont val="Calibri"/>
        <family val="2"/>
        <scheme val="minor"/>
      </rPr>
      <t>3</t>
    </r>
    <r>
      <rPr>
        <vertAlign val="superscript"/>
        <sz val="9"/>
        <rFont val="Calibri"/>
        <family val="2"/>
        <scheme val="minor"/>
      </rPr>
      <t xml:space="preserve"> </t>
    </r>
    <r>
      <rPr>
        <sz val="9"/>
        <rFont val="Calibri"/>
        <family val="2"/>
        <scheme val="minor"/>
      </rPr>
      <t>Adjustment in data for 2020 and 2019 due to the change of base in 2021, with the departure of the former Eletroacre base to the base inventoried by Energisa.</t>
    </r>
  </si>
  <si>
    <r>
      <rPr>
        <vertAlign val="superscript"/>
        <sz val="8"/>
        <rFont val="Calibri"/>
        <family val="2"/>
      </rPr>
      <t>1</t>
    </r>
    <r>
      <rPr>
        <sz val="8"/>
        <rFont val="Calibri"/>
        <family val="2"/>
      </rPr>
      <t xml:space="preserve"> Excludes outsourced workers active in other Group companies.</t>
    </r>
  </si>
  <si>
    <r>
      <rPr>
        <vertAlign val="superscript"/>
        <sz val="8"/>
        <rFont val="Calibri"/>
        <family val="2"/>
      </rPr>
      <t>2</t>
    </r>
    <r>
      <rPr>
        <sz val="8"/>
        <rFont val="Calibri"/>
        <family val="2"/>
      </rPr>
      <t xml:space="preserve"> It refers only to the captive market and excludes own consumption.</t>
    </r>
  </si>
  <si>
    <r>
      <rPr>
        <vertAlign val="superscript"/>
        <sz val="9"/>
        <rFont val="Calibri"/>
        <family val="2"/>
      </rPr>
      <t>3</t>
    </r>
    <r>
      <rPr>
        <sz val="9"/>
        <rFont val="Calibri"/>
        <family val="2"/>
      </rPr>
      <t xml:space="preserve"> 2019 revised data.</t>
    </r>
  </si>
  <si>
    <r>
      <rPr>
        <vertAlign val="superscript"/>
        <sz val="8"/>
        <rFont val="Calibri"/>
        <family val="2"/>
        <scheme val="minor"/>
      </rPr>
      <t xml:space="preserve">2 </t>
    </r>
    <r>
      <rPr>
        <sz val="8"/>
        <rFont val="Calibri"/>
        <family val="2"/>
        <scheme val="minor"/>
      </rPr>
      <t>In March 2021, the ENF received an injunction favorable to the purge of the blackout event recorded in 2020 and which had an impact on the official continuity indicators DEC and FEC. The event (lack of Enel supplier) occurred in October 2020 and lasted approximately 4 hours, affecting the vast majority of the distributor's customers. For this reason, the values ​​for the year 2020 have been changed.</t>
    </r>
  </si>
  <si>
    <r>
      <t xml:space="preserve"> 2</t>
    </r>
    <r>
      <rPr>
        <sz val="8"/>
        <color theme="1"/>
        <rFont val="Calibri"/>
        <family val="2"/>
      </rPr>
      <t xml:space="preserve"> 78 fixed and 2 mobile substations.</t>
    </r>
  </si>
  <si>
    <r>
      <rPr>
        <vertAlign val="superscript"/>
        <sz val="8"/>
        <rFont val="Calibri"/>
        <family val="2"/>
        <scheme val="minor"/>
      </rPr>
      <t xml:space="preserve">3 </t>
    </r>
    <r>
      <rPr>
        <sz val="8"/>
        <rFont val="Calibri"/>
        <family val="2"/>
        <scheme val="minor"/>
      </rPr>
      <t>98 fixed and 3 mobile substations.</t>
    </r>
  </si>
  <si>
    <r>
      <rPr>
        <vertAlign val="superscript"/>
        <sz val="8"/>
        <rFont val="Calibri"/>
        <family val="2"/>
        <scheme val="minor"/>
      </rPr>
      <t xml:space="preserve">2 </t>
    </r>
    <r>
      <rPr>
        <sz val="8"/>
        <rFont val="Calibri"/>
        <family val="2"/>
        <scheme val="minor"/>
      </rPr>
      <t>Refers only to the captive market and excludes own consumption.</t>
    </r>
  </si>
  <si>
    <r>
      <rPr>
        <vertAlign val="superscript"/>
        <sz val="8"/>
        <rFont val="Calibri"/>
        <family val="2"/>
        <scheme val="minor"/>
      </rPr>
      <t>1</t>
    </r>
    <r>
      <rPr>
        <sz val="8"/>
        <rFont val="Calibri"/>
        <family val="2"/>
        <scheme val="minor"/>
      </rPr>
      <t xml:space="preserve"> It excludes outsourced workers who are active in other Group companies.</t>
    </r>
  </si>
  <si>
    <t>Coluna2</t>
  </si>
  <si>
    <t>Coluna3</t>
  </si>
  <si>
    <t>Coluna4</t>
  </si>
  <si>
    <t>Coluna5</t>
  </si>
  <si>
    <t>Coluna6</t>
  </si>
  <si>
    <t>Coluna7</t>
  </si>
  <si>
    <t>Coluna8</t>
  </si>
  <si>
    <t>Coluna9</t>
  </si>
  <si>
    <t>Corporate governance</t>
  </si>
  <si>
    <t>Coluna10</t>
  </si>
  <si>
    <t>Coluna11</t>
  </si>
  <si>
    <t>Coluna12</t>
  </si>
  <si>
    <t>Coluna13</t>
  </si>
  <si>
    <t>Coluna14</t>
  </si>
  <si>
    <t>Coluna15</t>
  </si>
  <si>
    <t>Coluna16</t>
  </si>
  <si>
    <t>Coluna17</t>
  </si>
  <si>
    <t>Coluna18</t>
  </si>
  <si>
    <t>Coluna19</t>
  </si>
  <si>
    <t>Coluna20</t>
  </si>
  <si>
    <t>Coluna21</t>
  </si>
  <si>
    <t>Coluna22</t>
  </si>
  <si>
    <t>Coluna23</t>
  </si>
  <si>
    <t>Coluna24</t>
  </si>
  <si>
    <t>Coluna25</t>
  </si>
  <si>
    <t>Coluna26</t>
  </si>
  <si>
    <t>Coluna27</t>
  </si>
  <si>
    <t>Coluna28</t>
  </si>
  <si>
    <t>Coluna29</t>
  </si>
  <si>
    <r>
      <t>2016</t>
    </r>
    <r>
      <rPr>
        <sz val="13"/>
        <color theme="0"/>
        <rFont val="The Sans Light-"/>
      </rPr>
      <t> </t>
    </r>
  </si>
  <si>
    <r>
      <t xml:space="preserve">Economic and financial metrics | </t>
    </r>
    <r>
      <rPr>
        <b/>
        <sz val="10"/>
        <color rgb="FF009FC2"/>
        <rFont val="Trebuchet MS"/>
        <family val="2"/>
      </rPr>
      <t xml:space="preserve">Select the company </t>
    </r>
  </si>
  <si>
    <t>R$ 001</t>
  </si>
  <si>
    <r>
      <t xml:space="preserve">Internal social metrics | </t>
    </r>
    <r>
      <rPr>
        <b/>
        <sz val="12"/>
        <color rgb="FF009FC2"/>
        <rFont val="Trebuchet MS"/>
        <family val="2"/>
      </rPr>
      <t>Employees/ Employability/ Administrators</t>
    </r>
  </si>
  <si>
    <r>
      <t xml:space="preserve">External Social Metrics | </t>
    </r>
    <r>
      <rPr>
        <b/>
        <sz val="12"/>
        <color rgb="FF009FC2"/>
        <rFont val="Trebuchet MS"/>
        <family val="2"/>
      </rPr>
      <t>Consumers</t>
    </r>
  </si>
  <si>
    <r>
      <t xml:space="preserve">External Social Metrics | </t>
    </r>
    <r>
      <rPr>
        <b/>
        <sz val="12"/>
        <color rgb="FF009FC2"/>
        <rFont val="Trebuchet MS"/>
        <family val="2"/>
      </rPr>
      <t>Communities</t>
    </r>
  </si>
  <si>
    <r>
      <t xml:space="preserve">Electric sector metrics | </t>
    </r>
    <r>
      <rPr>
        <b/>
        <sz val="12"/>
        <color rgb="FF009FC2"/>
        <rFont val="Trebuchet MS"/>
        <family val="2"/>
      </rPr>
      <t>Universalization</t>
    </r>
  </si>
  <si>
    <t>Coluna30</t>
  </si>
  <si>
    <t>Coluna31</t>
  </si>
  <si>
    <t>Coluna32</t>
  </si>
  <si>
    <t>Coluna33</t>
  </si>
  <si>
    <t>Coluna34</t>
  </si>
  <si>
    <t>Coluna35</t>
  </si>
  <si>
    <t>Coluna36</t>
  </si>
  <si>
    <t>Coluna37</t>
  </si>
  <si>
    <t>Coluna38</t>
  </si>
  <si>
    <t>Coluna39</t>
  </si>
  <si>
    <t>Coluna40</t>
  </si>
  <si>
    <t>Coluna41</t>
  </si>
  <si>
    <t>Coluna42</t>
  </si>
  <si>
    <r>
      <t xml:space="preserve">Electric sector metrics | </t>
    </r>
    <r>
      <rPr>
        <b/>
        <sz val="10"/>
        <color rgb="FF009FC2"/>
        <rFont val="Trebuchet MS"/>
        <family val="2"/>
      </rPr>
      <t>Funds Invested in technological and scientific research and development (R$ 000)</t>
    </r>
    <r>
      <rPr>
        <b/>
        <vertAlign val="superscript"/>
        <sz val="10"/>
        <color rgb="FF009FC2"/>
        <rFont val="Trebuchet MS"/>
        <family val="2"/>
      </rPr>
      <t xml:space="preserve"> 1
</t>
    </r>
    <r>
      <rPr>
        <b/>
        <sz val="10"/>
        <color rgb="FF009FC2"/>
        <rFont val="Trebuchet MS"/>
        <family val="2"/>
      </rPr>
      <t xml:space="preserve">By field of research (Research &amp; Development Handbook – Aneel)
</t>
    </r>
  </si>
  <si>
    <r>
      <t>Environmental metrics</t>
    </r>
    <r>
      <rPr>
        <b/>
        <sz val="10"/>
        <color rgb="FF009FC2"/>
        <rFont val="Trebuchet MS"/>
        <family val="2"/>
      </rPr>
      <t xml:space="preserve">
</t>
    </r>
  </si>
  <si>
    <r>
      <t>Annual volume of greenhouse gas (CO2, CH4, N2O, HFC, PFC and SF6) emissions (in tons of CO2 equivalent)</t>
    </r>
    <r>
      <rPr>
        <vertAlign val="superscript"/>
        <sz val="10"/>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</si>
</sst>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numFmt numFmtId="165" formatCode="0.000000"/>
    <numFmt numFmtId="166" formatCode="0.00000"/>
    <numFmt numFmtId="167" formatCode="0.0"/>
    <numFmt numFmtId="168" formatCode="#,##0.0"/>
    <numFmt numFmtId="169" formatCode="0.0_ ;\(0.0\)"/>
    <numFmt numFmtId="170" formatCode="#,##0_ ;\(#,##0\)"/>
    <numFmt numFmtId="171" formatCode="#,##0.0_ ;\(#,##0.0\)"/>
    <numFmt numFmtId="172" formatCode="\+\ #,##0.0_ ;\-\ #,##0.0\ "/>
    <numFmt numFmtId="173" formatCode="\+\ #,##0.0_ ;\-\ #,##0.0"/>
    <numFmt numFmtId="174" formatCode="_-* #,##0_-;\-* #,##0_-;_-* &quot;-&quot;??_-;_-@_-"/>
    <numFmt numFmtId="175" formatCode="\+\ #,##0.0;\-\ #,##0.0"/>
    <numFmt numFmtId="176" formatCode="_-* #,##0.0_-;\-* #,##0.0_-;_-* &quot;-&quot;??_-;_-@_-"/>
    <numFmt numFmtId="177" formatCode="#,##0;\(#,###\)"/>
    <numFmt numFmtId="178" formatCode="#,##0.00000"/>
    <numFmt numFmtId="179" formatCode="_-* #,##0.00000_-;\-* #,##0.00000_-;_-* &quot;-&quot;??_-;_-@_-"/>
  </numFmts>
  <fonts count="8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Calibri"/>
      <family val="2"/>
      <scheme val="minor"/>
    </font>
    <font>
      <sz val="12"/>
      <name val="Calibri"/>
      <family val="2"/>
      <scheme val="minor"/>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
      <sz val="10"/>
      <color theme="1"/>
      <name val="Calibri"/>
      <family val="2"/>
      <scheme val="minor"/>
    </font>
    <font>
      <sz val="8"/>
      <name val="Calibri"/>
      <family val="2"/>
      <scheme val="minor"/>
    </font>
    <font>
      <vertAlign val="superscript"/>
      <sz val="9"/>
      <name val="Calibri"/>
      <family val="2"/>
      <scheme val="minor"/>
    </font>
    <font>
      <b/>
      <vertAlign val="superscript"/>
      <sz val="10"/>
      <color theme="0"/>
      <name val="Calibri"/>
      <family val="2"/>
      <scheme val="minor"/>
    </font>
    <font>
      <sz val="9"/>
      <name val="Calibri"/>
      <family val="2"/>
      <scheme val="minor"/>
    </font>
    <font>
      <b/>
      <sz val="12"/>
      <name val="Calibri"/>
      <family val="2"/>
      <scheme val="minor"/>
    </font>
    <font>
      <vertAlign val="superscript"/>
      <sz val="8"/>
      <name val="Calibri"/>
      <family val="2"/>
      <scheme val="minor"/>
    </font>
    <font>
      <b/>
      <vertAlign val="superscript"/>
      <sz val="10"/>
      <color theme="0"/>
      <name val="Calibri (Corpo)"/>
    </font>
    <font>
      <sz val="10"/>
      <color rgb="FF000000"/>
      <name val="Calibri"/>
      <family val="2"/>
      <scheme val="minor"/>
    </font>
    <font>
      <b/>
      <sz val="10"/>
      <color theme="1"/>
      <name val="Calibri"/>
      <family val="2"/>
      <scheme val="minor"/>
    </font>
    <font>
      <vertAlign val="superscript"/>
      <sz val="8"/>
      <name val="Calibri (Corpo)"/>
    </font>
    <font>
      <vertAlign val="superscript"/>
      <sz val="9"/>
      <name val="Calibri (Corpo)"/>
    </font>
    <font>
      <sz val="12"/>
      <color theme="1"/>
      <name val="Calibri"/>
      <family val="2"/>
      <scheme val="minor"/>
    </font>
    <font>
      <sz val="10"/>
      <name val="Arial"/>
      <family val="2"/>
    </font>
    <font>
      <b/>
      <sz val="10"/>
      <color rgb="FFFFFFFF"/>
      <name val="Calibri"/>
      <family val="2"/>
      <scheme val="minor"/>
    </font>
    <font>
      <vertAlign val="superscript"/>
      <sz val="10"/>
      <name val="Calibri"/>
      <family val="2"/>
      <scheme val="minor"/>
    </font>
    <font>
      <b/>
      <sz val="10"/>
      <color theme="1"/>
      <name val="Calibri"/>
      <family val="2"/>
    </font>
    <font>
      <b/>
      <sz val="10"/>
      <color rgb="FF000000"/>
      <name val="Calibri"/>
      <family val="2"/>
      <scheme val="minor"/>
    </font>
    <font>
      <vertAlign val="superscript"/>
      <sz val="10"/>
      <name val="Calibri (Corpo)"/>
    </font>
    <font>
      <b/>
      <vertAlign val="superscript"/>
      <sz val="10"/>
      <color rgb="FFFFFFFF"/>
      <name val="Calibri (Corpo)"/>
    </font>
    <font>
      <b/>
      <sz val="10"/>
      <name val="Calibri"/>
      <family val="2"/>
    </font>
    <font>
      <sz val="10"/>
      <name val="Calibri"/>
      <family val="2"/>
    </font>
    <font>
      <b/>
      <sz val="12"/>
      <color rgb="FF009FC2"/>
      <name val="Calibri"/>
      <family val="2"/>
      <scheme val="minor"/>
    </font>
    <font>
      <b/>
      <sz val="14"/>
      <color rgb="FF009FC2"/>
      <name val="Calibri"/>
      <family val="2"/>
      <scheme val="minor"/>
    </font>
    <font>
      <b/>
      <sz val="14"/>
      <color theme="0"/>
      <name val="Calibri"/>
      <family val="2"/>
      <scheme val="minor"/>
    </font>
    <font>
      <b/>
      <sz val="11"/>
      <color rgb="FF009FC2"/>
      <name val="Calibri"/>
      <family val="2"/>
      <scheme val="minor"/>
    </font>
    <font>
      <b/>
      <sz val="12"/>
      <color theme="0"/>
      <name val="Calibri"/>
      <family val="2"/>
      <scheme val="minor"/>
    </font>
    <font>
      <sz val="12"/>
      <color theme="0"/>
      <name val="Calibri"/>
      <family val="2"/>
      <scheme val="minor"/>
    </font>
    <font>
      <b/>
      <sz val="14"/>
      <color theme="0"/>
      <name val="Trebuchet MS"/>
      <family val="2"/>
    </font>
    <font>
      <sz val="12"/>
      <color rgb="FF009FC2"/>
      <name val="Calibri"/>
      <family val="2"/>
      <scheme val="minor"/>
    </font>
    <font>
      <b/>
      <sz val="18"/>
      <color rgb="FF009FC2"/>
      <name val="Calibri"/>
      <family val="2"/>
      <scheme val="minor"/>
    </font>
    <font>
      <b/>
      <vertAlign val="superscript"/>
      <sz val="8"/>
      <color rgb="FF3A4C54"/>
      <name val="The Sans Bold-"/>
    </font>
    <font>
      <sz val="8"/>
      <color rgb="FF3A4C55"/>
      <name val="TheSansC5-SemiLight"/>
      <family val="1"/>
    </font>
    <font>
      <sz val="11"/>
      <color rgb="FF000000"/>
      <name val="Calibri"/>
      <family val="2"/>
      <scheme val="minor"/>
    </font>
    <font>
      <b/>
      <sz val="8"/>
      <color rgb="FF3A4C54"/>
      <name val="The Sans Bold-"/>
    </font>
    <font>
      <b/>
      <sz val="8"/>
      <color rgb="FF3A4C55"/>
      <name val="Times"/>
      <family val="1"/>
    </font>
    <font>
      <sz val="8"/>
      <color rgb="FF3A4C55"/>
      <name val="TheSans C5"/>
    </font>
    <font>
      <b/>
      <i/>
      <sz val="8"/>
      <color rgb="FF3A4C55"/>
      <name val="Arial"/>
      <family val="2"/>
    </font>
    <font>
      <b/>
      <sz val="12"/>
      <color theme="1"/>
      <name val="Calibri"/>
      <family val="2"/>
      <scheme val="minor"/>
    </font>
    <font>
      <sz val="18"/>
      <color rgb="FF009FC2"/>
      <name val="Calibri"/>
      <family val="2"/>
      <scheme val="minor"/>
    </font>
    <font>
      <vertAlign val="superscript"/>
      <sz val="10"/>
      <name val="Calibri"/>
      <family val="2"/>
    </font>
    <font>
      <b/>
      <i/>
      <sz val="10"/>
      <name val="Calibri"/>
      <family val="2"/>
    </font>
    <font>
      <vertAlign val="superscript"/>
      <sz val="8"/>
      <color theme="1"/>
      <name val="Calibri"/>
      <family val="2"/>
    </font>
    <font>
      <sz val="8"/>
      <color theme="1"/>
      <name val="Calibri"/>
      <family val="2"/>
    </font>
    <font>
      <vertAlign val="superscript"/>
      <sz val="8"/>
      <color rgb="FF000000"/>
      <name val="Calibri"/>
      <family val="2"/>
    </font>
    <font>
      <sz val="8"/>
      <color rgb="FF000000"/>
      <name val="Calibri"/>
      <family val="2"/>
    </font>
    <font>
      <b/>
      <vertAlign val="superscript"/>
      <sz val="10"/>
      <color rgb="FFFFFFFF"/>
      <name val="Calibri"/>
      <family val="2"/>
      <scheme val="minor"/>
    </font>
    <font>
      <sz val="8"/>
      <color rgb="FFFF0000"/>
      <name val="Calibri"/>
      <family val="2"/>
      <scheme val="minor"/>
    </font>
    <font>
      <b/>
      <vertAlign val="superscript"/>
      <sz val="10"/>
      <name val="Calibri"/>
      <family val="2"/>
    </font>
    <font>
      <vertAlign val="superscript"/>
      <sz val="9"/>
      <color theme="1"/>
      <name val="Calibri"/>
      <family val="2"/>
    </font>
    <font>
      <b/>
      <vertAlign val="superscript"/>
      <sz val="10"/>
      <name val="Calibri"/>
      <family val="2"/>
      <scheme val="minor"/>
    </font>
    <font>
      <sz val="14"/>
      <color theme="0"/>
      <name val="Trebuchet MS"/>
      <family val="2"/>
    </font>
    <font>
      <b/>
      <sz val="14"/>
      <color rgb="FF009FC2"/>
      <name val="Trebuchet MS"/>
      <family val="2"/>
    </font>
    <font>
      <sz val="14"/>
      <color rgb="FF009FC2"/>
      <name val="Trebuchet MS"/>
      <family val="2"/>
    </font>
    <font>
      <sz val="10"/>
      <color rgb="FF009FC2"/>
      <name val="Calibri"/>
      <family val="2"/>
      <scheme val="minor"/>
    </font>
    <font>
      <b/>
      <sz val="10"/>
      <color rgb="FF009FC2"/>
      <name val="Calibri"/>
      <family val="2"/>
      <scheme val="minor"/>
    </font>
    <font>
      <vertAlign val="superscript"/>
      <sz val="8"/>
      <name val="Calibri"/>
      <family val="2"/>
    </font>
    <font>
      <b/>
      <sz val="10"/>
      <color theme="0"/>
      <name val="Calibri"/>
      <family val="2"/>
    </font>
    <font>
      <sz val="10"/>
      <color theme="4" tint="-0.249977111117893"/>
      <name val="Calibri"/>
      <family val="2"/>
      <scheme val="minor"/>
    </font>
    <font>
      <vertAlign val="superscript"/>
      <sz val="9"/>
      <name val="Calibri"/>
      <family val="2"/>
    </font>
    <font>
      <sz val="8"/>
      <name val="Calibri"/>
      <family val="2"/>
    </font>
    <font>
      <sz val="9"/>
      <name val="Calibri"/>
      <family val="2"/>
    </font>
    <font>
      <b/>
      <sz val="10"/>
      <color rgb="FF009FC2"/>
      <name val="Trebuchet MS"/>
      <family val="2"/>
    </font>
    <font>
      <sz val="13"/>
      <color theme="0"/>
      <name val="The Sans Light-"/>
    </font>
    <font>
      <b/>
      <sz val="12"/>
      <color rgb="FF009FC2"/>
      <name val="Trebuchet MS"/>
      <family val="2"/>
    </font>
    <font>
      <sz val="14"/>
      <color rgb="FF009FC2"/>
      <name val="Calibri"/>
      <family val="2"/>
      <scheme val="minor"/>
    </font>
    <font>
      <b/>
      <vertAlign val="superscript"/>
      <sz val="10"/>
      <color rgb="FF009FC2"/>
      <name val="Trebuchet MS"/>
      <family val="2"/>
    </font>
    <font>
      <vertAlign val="superscript"/>
      <sz val="12"/>
      <color theme="1"/>
      <name val="Calibri"/>
      <family val="2"/>
    </font>
    <font>
      <vertAlign val="superscript"/>
      <sz val="1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668082"/>
        <bgColor indexed="64"/>
      </patternFill>
    </fill>
    <fill>
      <patternFill patternType="solid">
        <fgColor rgb="FF009FC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0"/>
        <bgColor theme="4" tint="0.79998168889431442"/>
      </patternFill>
    </fill>
  </fills>
  <borders count="1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249977111117893"/>
      </top>
      <bottom style="thin">
        <color theme="0" tint="-0.249977111117893"/>
      </bottom>
      <diagonal/>
    </border>
    <border>
      <left style="thin">
        <color theme="0" tint="-0.249977111117893"/>
      </left>
      <right style="thin">
        <color theme="0" tint="-0.34998626667073579"/>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right/>
      <top/>
      <bottom style="thin">
        <color theme="0" tint="-0.249977111117893"/>
      </bottom>
      <diagonal/>
    </border>
    <border>
      <left/>
      <right style="thick">
        <color rgb="FFC2CD23"/>
      </right>
      <top/>
      <bottom style="thick">
        <color rgb="FFC2CD23"/>
      </bottom>
      <diagonal/>
    </border>
    <border>
      <left style="thin">
        <color theme="0" tint="-0.249977111117893"/>
      </left>
      <right/>
      <top/>
      <bottom/>
      <diagonal/>
    </border>
    <border>
      <left style="thin">
        <color theme="0" tint="-0.249977111117893"/>
      </left>
      <right style="thin">
        <color theme="0"/>
      </right>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249977111117893"/>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tint="-0.249977111117893"/>
      </left>
      <right/>
      <top style="thin">
        <color theme="0" tint="-0.249977111117893"/>
      </top>
      <bottom style="thin">
        <color theme="0"/>
      </bottom>
      <diagonal/>
    </border>
    <border>
      <left/>
      <right/>
      <top style="thin">
        <color theme="0" tint="-0.249977111117893"/>
      </top>
      <bottom style="thin">
        <color theme="0"/>
      </bottom>
      <diagonal/>
    </border>
    <border>
      <left/>
      <right style="thin">
        <color theme="0"/>
      </right>
      <top style="thin">
        <color theme="0" tint="-0.249977111117893"/>
      </top>
      <bottom style="thin">
        <color theme="0"/>
      </bottom>
      <diagonal/>
    </border>
    <border>
      <left style="thin">
        <color theme="0" tint="-0.249977111117893"/>
      </left>
      <right/>
      <top style="thin">
        <color theme="0"/>
      </top>
      <bottom style="thin">
        <color theme="0"/>
      </bottom>
      <diagonal/>
    </border>
    <border>
      <left/>
      <right/>
      <top style="thin">
        <color theme="0"/>
      </top>
      <bottom style="thin">
        <color theme="0"/>
      </bottom>
      <diagonal/>
    </border>
    <border>
      <left style="thin">
        <color theme="0" tint="-0.249977111117893"/>
      </left>
      <right/>
      <top style="thin">
        <color theme="0"/>
      </top>
      <bottom/>
      <diagonal/>
    </border>
    <border>
      <left/>
      <right/>
      <top style="thin">
        <color theme="0"/>
      </top>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4" tint="0.39997558519241921"/>
      </bottom>
      <diagonal/>
    </border>
    <border>
      <left style="thin">
        <color theme="0" tint="-0.249977111117893"/>
      </left>
      <right style="thin">
        <color theme="0" tint="-0.249977111117893"/>
      </right>
      <top style="thin">
        <color theme="4" tint="0.39997558519241921"/>
      </top>
      <bottom style="thin">
        <color theme="4" tint="0.39997558519241921"/>
      </bottom>
      <diagonal/>
    </border>
    <border>
      <left style="thin">
        <color theme="0" tint="-0.249977111117893"/>
      </left>
      <right style="thin">
        <color theme="0" tint="-0.249977111117893"/>
      </right>
      <top style="thin">
        <color theme="4" tint="0.39997558519241921"/>
      </top>
      <bottom style="thin">
        <color theme="0" tint="-0.249977111117893"/>
      </bottom>
      <diagonal/>
    </border>
    <border>
      <left/>
      <right style="thin">
        <color theme="0" tint="-0.249977111117893"/>
      </right>
      <top style="thin">
        <color theme="4" tint="0.39997558519241921"/>
      </top>
      <bottom style="thin">
        <color theme="0" tint="-0.249977111117893"/>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style="thin">
        <color theme="4" tint="0.39997558519241921"/>
      </top>
      <bottom style="thin">
        <color theme="0"/>
      </bottom>
      <diagonal/>
    </border>
    <border>
      <left style="thin">
        <color theme="0" tint="-0.249977111117893"/>
      </left>
      <right style="thin">
        <color theme="0"/>
      </right>
      <top style="thin">
        <color theme="4" tint="0.39997558519241921"/>
      </top>
      <bottom style="thin">
        <color theme="0"/>
      </bottom>
      <diagonal/>
    </border>
    <border>
      <left style="thin">
        <color theme="0"/>
      </left>
      <right style="thin">
        <color theme="0"/>
      </right>
      <top style="thin">
        <color theme="4" tint="0.39997558519241921"/>
      </top>
      <bottom style="thin">
        <color theme="0"/>
      </bottom>
      <diagonal/>
    </border>
    <border>
      <left style="thin">
        <color theme="0"/>
      </left>
      <right style="thin">
        <color theme="0"/>
      </right>
      <top style="thin">
        <color theme="0"/>
      </top>
      <bottom style="thin">
        <color theme="4" tint="0.39997558519241921"/>
      </bottom>
      <diagonal/>
    </border>
    <border>
      <left/>
      <right style="thin">
        <color theme="4" tint="0.39997558519241921"/>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style="thin">
        <color theme="0"/>
      </bottom>
      <diagonal/>
    </border>
    <border>
      <left/>
      <right style="thin">
        <color theme="0"/>
      </right>
      <top style="thin">
        <color theme="0"/>
      </top>
      <bottom style="thin">
        <color theme="4" tint="0.39997558519241921"/>
      </bottom>
      <diagonal/>
    </border>
    <border>
      <left style="thin">
        <color theme="0" tint="-0.249977111117893"/>
      </left>
      <right/>
      <top style="thin">
        <color theme="0"/>
      </top>
      <bottom style="thin">
        <color theme="4" tint="0.39997558519241921"/>
      </bottom>
      <diagonal/>
    </border>
    <border>
      <left/>
      <right style="thin">
        <color theme="0"/>
      </right>
      <top style="thin">
        <color theme="0" tint="-0.249977111117893"/>
      </top>
      <bottom style="thin">
        <color theme="0" tint="-0.249977111117893"/>
      </bottom>
      <diagonal/>
    </border>
    <border>
      <left style="thin">
        <color theme="0"/>
      </left>
      <right style="thin">
        <color theme="0"/>
      </right>
      <top/>
      <bottom style="thin">
        <color theme="0" tint="-0.249977111117893"/>
      </bottom>
      <diagonal/>
    </border>
    <border>
      <left style="thin">
        <color theme="0" tint="-0.249977111117893"/>
      </left>
      <right style="thin">
        <color theme="0"/>
      </right>
      <top style="thin">
        <color theme="0" tint="-0.249977111117893"/>
      </top>
      <bottom style="thin">
        <color theme="0" tint="-0.249977111117893"/>
      </bottom>
      <diagonal/>
    </border>
    <border>
      <left/>
      <right style="thin">
        <color theme="4" tint="0.39997558519241921"/>
      </right>
      <top style="thin">
        <color theme="0" tint="-0.249977111117893"/>
      </top>
      <bottom style="thin">
        <color theme="0"/>
      </bottom>
      <diagonal/>
    </border>
    <border>
      <left/>
      <right style="thin">
        <color theme="0"/>
      </right>
      <top style="thin">
        <color theme="0"/>
      </top>
      <bottom style="thin">
        <color theme="0" tint="-0.249977111117893"/>
      </bottom>
      <diagonal/>
    </border>
    <border>
      <left style="thin">
        <color theme="0"/>
      </left>
      <right style="thin">
        <color theme="0"/>
      </right>
      <top style="thin">
        <color theme="0" tint="-0.249977111117893"/>
      </top>
      <bottom style="thin">
        <color theme="0" tint="-0.249977111117893"/>
      </bottom>
      <diagonal/>
    </border>
    <border>
      <left style="thin">
        <color theme="0"/>
      </left>
      <right style="thin">
        <color theme="0"/>
      </right>
      <top style="thin">
        <color theme="0" tint="-0.249977111117893"/>
      </top>
      <bottom/>
      <diagonal/>
    </border>
    <border>
      <left style="thin">
        <color theme="0"/>
      </left>
      <right style="thin">
        <color theme="0"/>
      </right>
      <top style="thin">
        <color theme="0"/>
      </top>
      <bottom style="thin">
        <color theme="0" tint="-0.249977111117893"/>
      </bottom>
      <diagonal/>
    </border>
    <border>
      <left style="thin">
        <color theme="0" tint="-0.249977111117893"/>
      </left>
      <right style="thin">
        <color theme="0"/>
      </right>
      <top style="thin">
        <color theme="0"/>
      </top>
      <bottom style="thin">
        <color theme="0" tint="-0.249977111117893"/>
      </bottom>
      <diagonal/>
    </border>
    <border>
      <left style="thin">
        <color theme="0" tint="-0.249977111117893"/>
      </left>
      <right/>
      <top style="thin">
        <color theme="0" tint="-0.249977111117893"/>
      </top>
      <bottom style="thin">
        <color theme="4" tint="0.39997558519241921"/>
      </bottom>
      <diagonal/>
    </border>
    <border>
      <left/>
      <right style="thin">
        <color theme="0" tint="-0.249977111117893"/>
      </right>
      <top style="thin">
        <color theme="0" tint="-0.249977111117893"/>
      </top>
      <bottom style="thin">
        <color theme="4" tint="0.39997558519241921"/>
      </bottom>
      <diagonal/>
    </border>
    <border>
      <left style="thin">
        <color theme="0" tint="-0.249977111117893"/>
      </left>
      <right/>
      <top style="thin">
        <color theme="4" tint="0.39997558519241921"/>
      </top>
      <bottom/>
      <diagonal/>
    </border>
    <border>
      <left style="thin">
        <color theme="0" tint="-0.249977111117893"/>
      </left>
      <right style="thin">
        <color theme="0" tint="-0.249977111117893"/>
      </right>
      <top style="thin">
        <color theme="4" tint="0.39997558519241921"/>
      </top>
      <bottom/>
      <diagonal/>
    </border>
    <border>
      <left style="thin">
        <color theme="0"/>
      </left>
      <right style="thin">
        <color theme="0"/>
      </right>
      <top/>
      <bottom/>
      <diagonal/>
    </border>
    <border>
      <left/>
      <right/>
      <top style="thin">
        <color theme="0" tint="-0.249977111117893"/>
      </top>
      <bottom style="thin">
        <color theme="4" tint="0.39997558519241921"/>
      </bottom>
      <diagonal/>
    </border>
    <border>
      <left style="thin">
        <color theme="0" tint="-0.249977111117893"/>
      </left>
      <right/>
      <top style="thin">
        <color theme="4" tint="0.39997558519241921"/>
      </top>
      <bottom style="thin">
        <color theme="0" tint="-0.249977111117893"/>
      </bottom>
      <diagonal/>
    </border>
    <border>
      <left style="thin">
        <color theme="0" tint="-0.249977111117893"/>
      </left>
      <right/>
      <top style="thin">
        <color theme="4" tint="0.39997558519241921"/>
      </top>
      <bottom style="thin">
        <color theme="4" tint="0.39997558519241921"/>
      </bottom>
      <diagonal/>
    </border>
    <border>
      <left/>
      <right/>
      <top style="thin">
        <color theme="0"/>
      </top>
      <bottom style="thin">
        <color theme="0" tint="-0.249977111117893"/>
      </bottom>
      <diagonal/>
    </border>
    <border>
      <left style="thin">
        <color theme="0" tint="-0.34998626667073579"/>
      </left>
      <right/>
      <top/>
      <bottom style="thin">
        <color theme="0" tint="-0.249977111117893"/>
      </bottom>
      <diagonal/>
    </border>
    <border>
      <left/>
      <right style="thin">
        <color theme="4" tint="0.39997558519241921"/>
      </right>
      <top style="thin">
        <color theme="0" tint="-0.249977111117893"/>
      </top>
      <bottom style="thin">
        <color theme="4" tint="0.39997558519241921"/>
      </bottom>
      <diagonal/>
    </border>
    <border>
      <left/>
      <right/>
      <top style="thin">
        <color theme="4" tint="0.39997558519241921"/>
      </top>
      <bottom style="thin">
        <color theme="0" tint="-0.249977111117893"/>
      </bottom>
      <diagonal/>
    </border>
    <border>
      <left/>
      <right style="thin">
        <color theme="0"/>
      </right>
      <top style="thin">
        <color theme="0" tint="-0.249977111117893"/>
      </top>
      <bottom/>
      <diagonal/>
    </border>
    <border>
      <left/>
      <right style="thin">
        <color theme="0"/>
      </right>
      <top style="thin">
        <color theme="0" tint="-0.249977111117893"/>
      </top>
      <bottom style="thin">
        <color theme="4" tint="0.39997558519241921"/>
      </bottom>
      <diagonal/>
    </border>
    <border>
      <left style="thin">
        <color theme="0" tint="-0.249977111117893"/>
      </left>
      <right/>
      <top/>
      <bottom style="thin">
        <color theme="0"/>
      </bottom>
      <diagonal/>
    </border>
    <border>
      <left style="thin">
        <color theme="0" tint="-0.249977111117893"/>
      </left>
      <right/>
      <top style="thin">
        <color theme="4" tint="0.39997558519241921"/>
      </top>
      <bottom style="thin">
        <color theme="0"/>
      </bottom>
      <diagonal/>
    </border>
    <border>
      <left style="thin">
        <color theme="0" tint="-0.249977111117893"/>
      </left>
      <right style="thin">
        <color theme="0" tint="-0.249977111117893"/>
      </right>
      <top style="thin">
        <color theme="0" tint="-0.249977111117893"/>
      </top>
      <bottom style="thin">
        <color theme="0"/>
      </bottom>
      <diagonal/>
    </border>
    <border>
      <left style="thin">
        <color theme="0" tint="-0.249977111117893"/>
      </left>
      <right style="thin">
        <color theme="0" tint="-0.249977111117893"/>
      </right>
      <top style="thin">
        <color theme="0"/>
      </top>
      <bottom style="thin">
        <color theme="0" tint="-0.249977111117893"/>
      </bottom>
      <diagonal/>
    </border>
    <border>
      <left/>
      <right style="thin">
        <color theme="0"/>
      </right>
      <top style="thin">
        <color theme="4" tint="0.39997558519241921"/>
      </top>
      <bottom style="thin">
        <color theme="0" tint="-0.249977111117893"/>
      </bottom>
      <diagonal/>
    </border>
    <border>
      <left style="thin">
        <color theme="0" tint="-0.249977111117893"/>
      </left>
      <right/>
      <top style="thin">
        <color theme="0"/>
      </top>
      <bottom style="thin">
        <color theme="0" tint="-0.249977111117893"/>
      </bottom>
      <diagonal/>
    </border>
    <border>
      <left style="thin">
        <color theme="0" tint="-0.249977111117893"/>
      </left>
      <right style="thin">
        <color theme="4" tint="0.39997558519241921"/>
      </right>
      <top style="thin">
        <color theme="4" tint="0.39997558519241921"/>
      </top>
      <bottom style="thin">
        <color theme="0" tint="-0.249977111117893"/>
      </bottom>
      <diagonal/>
    </border>
    <border>
      <left style="thin">
        <color theme="0" tint="-0.249977111117893"/>
      </left>
      <right style="thin">
        <color theme="0" tint="-0.249977111117893"/>
      </right>
      <top style="thin">
        <color rgb="FF009FC2"/>
      </top>
      <bottom style="thin">
        <color rgb="FF009FC2"/>
      </bottom>
      <diagonal/>
    </border>
    <border>
      <left style="thin">
        <color theme="4" tint="0.39997558519241921"/>
      </left>
      <right/>
      <top style="thin">
        <color theme="4" tint="0.39997558519241921"/>
      </top>
      <bottom style="thin">
        <color theme="0"/>
      </bottom>
      <diagonal/>
    </border>
    <border>
      <left style="thin">
        <color theme="4" tint="0.39997558519241921"/>
      </left>
      <right/>
      <top style="thin">
        <color theme="0"/>
      </top>
      <bottom style="thin">
        <color theme="4" tint="0.39997558519241921"/>
      </bottom>
      <diagonal/>
    </border>
    <border>
      <left/>
      <right style="thin">
        <color theme="4" tint="0.39997558519241921"/>
      </right>
      <top style="thin">
        <color theme="0"/>
      </top>
      <bottom/>
      <diagonal/>
    </border>
    <border>
      <left style="thin">
        <color theme="0" tint="-0.249977111117893"/>
      </left>
      <right style="thin">
        <color theme="4" tint="0.39997558519241921"/>
      </right>
      <top/>
      <bottom style="thin">
        <color theme="0" tint="-0.249977111117893"/>
      </bottom>
      <diagonal/>
    </border>
    <border>
      <left/>
      <right/>
      <top/>
      <bottom style="thin">
        <color theme="4" tint="0.39997558519241921"/>
      </bottom>
      <diagonal/>
    </border>
    <border>
      <left style="thin">
        <color theme="0" tint="-0.249977111117893"/>
      </left>
      <right style="thin">
        <color theme="0" tint="-0.249977111117893"/>
      </right>
      <top style="thin">
        <color theme="0" tint="-0.249977111117893"/>
      </top>
      <bottom style="thin">
        <color rgb="FF009FC2"/>
      </bottom>
      <diagonal/>
    </border>
    <border>
      <left style="thin">
        <color theme="0" tint="-0.249977111117893"/>
      </left>
      <right style="thin">
        <color theme="0" tint="-0.249977111117893"/>
      </right>
      <top style="thin">
        <color theme="4" tint="0.39997558519241921"/>
      </top>
      <bottom style="thin">
        <color theme="0"/>
      </bottom>
      <diagonal/>
    </border>
    <border>
      <left/>
      <right style="thin">
        <color theme="4" tint="0.39997558519241921"/>
      </right>
      <top style="thin">
        <color theme="0"/>
      </top>
      <bottom style="thin">
        <color theme="0" tint="-0.249977111117893"/>
      </bottom>
      <diagonal/>
    </border>
    <border>
      <left style="thin">
        <color theme="0" tint="-0.249977111117893"/>
      </left>
      <right style="thin">
        <color theme="0" tint="-0.249977111117893"/>
      </right>
      <top/>
      <bottom style="thin">
        <color theme="4" tint="0.39997558519241921"/>
      </bottom>
      <diagonal/>
    </border>
    <border>
      <left style="thin">
        <color theme="0" tint="-0.34998626667073579"/>
      </left>
      <right/>
      <top style="thin">
        <color theme="0" tint="-0.249977111117893"/>
      </top>
      <bottom style="thin">
        <color theme="4" tint="0.39997558519241921"/>
      </bottom>
      <diagonal/>
    </border>
    <border>
      <left style="thin">
        <color theme="0" tint="-0.249977111117893"/>
      </left>
      <right style="thin">
        <color theme="0" tint="-0.34998626667073579"/>
      </right>
      <top style="thin">
        <color theme="0" tint="-0.249977111117893"/>
      </top>
      <bottom style="thin">
        <color theme="4" tint="0.39997558519241921"/>
      </bottom>
      <diagonal/>
    </border>
    <border>
      <left/>
      <right style="thin">
        <color theme="0" tint="-0.34998626667073579"/>
      </right>
      <top style="thin">
        <color theme="0" tint="-0.249977111117893"/>
      </top>
      <bottom style="thin">
        <color theme="4" tint="0.39997558519241921"/>
      </bottom>
      <diagonal/>
    </border>
    <border>
      <left style="thin">
        <color theme="0" tint="-0.249977111117893"/>
      </left>
      <right/>
      <top style="thin">
        <color theme="0" tint="-0.34998626667073579"/>
      </top>
      <bottom style="thin">
        <color theme="0"/>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s>
  <cellStyleXfs count="11">
    <xf numFmtId="0" fontId="0" fillId="0" borderId="0"/>
    <xf numFmtId="0" fontId="4" fillId="0" borderId="0"/>
    <xf numFmtId="9" fontId="4" fillId="0" borderId="0" applyFont="0" applyFill="0" applyBorder="0" applyAlignment="0" applyProtection="0"/>
    <xf numFmtId="0" fontId="24" fillId="0" borderId="0">
      <alignment wrapText="1"/>
    </xf>
    <xf numFmtId="0" fontId="3" fillId="0" borderId="0"/>
    <xf numFmtId="0" fontId="2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cellStyleXfs>
  <cellXfs count="1373">
    <xf numFmtId="0" fontId="0" fillId="0" borderId="0" xfId="0"/>
    <xf numFmtId="0" fontId="5" fillId="0" borderId="0" xfId="0" applyFont="1" applyAlignment="1">
      <alignment vertical="top" wrapText="1"/>
    </xf>
    <xf numFmtId="0" fontId="6" fillId="0" borderId="0" xfId="0" applyFont="1" applyAlignment="1">
      <alignment horizontal="right" vertical="top"/>
    </xf>
    <xf numFmtId="0" fontId="6" fillId="0" borderId="0" xfId="0" applyFont="1" applyAlignment="1">
      <alignment vertical="top"/>
    </xf>
    <xf numFmtId="0" fontId="8" fillId="0" borderId="1" xfId="0" applyFont="1" applyBorder="1" applyAlignment="1">
      <alignment horizontal="right"/>
    </xf>
    <xf numFmtId="0" fontId="9" fillId="0" borderId="1" xfId="0" applyFont="1" applyBorder="1" applyAlignment="1">
      <alignment horizontal="right"/>
    </xf>
    <xf numFmtId="0" fontId="9" fillId="0" borderId="1" xfId="0" applyFont="1" applyBorder="1" applyAlignment="1">
      <alignment vertical="top" wrapText="1"/>
    </xf>
    <xf numFmtId="0" fontId="8" fillId="0" borderId="1" xfId="0" applyFont="1" applyBorder="1"/>
    <xf numFmtId="0" fontId="9" fillId="0" borderId="1" xfId="0" applyFont="1" applyBorder="1" applyAlignment="1">
      <alignment horizontal="left" indent="1"/>
    </xf>
    <xf numFmtId="3" fontId="9" fillId="0" borderId="1" xfId="0" applyNumberFormat="1" applyFont="1" applyBorder="1" applyAlignment="1">
      <alignment horizontal="right"/>
    </xf>
    <xf numFmtId="0" fontId="6" fillId="0" borderId="0" xfId="0" applyFont="1" applyAlignment="1">
      <alignment vertical="top" wrapText="1"/>
    </xf>
    <xf numFmtId="0" fontId="9" fillId="0" borderId="0" xfId="0" applyFont="1" applyAlignment="1">
      <alignment horizontal="right" vertical="top" wrapText="1"/>
    </xf>
    <xf numFmtId="0" fontId="9" fillId="0" borderId="0" xfId="0" applyFont="1" applyAlignment="1">
      <alignment horizontal="right" vertical="top"/>
    </xf>
    <xf numFmtId="0" fontId="9" fillId="0" borderId="1" xfId="0" applyFont="1" applyBorder="1"/>
    <xf numFmtId="3" fontId="9" fillId="0" borderId="1" xfId="0" applyNumberFormat="1" applyFont="1" applyBorder="1"/>
    <xf numFmtId="0" fontId="6" fillId="0" borderId="0" xfId="0" applyFont="1" applyAlignment="1">
      <alignment horizontal="right" vertical="top" wrapText="1"/>
    </xf>
    <xf numFmtId="0" fontId="11" fillId="0" borderId="0" xfId="0" applyFont="1"/>
    <xf numFmtId="3" fontId="11" fillId="0" borderId="0" xfId="0" applyNumberFormat="1" applyFont="1"/>
    <xf numFmtId="0" fontId="12" fillId="0" borderId="0" xfId="0" applyFont="1"/>
    <xf numFmtId="0" fontId="8" fillId="0" borderId="2" xfId="0" applyFont="1" applyBorder="1"/>
    <xf numFmtId="0" fontId="15" fillId="0" borderId="0" xfId="0" applyFont="1"/>
    <xf numFmtId="0" fontId="11" fillId="0" borderId="0" xfId="0" applyFont="1" applyAlignment="1">
      <alignment horizontal="right"/>
    </xf>
    <xf numFmtId="0" fontId="5" fillId="0" borderId="0" xfId="0" applyFont="1" applyAlignment="1">
      <alignment wrapText="1"/>
    </xf>
    <xf numFmtId="0" fontId="6" fillId="0" borderId="0" xfId="0" applyFont="1" applyAlignment="1">
      <alignment horizontal="right"/>
    </xf>
    <xf numFmtId="0" fontId="6" fillId="0" borderId="0" xfId="0" applyFont="1"/>
    <xf numFmtId="0" fontId="0" fillId="0" borderId="0" xfId="0" applyAlignment="1">
      <alignment vertical="top"/>
    </xf>
    <xf numFmtId="0" fontId="9" fillId="0" borderId="1" xfId="0" applyFont="1" applyBorder="1" applyAlignment="1">
      <alignment wrapText="1"/>
    </xf>
    <xf numFmtId="0" fontId="9" fillId="0" borderId="0" xfId="0" applyFont="1"/>
    <xf numFmtId="0" fontId="6" fillId="0" borderId="0" xfId="0" applyFont="1" applyAlignment="1">
      <alignment wrapText="1"/>
    </xf>
    <xf numFmtId="0" fontId="9" fillId="0" borderId="0" xfId="0" applyFont="1" applyAlignment="1">
      <alignment vertical="top"/>
    </xf>
    <xf numFmtId="0" fontId="9" fillId="0" borderId="0" xfId="0" applyFont="1" applyAlignment="1">
      <alignment vertical="top" wrapText="1"/>
    </xf>
    <xf numFmtId="164" fontId="9" fillId="0" borderId="1" xfId="0" applyNumberFormat="1" applyFont="1" applyBorder="1" applyAlignment="1">
      <alignment horizontal="right"/>
    </xf>
    <xf numFmtId="3" fontId="8" fillId="0" borderId="1" xfId="0" applyNumberFormat="1" applyFont="1" applyBorder="1" applyAlignment="1">
      <alignment horizontal="right"/>
    </xf>
    <xf numFmtId="0" fontId="16" fillId="0" borderId="0" xfId="0" applyFont="1" applyAlignment="1">
      <alignment vertical="top"/>
    </xf>
    <xf numFmtId="0" fontId="8" fillId="0" borderId="0" xfId="0" applyFont="1" applyAlignment="1">
      <alignment vertical="top"/>
    </xf>
    <xf numFmtId="0" fontId="9" fillId="0" borderId="1" xfId="0" applyFont="1" applyBorder="1" applyAlignment="1">
      <alignment horizontal="right" vertical="center" wrapText="1"/>
    </xf>
    <xf numFmtId="3" fontId="9" fillId="0" borderId="1" xfId="0" applyNumberFormat="1" applyFont="1" applyBorder="1" applyAlignment="1">
      <alignment horizontal="right" vertical="center" wrapText="1"/>
    </xf>
    <xf numFmtId="0" fontId="6" fillId="0" borderId="0" xfId="0" applyFont="1" applyAlignment="1">
      <alignment horizontal="left" vertical="top" wrapText="1"/>
    </xf>
    <xf numFmtId="0" fontId="9" fillId="0" borderId="1" xfId="0" applyFont="1" applyBorder="1" applyAlignment="1">
      <alignment horizontal="left"/>
    </xf>
    <xf numFmtId="0" fontId="8" fillId="0" borderId="1" xfId="0" applyFont="1" applyBorder="1" applyAlignment="1">
      <alignment horizontal="left"/>
    </xf>
    <xf numFmtId="0" fontId="9" fillId="0" borderId="9" xfId="0" applyFont="1" applyBorder="1"/>
    <xf numFmtId="10" fontId="9" fillId="0" borderId="1" xfId="0" applyNumberFormat="1" applyFont="1" applyBorder="1" applyAlignment="1">
      <alignment horizontal="right" vertical="center" wrapText="1"/>
    </xf>
    <xf numFmtId="0" fontId="11" fillId="0" borderId="0" xfId="0" applyFont="1" applyAlignment="1">
      <alignment horizontal="right" vertical="center"/>
    </xf>
    <xf numFmtId="164" fontId="9" fillId="0" borderId="1" xfId="0" applyNumberFormat="1" applyFont="1" applyBorder="1" applyAlignment="1">
      <alignment horizontal="right" vertical="center"/>
    </xf>
    <xf numFmtId="0" fontId="6" fillId="0" borderId="0" xfId="0" applyFont="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10" fontId="9" fillId="0" borderId="1" xfId="0" applyNumberFormat="1" applyFont="1" applyBorder="1" applyAlignment="1">
      <alignment horizontal="right" vertical="center"/>
    </xf>
    <xf numFmtId="0" fontId="6" fillId="0" borderId="0" xfId="0" applyFont="1" applyAlignment="1">
      <alignment vertical="center" wrapText="1"/>
    </xf>
    <xf numFmtId="0" fontId="9" fillId="0" borderId="1" xfId="0" applyFont="1" applyBorder="1" applyAlignment="1">
      <alignment vertical="center" wrapText="1"/>
    </xf>
    <xf numFmtId="0" fontId="6" fillId="0" borderId="0" xfId="0" applyFont="1" applyAlignment="1">
      <alignment horizontal="right" vertical="center" wrapText="1"/>
    </xf>
    <xf numFmtId="0" fontId="11" fillId="0" borderId="0" xfId="0" applyFont="1" applyAlignment="1">
      <alignment wrapText="1"/>
    </xf>
    <xf numFmtId="0" fontId="11" fillId="0" borderId="0" xfId="0" applyFont="1" applyAlignment="1">
      <alignment vertical="top"/>
    </xf>
    <xf numFmtId="43" fontId="11" fillId="0" borderId="0" xfId="9" applyFont="1"/>
    <xf numFmtId="0" fontId="5" fillId="0" borderId="0" xfId="0" applyFont="1" applyAlignment="1">
      <alignment horizontal="right" vertical="center"/>
    </xf>
    <xf numFmtId="0" fontId="13" fillId="0" borderId="0" xfId="0" applyFont="1" applyAlignment="1">
      <alignment horizontal="right" vertical="center"/>
    </xf>
    <xf numFmtId="0" fontId="11" fillId="0" borderId="0" xfId="0" applyFont="1" applyAlignment="1">
      <alignment horizontal="right" vertical="center" wrapText="1"/>
    </xf>
    <xf numFmtId="0" fontId="13" fillId="0" borderId="0" xfId="0" applyFont="1" applyAlignment="1">
      <alignment horizontal="left" vertical="center"/>
    </xf>
    <xf numFmtId="0" fontId="9" fillId="0" borderId="2" xfId="0" applyFont="1" applyBorder="1" applyAlignment="1">
      <alignment horizontal="left" indent="1"/>
    </xf>
    <xf numFmtId="0" fontId="8" fillId="0" borderId="1" xfId="0" applyFont="1" applyBorder="1" applyAlignment="1">
      <alignment horizontal="right" vertical="center"/>
    </xf>
    <xf numFmtId="0" fontId="25" fillId="3" borderId="1" xfId="0" applyFont="1" applyFill="1" applyBorder="1"/>
    <xf numFmtId="0" fontId="25" fillId="3" borderId="1" xfId="0" applyFont="1" applyFill="1" applyBorder="1" applyAlignment="1">
      <alignment horizontal="right" vertical="center"/>
    </xf>
    <xf numFmtId="0" fontId="9" fillId="0" borderId="0" xfId="0" applyFont="1" applyAlignment="1">
      <alignment horizontal="left" vertical="top"/>
    </xf>
    <xf numFmtId="10" fontId="9" fillId="0" borderId="1" xfId="0" applyNumberFormat="1" applyFont="1" applyBorder="1"/>
    <xf numFmtId="164" fontId="9" fillId="0" borderId="1" xfId="0" applyNumberFormat="1" applyFont="1" applyBorder="1"/>
    <xf numFmtId="164" fontId="9" fillId="0" borderId="1" xfId="0" applyNumberFormat="1" applyFont="1" applyBorder="1" applyAlignment="1">
      <alignment horizontal="right" vertical="center" wrapText="1"/>
    </xf>
    <xf numFmtId="4" fontId="9" fillId="0" borderId="1" xfId="0" applyNumberFormat="1" applyFont="1" applyBorder="1"/>
    <xf numFmtId="0" fontId="15" fillId="0" borderId="0" xfId="0" applyFont="1" applyAlignment="1">
      <alignment vertical="top"/>
    </xf>
    <xf numFmtId="0" fontId="9" fillId="0" borderId="6" xfId="0" applyFont="1" applyBorder="1" applyAlignment="1">
      <alignment wrapText="1"/>
    </xf>
    <xf numFmtId="164" fontId="9" fillId="0" borderId="6" xfId="0" applyNumberFormat="1" applyFont="1" applyBorder="1"/>
    <xf numFmtId="0" fontId="8" fillId="0" borderId="2" xfId="0" applyFont="1" applyBorder="1" applyAlignment="1">
      <alignment wrapText="1"/>
    </xf>
    <xf numFmtId="0" fontId="9" fillId="0" borderId="5" xfId="0" applyFont="1" applyBorder="1"/>
    <xf numFmtId="0" fontId="9" fillId="0" borderId="3" xfId="0" applyFont="1" applyBorder="1"/>
    <xf numFmtId="0" fontId="8" fillId="0" borderId="6" xfId="0" applyFont="1" applyBorder="1"/>
    <xf numFmtId="0" fontId="9" fillId="0" borderId="5" xfId="0" applyFont="1" applyBorder="1" applyAlignment="1">
      <alignment horizontal="right" vertical="center"/>
    </xf>
    <xf numFmtId="0" fontId="9" fillId="0" borderId="3" xfId="0" applyFont="1" applyBorder="1" applyAlignment="1">
      <alignment horizontal="right" vertical="center"/>
    </xf>
    <xf numFmtId="0" fontId="9" fillId="0" borderId="1" xfId="0" applyFont="1" applyBorder="1" applyAlignment="1">
      <alignment vertical="center"/>
    </xf>
    <xf numFmtId="0" fontId="8" fillId="0" borderId="1" xfId="0" applyFont="1" applyBorder="1" applyAlignment="1">
      <alignment vertical="center"/>
    </xf>
    <xf numFmtId="0" fontId="11" fillId="0" borderId="11" xfId="0" applyFont="1" applyBorder="1" applyAlignment="1">
      <alignment vertical="center" wrapText="1"/>
    </xf>
    <xf numFmtId="0" fontId="20" fillId="2" borderId="11" xfId="0" applyFont="1" applyFill="1" applyBorder="1" applyAlignment="1">
      <alignment vertical="center" wrapText="1"/>
    </xf>
    <xf numFmtId="0" fontId="11" fillId="0" borderId="11" xfId="0" applyFont="1" applyBorder="1" applyAlignment="1">
      <alignment vertical="center"/>
    </xf>
    <xf numFmtId="0" fontId="19" fillId="0" borderId="6" xfId="0" applyFont="1" applyBorder="1" applyAlignment="1">
      <alignment vertical="center" wrapText="1"/>
    </xf>
    <xf numFmtId="4" fontId="11" fillId="0" borderId="1" xfId="0" applyNumberFormat="1" applyFont="1" applyBorder="1" applyAlignment="1">
      <alignment horizontal="right" vertical="center"/>
    </xf>
    <xf numFmtId="0" fontId="19" fillId="0" borderId="1" xfId="0" applyFont="1" applyBorder="1" applyAlignment="1">
      <alignment vertical="center" wrapText="1"/>
    </xf>
    <xf numFmtId="165" fontId="11" fillId="2" borderId="1" xfId="0" applyNumberFormat="1" applyFont="1" applyFill="1" applyBorder="1" applyAlignment="1">
      <alignment horizontal="right" vertical="center"/>
    </xf>
    <xf numFmtId="0" fontId="25" fillId="3" borderId="6" xfId="0" applyFont="1" applyFill="1" applyBorder="1" applyAlignment="1">
      <alignment vertical="center" wrapText="1"/>
    </xf>
    <xf numFmtId="0" fontId="25" fillId="3" borderId="3" xfId="0" applyFont="1" applyFill="1" applyBorder="1" applyAlignment="1">
      <alignment horizontal="right" vertical="center"/>
    </xf>
    <xf numFmtId="0" fontId="19" fillId="2" borderId="1" xfId="0" applyFont="1" applyFill="1" applyBorder="1" applyAlignment="1">
      <alignment vertical="center" wrapText="1"/>
    </xf>
    <xf numFmtId="0" fontId="27" fillId="0" borderId="0" xfId="0" applyFont="1" applyAlignment="1">
      <alignment vertical="center"/>
    </xf>
    <xf numFmtId="0" fontId="13" fillId="0" borderId="0" xfId="0" applyFont="1"/>
    <xf numFmtId="0" fontId="9" fillId="0" borderId="1" xfId="0" applyFont="1" applyBorder="1" applyAlignment="1">
      <alignment horizontal="left" vertical="center" indent="1"/>
    </xf>
    <xf numFmtId="0" fontId="8" fillId="0" borderId="1" xfId="0" applyFont="1" applyBorder="1" applyAlignment="1">
      <alignment wrapText="1"/>
    </xf>
    <xf numFmtId="0" fontId="9" fillId="0" borderId="1" xfId="0" applyFont="1" applyBorder="1" applyAlignment="1">
      <alignment horizontal="left" wrapText="1" indent="1"/>
    </xf>
    <xf numFmtId="4" fontId="9" fillId="0" borderId="1" xfId="0" applyNumberFormat="1" applyFont="1" applyBorder="1" applyAlignment="1">
      <alignment horizontal="right"/>
    </xf>
    <xf numFmtId="0" fontId="9" fillId="0" borderId="5" xfId="0" applyFont="1" applyBorder="1" applyAlignment="1">
      <alignment horizontal="right"/>
    </xf>
    <xf numFmtId="0" fontId="9" fillId="0" borderId="3" xfId="0" applyFont="1" applyBorder="1" applyAlignment="1">
      <alignment horizontal="right"/>
    </xf>
    <xf numFmtId="0" fontId="9" fillId="0" borderId="6" xfId="0" applyFont="1" applyBorder="1"/>
    <xf numFmtId="164" fontId="9" fillId="0" borderId="6" xfId="0" applyNumberFormat="1" applyFont="1" applyBorder="1" applyAlignment="1">
      <alignment horizontal="right"/>
    </xf>
    <xf numFmtId="10" fontId="9" fillId="0" borderId="1" xfId="0" applyNumberFormat="1" applyFont="1" applyBorder="1" applyAlignment="1">
      <alignment horizontal="right"/>
    </xf>
    <xf numFmtId="0" fontId="9" fillId="0" borderId="0" xfId="0" applyFont="1" applyAlignment="1">
      <alignment horizontal="right"/>
    </xf>
    <xf numFmtId="9" fontId="9" fillId="0" borderId="1" xfId="0" applyNumberFormat="1" applyFont="1" applyBorder="1" applyAlignment="1">
      <alignment horizontal="right"/>
    </xf>
    <xf numFmtId="0" fontId="9" fillId="0" borderId="6" xfId="0" applyFont="1" applyBorder="1" applyAlignment="1">
      <alignment horizontal="right"/>
    </xf>
    <xf numFmtId="164" fontId="9" fillId="0" borderId="1" xfId="0" applyNumberFormat="1" applyFont="1" applyBorder="1" applyAlignment="1">
      <alignment vertical="center"/>
    </xf>
    <xf numFmtId="0" fontId="0" fillId="0" borderId="0" xfId="0" applyAlignment="1">
      <alignment horizontal="center" wrapText="1"/>
    </xf>
    <xf numFmtId="0" fontId="0" fillId="0" borderId="0" xfId="0" applyAlignment="1">
      <alignment horizontal="center"/>
    </xf>
    <xf numFmtId="0" fontId="35" fillId="4" borderId="0" xfId="0" applyFont="1" applyFill="1" applyAlignment="1">
      <alignment horizontal="center" vertical="center"/>
    </xf>
    <xf numFmtId="0" fontId="34" fillId="0" borderId="0" xfId="0" applyFont="1" applyAlignment="1">
      <alignment vertical="top" wrapText="1"/>
    </xf>
    <xf numFmtId="0" fontId="36" fillId="0" borderId="0" xfId="0" applyFont="1" applyAlignment="1">
      <alignment horizontal="right" wrapText="1" indent="1"/>
    </xf>
    <xf numFmtId="0" fontId="0" fillId="0" borderId="0" xfId="0" applyAlignment="1">
      <alignment horizontal="center" vertical="center"/>
    </xf>
    <xf numFmtId="0" fontId="38" fillId="4" borderId="0" xfId="0" applyFont="1" applyFill="1"/>
    <xf numFmtId="0" fontId="38" fillId="4" borderId="0" xfId="0" applyFont="1" applyFill="1" applyAlignment="1">
      <alignment horizontal="center" vertical="center"/>
    </xf>
    <xf numFmtId="0" fontId="37" fillId="4" borderId="0" xfId="0" applyFont="1" applyFill="1"/>
    <xf numFmtId="0" fontId="38" fillId="4" borderId="0" xfId="0" applyFont="1" applyFill="1" applyAlignment="1">
      <alignment horizontal="center" wrapText="1"/>
    </xf>
    <xf numFmtId="0" fontId="38" fillId="4" borderId="0" xfId="0" applyFont="1" applyFill="1" applyAlignment="1">
      <alignment horizontal="center"/>
    </xf>
    <xf numFmtId="0" fontId="38" fillId="4" borderId="0" xfId="0" applyFont="1" applyFill="1" applyAlignment="1">
      <alignment horizontal="center" vertical="center" wrapText="1"/>
    </xf>
    <xf numFmtId="0" fontId="38" fillId="4" borderId="0" xfId="0" applyFont="1" applyFill="1" applyAlignment="1">
      <alignment wrapText="1"/>
    </xf>
    <xf numFmtId="0" fontId="11" fillId="5" borderId="0" xfId="0" applyFont="1" applyFill="1"/>
    <xf numFmtId="0" fontId="11" fillId="5" borderId="0" xfId="0" applyFont="1" applyFill="1" applyAlignment="1">
      <alignment wrapText="1"/>
    </xf>
    <xf numFmtId="0" fontId="11" fillId="5" borderId="0" xfId="0" applyFont="1" applyFill="1" applyAlignment="1">
      <alignment horizontal="right" vertical="center"/>
    </xf>
    <xf numFmtId="0" fontId="11" fillId="5" borderId="0" xfId="0" applyFont="1" applyFill="1" applyAlignment="1">
      <alignment horizontal="right" vertical="center" wrapText="1"/>
    </xf>
    <xf numFmtId="0" fontId="11" fillId="5" borderId="0" xfId="0" applyFont="1" applyFill="1" applyAlignment="1">
      <alignment vertical="top"/>
    </xf>
    <xf numFmtId="0" fontId="40" fillId="5" borderId="0" xfId="0" applyFont="1" applyFill="1"/>
    <xf numFmtId="0" fontId="40" fillId="5" borderId="0" xfId="0" applyFont="1" applyFill="1" applyAlignment="1">
      <alignment horizontal="center" vertical="center"/>
    </xf>
    <xf numFmtId="0" fontId="41" fillId="5" borderId="0" xfId="0" applyFont="1" applyFill="1"/>
    <xf numFmtId="0" fontId="40" fillId="4" borderId="0" xfId="0" applyFont="1" applyFill="1"/>
    <xf numFmtId="0" fontId="40" fillId="4" borderId="0" xfId="0" applyFont="1" applyFill="1" applyAlignment="1">
      <alignment horizontal="center" vertical="center"/>
    </xf>
    <xf numFmtId="0" fontId="9" fillId="0" borderId="0" xfId="0" applyFont="1" applyAlignment="1">
      <alignment horizontal="right" vertical="center" wrapText="1"/>
    </xf>
    <xf numFmtId="3" fontId="9" fillId="0" borderId="0" xfId="0" applyNumberFormat="1" applyFont="1" applyAlignment="1">
      <alignment horizontal="right"/>
    </xf>
    <xf numFmtId="0" fontId="8" fillId="0" borderId="0" xfId="0" applyFont="1" applyAlignment="1">
      <alignment horizontal="right"/>
    </xf>
    <xf numFmtId="3" fontId="9" fillId="0" borderId="15" xfId="0" applyNumberFormat="1" applyFont="1" applyBorder="1" applyAlignment="1">
      <alignment horizontal="right" vertical="center"/>
    </xf>
    <xf numFmtId="0" fontId="9" fillId="0" borderId="15" xfId="0" applyFont="1" applyBorder="1" applyAlignment="1">
      <alignment horizontal="right" vertical="center"/>
    </xf>
    <xf numFmtId="4" fontId="9" fillId="0" borderId="15" xfId="0" applyNumberFormat="1" applyFont="1" applyBorder="1" applyAlignment="1">
      <alignment horizontal="right" vertical="center"/>
    </xf>
    <xf numFmtId="10" fontId="9" fillId="0" borderId="15" xfId="0" applyNumberFormat="1" applyFont="1" applyBorder="1" applyAlignment="1">
      <alignment horizontal="right" vertical="center"/>
    </xf>
    <xf numFmtId="2" fontId="9" fillId="0" borderId="1" xfId="0" applyNumberFormat="1" applyFont="1" applyBorder="1" applyAlignment="1">
      <alignment horizontal="right" vertical="center"/>
    </xf>
    <xf numFmtId="0" fontId="39" fillId="5" borderId="0" xfId="0" applyFont="1" applyFill="1"/>
    <xf numFmtId="0" fontId="8" fillId="0" borderId="2" xfId="0" applyFont="1" applyBorder="1" applyAlignment="1">
      <alignment horizontal="left"/>
    </xf>
    <xf numFmtId="0" fontId="9" fillId="0" borderId="2" xfId="0" applyFont="1" applyBorder="1" applyAlignment="1">
      <alignment horizontal="left"/>
    </xf>
    <xf numFmtId="0" fontId="9" fillId="0" borderId="0" xfId="0" applyFont="1" applyAlignment="1">
      <alignment horizontal="left" indent="1"/>
    </xf>
    <xf numFmtId="0" fontId="9" fillId="0" borderId="0" xfId="0" applyFont="1" applyAlignment="1">
      <alignment horizontal="right" vertical="center"/>
    </xf>
    <xf numFmtId="3" fontId="9" fillId="0" borderId="0" xfId="0" applyNumberFormat="1" applyFont="1" applyAlignment="1">
      <alignment horizontal="right" vertical="center"/>
    </xf>
    <xf numFmtId="3" fontId="8" fillId="0" borderId="0" xfId="0" applyNumberFormat="1" applyFont="1" applyAlignment="1">
      <alignment horizontal="right" vertical="center"/>
    </xf>
    <xf numFmtId="0" fontId="8" fillId="0" borderId="18" xfId="0" applyFont="1" applyBorder="1"/>
    <xf numFmtId="0" fontId="9" fillId="0" borderId="18" xfId="0" applyFont="1" applyBorder="1" applyAlignment="1">
      <alignment horizontal="left" indent="1"/>
    </xf>
    <xf numFmtId="0" fontId="9" fillId="0" borderId="18" xfId="0" applyFont="1" applyBorder="1"/>
    <xf numFmtId="0" fontId="31" fillId="0" borderId="1" xfId="0" applyFont="1" applyBorder="1" applyAlignment="1">
      <alignment vertical="top"/>
    </xf>
    <xf numFmtId="0" fontId="32" fillId="0" borderId="1" xfId="0" applyFont="1" applyBorder="1" applyAlignment="1">
      <alignment horizontal="left" vertical="top" indent="1"/>
    </xf>
    <xf numFmtId="0" fontId="32" fillId="0" borderId="0" xfId="0" applyFont="1" applyAlignment="1">
      <alignment horizontal="left" vertical="top"/>
    </xf>
    <xf numFmtId="0" fontId="32" fillId="0" borderId="0" xfId="0" applyFont="1" applyAlignment="1">
      <alignment horizontal="right" vertical="top"/>
    </xf>
    <xf numFmtId="3" fontId="19" fillId="6" borderId="0" xfId="0" applyNumberFormat="1" applyFont="1" applyFill="1" applyAlignment="1">
      <alignment horizontal="right" vertical="center"/>
    </xf>
    <xf numFmtId="3" fontId="19" fillId="6" borderId="0" xfId="0" applyNumberFormat="1" applyFont="1" applyFill="1" applyAlignment="1">
      <alignment horizontal="right" vertical="center" wrapText="1"/>
    </xf>
    <xf numFmtId="0" fontId="19" fillId="6" borderId="0" xfId="0" applyFont="1" applyFill="1" applyAlignment="1">
      <alignment horizontal="right" vertical="center"/>
    </xf>
    <xf numFmtId="167" fontId="9" fillId="0" borderId="1" xfId="0" applyNumberFormat="1" applyFont="1" applyBorder="1" applyAlignment="1">
      <alignment horizontal="right"/>
    </xf>
    <xf numFmtId="0" fontId="8" fillId="0" borderId="0" xfId="0" applyFont="1"/>
    <xf numFmtId="0" fontId="8" fillId="0" borderId="2"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wrapText="1"/>
    </xf>
    <xf numFmtId="164" fontId="9" fillId="0" borderId="15" xfId="0" applyNumberFormat="1" applyFont="1" applyBorder="1" applyAlignment="1">
      <alignment horizontal="right" vertical="center"/>
    </xf>
    <xf numFmtId="0" fontId="9" fillId="0" borderId="2" xfId="0" applyFont="1" applyBorder="1"/>
    <xf numFmtId="0" fontId="44" fillId="0" borderId="20" xfId="0" applyFont="1" applyBorder="1"/>
    <xf numFmtId="0" fontId="44" fillId="0" borderId="21" xfId="0" applyFont="1" applyBorder="1"/>
    <xf numFmtId="164" fontId="9" fillId="0" borderId="19" xfId="0" applyNumberFormat="1" applyFont="1" applyBorder="1" applyAlignment="1">
      <alignment horizontal="right" vertical="center"/>
    </xf>
    <xf numFmtId="0" fontId="9" fillId="0" borderId="1" xfId="0" applyFont="1" applyBorder="1" applyAlignment="1">
      <alignment horizontal="left" vertical="top" wrapText="1"/>
    </xf>
    <xf numFmtId="0" fontId="9" fillId="0" borderId="22" xfId="0" applyFont="1" applyBorder="1"/>
    <xf numFmtId="0" fontId="9" fillId="0" borderId="6" xfId="0" applyFont="1" applyBorder="1" applyAlignment="1">
      <alignment horizontal="left" vertical="top" wrapText="1"/>
    </xf>
    <xf numFmtId="164" fontId="9" fillId="0" borderId="23" xfId="0" applyNumberFormat="1" applyFont="1" applyBorder="1" applyAlignment="1">
      <alignment horizontal="right"/>
    </xf>
    <xf numFmtId="164" fontId="9" fillId="0" borderId="24" xfId="0" applyNumberFormat="1" applyFont="1" applyBorder="1" applyAlignment="1">
      <alignment horizontal="right"/>
    </xf>
    <xf numFmtId="0" fontId="9" fillId="0" borderId="24" xfId="0" applyFont="1" applyBorder="1" applyAlignment="1">
      <alignment horizontal="right"/>
    </xf>
    <xf numFmtId="0" fontId="9" fillId="0" borderId="4" xfId="0" applyFont="1" applyBorder="1"/>
    <xf numFmtId="0" fontId="9" fillId="0" borderId="4" xfId="0" applyFont="1" applyBorder="1" applyAlignment="1">
      <alignment horizontal="right"/>
    </xf>
    <xf numFmtId="0" fontId="12" fillId="0" borderId="0" xfId="0" applyFont="1" applyAlignment="1">
      <alignment horizontal="right" vertical="center"/>
    </xf>
    <xf numFmtId="0" fontId="46" fillId="0" borderId="0" xfId="0" applyFont="1"/>
    <xf numFmtId="0" fontId="47" fillId="0" borderId="0" xfId="0" applyFont="1"/>
    <xf numFmtId="10" fontId="47" fillId="0" borderId="0" xfId="0" applyNumberFormat="1" applyFont="1"/>
    <xf numFmtId="0" fontId="48" fillId="0" borderId="0" xfId="0" applyFont="1"/>
    <xf numFmtId="3" fontId="47" fillId="0" borderId="0" xfId="0" applyNumberFormat="1" applyFont="1"/>
    <xf numFmtId="0" fontId="9" fillId="0" borderId="5" xfId="0" applyFont="1" applyBorder="1" applyAlignment="1">
      <alignment vertical="center"/>
    </xf>
    <xf numFmtId="0" fontId="9" fillId="0" borderId="3" xfId="0" applyFont="1" applyBorder="1" applyAlignment="1">
      <alignment vertical="center"/>
    </xf>
    <xf numFmtId="3" fontId="9" fillId="0" borderId="1" xfId="0" applyNumberFormat="1" applyFont="1" applyBorder="1" applyAlignment="1">
      <alignment vertical="center"/>
    </xf>
    <xf numFmtId="10" fontId="9" fillId="0" borderId="1" xfId="0" applyNumberFormat="1" applyFont="1" applyBorder="1" applyAlignment="1">
      <alignment vertical="center"/>
    </xf>
    <xf numFmtId="3" fontId="9" fillId="0" borderId="5" xfId="0" applyNumberFormat="1" applyFont="1" applyBorder="1" applyAlignment="1">
      <alignment horizontal="right"/>
    </xf>
    <xf numFmtId="3" fontId="9" fillId="0" borderId="3" xfId="0" applyNumberFormat="1" applyFont="1" applyBorder="1" applyAlignment="1">
      <alignment horizontal="right"/>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1" fontId="9" fillId="0" borderId="1" xfId="0" applyNumberFormat="1" applyFont="1" applyBorder="1" applyAlignment="1">
      <alignment horizontal="right"/>
    </xf>
    <xf numFmtId="0" fontId="8" fillId="0" borderId="2" xfId="0" applyFont="1" applyBorder="1" applyAlignment="1">
      <alignment vertical="top" wrapText="1"/>
    </xf>
    <xf numFmtId="0" fontId="33" fillId="5" borderId="26" xfId="0" applyFont="1" applyFill="1" applyBorder="1" applyAlignment="1">
      <alignment horizontal="center" vertical="center" wrapText="1"/>
    </xf>
    <xf numFmtId="0" fontId="50" fillId="5" borderId="0" xfId="0" applyFont="1" applyFill="1"/>
    <xf numFmtId="169" fontId="9" fillId="0" borderId="1" xfId="0" applyNumberFormat="1" applyFont="1" applyBorder="1" applyAlignment="1">
      <alignment horizontal="right"/>
    </xf>
    <xf numFmtId="169" fontId="8" fillId="0" borderId="1" xfId="0" applyNumberFormat="1" applyFont="1" applyBorder="1" applyAlignment="1">
      <alignment horizontal="right"/>
    </xf>
    <xf numFmtId="170" fontId="8" fillId="0" borderId="15" xfId="0" applyNumberFormat="1" applyFont="1" applyBorder="1" applyAlignment="1">
      <alignment horizontal="right" vertical="center"/>
    </xf>
    <xf numFmtId="170" fontId="9" fillId="0" borderId="15" xfId="0" applyNumberFormat="1" applyFont="1" applyBorder="1" applyAlignment="1">
      <alignment horizontal="right" vertical="center"/>
    </xf>
    <xf numFmtId="170" fontId="9" fillId="0" borderId="17" xfId="0" applyNumberFormat="1" applyFont="1" applyBorder="1" applyAlignment="1">
      <alignment horizontal="right" vertical="center"/>
    </xf>
    <xf numFmtId="170" fontId="8" fillId="0" borderId="18" xfId="0" applyNumberFormat="1" applyFont="1" applyBorder="1" applyAlignment="1">
      <alignment horizontal="right" vertical="center"/>
    </xf>
    <xf numFmtId="170" fontId="9" fillId="0" borderId="18" xfId="0" applyNumberFormat="1" applyFont="1" applyBorder="1" applyAlignment="1">
      <alignment horizontal="right" vertical="center"/>
    </xf>
    <xf numFmtId="170" fontId="9" fillId="0" borderId="19" xfId="0" applyNumberFormat="1" applyFont="1" applyBorder="1" applyAlignment="1">
      <alignment horizontal="right" vertical="center"/>
    </xf>
    <xf numFmtId="170" fontId="8" fillId="0" borderId="19" xfId="0" applyNumberFormat="1" applyFont="1" applyBorder="1" applyAlignment="1">
      <alignment horizontal="right" vertical="center"/>
    </xf>
    <xf numFmtId="170" fontId="8" fillId="0" borderId="1" xfId="0" applyNumberFormat="1" applyFont="1" applyBorder="1" applyAlignment="1">
      <alignment horizontal="right"/>
    </xf>
    <xf numFmtId="170" fontId="9" fillId="0" borderId="1" xfId="0" applyNumberFormat="1" applyFont="1" applyBorder="1" applyAlignment="1">
      <alignment horizontal="right"/>
    </xf>
    <xf numFmtId="170" fontId="9" fillId="0" borderId="0" xfId="0" applyNumberFormat="1" applyFont="1" applyAlignment="1">
      <alignment horizontal="left" vertical="top"/>
    </xf>
    <xf numFmtId="170" fontId="9" fillId="0" borderId="0" xfId="0" applyNumberFormat="1" applyFont="1" applyAlignment="1">
      <alignment vertical="top"/>
    </xf>
    <xf numFmtId="170" fontId="8" fillId="0" borderId="1" xfId="0" applyNumberFormat="1" applyFont="1" applyBorder="1" applyAlignment="1">
      <alignment horizontal="right" vertical="center"/>
    </xf>
    <xf numFmtId="170" fontId="9" fillId="0" borderId="1" xfId="0" applyNumberFormat="1" applyFont="1" applyBorder="1" applyAlignment="1">
      <alignment horizontal="right" vertical="center"/>
    </xf>
    <xf numFmtId="170" fontId="44" fillId="0" borderId="15" xfId="0" applyNumberFormat="1" applyFont="1" applyBorder="1" applyAlignment="1">
      <alignment vertical="center"/>
    </xf>
    <xf numFmtId="170" fontId="28" fillId="0" borderId="15" xfId="0" applyNumberFormat="1" applyFont="1" applyBorder="1" applyAlignment="1">
      <alignment vertical="top"/>
    </xf>
    <xf numFmtId="170" fontId="31" fillId="0" borderId="1" xfId="0" applyNumberFormat="1" applyFont="1" applyBorder="1" applyAlignment="1">
      <alignment horizontal="right" vertical="top"/>
    </xf>
    <xf numFmtId="170" fontId="28" fillId="0" borderId="1" xfId="0" applyNumberFormat="1" applyFont="1" applyBorder="1" applyAlignment="1">
      <alignment horizontal="right" vertical="center"/>
    </xf>
    <xf numFmtId="170" fontId="32" fillId="0" borderId="1" xfId="0" applyNumberFormat="1" applyFont="1" applyBorder="1" applyAlignment="1">
      <alignment horizontal="right" vertical="top"/>
    </xf>
    <xf numFmtId="170" fontId="19" fillId="6" borderId="1" xfId="0" applyNumberFormat="1" applyFont="1" applyFill="1" applyBorder="1" applyAlignment="1">
      <alignment horizontal="right" vertical="center"/>
    </xf>
    <xf numFmtId="170" fontId="28" fillId="6" borderId="1" xfId="0" applyNumberFormat="1" applyFont="1" applyFill="1" applyBorder="1" applyAlignment="1">
      <alignment horizontal="right" vertical="center"/>
    </xf>
    <xf numFmtId="170" fontId="19" fillId="6" borderId="1" xfId="0" applyNumberFormat="1" applyFont="1" applyFill="1" applyBorder="1" applyAlignment="1">
      <alignment horizontal="right" vertical="center" wrapText="1"/>
    </xf>
    <xf numFmtId="170" fontId="6" fillId="0" borderId="0" xfId="0" applyNumberFormat="1" applyFont="1" applyAlignment="1">
      <alignment horizontal="left" vertical="top" wrapText="1"/>
    </xf>
    <xf numFmtId="170" fontId="6" fillId="0" borderId="0" xfId="0" applyNumberFormat="1" applyFont="1" applyAlignment="1">
      <alignment horizontal="right" vertical="top" wrapText="1"/>
    </xf>
    <xf numFmtId="170" fontId="6" fillId="0" borderId="0" xfId="0" applyNumberFormat="1" applyFont="1" applyAlignment="1">
      <alignment horizontal="right" vertical="top"/>
    </xf>
    <xf numFmtId="2" fontId="9" fillId="0" borderId="1" xfId="0" applyNumberFormat="1" applyFont="1" applyBorder="1" applyAlignment="1">
      <alignment horizontal="right"/>
    </xf>
    <xf numFmtId="0" fontId="32" fillId="0" borderId="1" xfId="0" applyFont="1" applyBorder="1"/>
    <xf numFmtId="164" fontId="31" fillId="0" borderId="1" xfId="0" applyNumberFormat="1" applyFont="1" applyBorder="1"/>
    <xf numFmtId="171" fontId="9" fillId="0" borderId="1" xfId="9" applyNumberFormat="1" applyFont="1" applyBorder="1" applyAlignment="1">
      <alignment horizontal="right"/>
    </xf>
    <xf numFmtId="171" fontId="8" fillId="0" borderId="1" xfId="9" applyNumberFormat="1" applyFont="1" applyBorder="1" applyAlignment="1">
      <alignment horizontal="right"/>
    </xf>
    <xf numFmtId="171" fontId="9" fillId="0" borderId="1" xfId="9" applyNumberFormat="1" applyFont="1" applyBorder="1"/>
    <xf numFmtId="171" fontId="8" fillId="0" borderId="1" xfId="9" applyNumberFormat="1" applyFont="1" applyBorder="1"/>
    <xf numFmtId="172" fontId="9" fillId="0" borderId="1" xfId="0" applyNumberFormat="1" applyFont="1" applyBorder="1" applyAlignment="1">
      <alignment horizontal="right"/>
    </xf>
    <xf numFmtId="172" fontId="8" fillId="0" borderId="1" xfId="0" applyNumberFormat="1" applyFont="1" applyBorder="1" applyAlignment="1">
      <alignment horizontal="right"/>
    </xf>
    <xf numFmtId="0" fontId="9" fillId="0" borderId="2" xfId="0" applyFont="1" applyBorder="1" applyAlignment="1">
      <alignment vertical="center"/>
    </xf>
    <xf numFmtId="173" fontId="9" fillId="0" borderId="1" xfId="0" applyNumberFormat="1" applyFont="1" applyBorder="1" applyAlignment="1">
      <alignment horizontal="right"/>
    </xf>
    <xf numFmtId="173" fontId="8" fillId="0" borderId="1" xfId="0" applyNumberFormat="1" applyFont="1" applyBorder="1" applyAlignment="1">
      <alignment horizontal="right"/>
    </xf>
    <xf numFmtId="171" fontId="9" fillId="0" borderId="1" xfId="0" applyNumberFormat="1" applyFont="1" applyBorder="1" applyAlignment="1">
      <alignment horizontal="right"/>
    </xf>
    <xf numFmtId="171" fontId="8" fillId="0" borderId="1" xfId="0" applyNumberFormat="1" applyFont="1" applyBorder="1" applyAlignment="1">
      <alignment horizontal="right"/>
    </xf>
    <xf numFmtId="0" fontId="31" fillId="0" borderId="1" xfId="0" applyFont="1" applyBorder="1"/>
    <xf numFmtId="0" fontId="52" fillId="0" borderId="1" xfId="0" applyFont="1" applyBorder="1"/>
    <xf numFmtId="0" fontId="53" fillId="0" borderId="0" xfId="0" applyFont="1" applyAlignment="1">
      <alignment vertical="center"/>
    </xf>
    <xf numFmtId="0" fontId="8" fillId="0" borderId="5" xfId="0" applyFont="1" applyBorder="1"/>
    <xf numFmtId="175" fontId="9" fillId="0" borderId="1" xfId="0" applyNumberFormat="1" applyFont="1" applyBorder="1"/>
    <xf numFmtId="175" fontId="8" fillId="0" borderId="1" xfId="0" applyNumberFormat="1" applyFont="1" applyBorder="1"/>
    <xf numFmtId="0" fontId="52" fillId="0" borderId="2" xfId="0" applyFont="1" applyBorder="1"/>
    <xf numFmtId="0" fontId="54" fillId="0" borderId="0" xfId="0" applyFont="1" applyAlignment="1">
      <alignment vertical="center"/>
    </xf>
    <xf numFmtId="168" fontId="9" fillId="0" borderId="1" xfId="0" applyNumberFormat="1" applyFont="1" applyBorder="1" applyAlignment="1">
      <alignment horizontal="right" vertical="center"/>
    </xf>
    <xf numFmtId="0" fontId="9" fillId="5" borderId="15" xfId="0" applyFont="1" applyFill="1" applyBorder="1" applyAlignment="1">
      <alignment horizontal="right"/>
    </xf>
    <xf numFmtId="175" fontId="9" fillId="5" borderId="15" xfId="0" applyNumberFormat="1" applyFont="1" applyFill="1" applyBorder="1"/>
    <xf numFmtId="0" fontId="8" fillId="5" borderId="15" xfId="0" applyFont="1" applyFill="1" applyBorder="1" applyAlignment="1">
      <alignment horizontal="right"/>
    </xf>
    <xf numFmtId="175" fontId="8" fillId="5" borderId="15" xfId="0" applyNumberFormat="1" applyFont="1" applyFill="1" applyBorder="1"/>
    <xf numFmtId="0" fontId="8" fillId="0" borderId="5" xfId="0" applyFont="1" applyBorder="1" applyAlignment="1">
      <alignment vertical="top" wrapText="1"/>
    </xf>
    <xf numFmtId="170" fontId="8" fillId="0" borderId="2" xfId="0" applyNumberFormat="1" applyFont="1" applyBorder="1" applyAlignment="1">
      <alignment horizontal="right"/>
    </xf>
    <xf numFmtId="170" fontId="9" fillId="0" borderId="2" xfId="0" applyNumberFormat="1" applyFont="1" applyBorder="1" applyAlignment="1">
      <alignment horizontal="right"/>
    </xf>
    <xf numFmtId="175" fontId="9" fillId="0" borderId="6" xfId="0" applyNumberFormat="1" applyFont="1" applyBorder="1"/>
    <xf numFmtId="170" fontId="9" fillId="0" borderId="1" xfId="0" applyNumberFormat="1" applyFont="1" applyBorder="1" applyAlignment="1">
      <alignment horizontal="right" indent="1"/>
    </xf>
    <xf numFmtId="167" fontId="9" fillId="0" borderId="6" xfId="0" applyNumberFormat="1" applyFont="1" applyBorder="1"/>
    <xf numFmtId="167" fontId="9" fillId="0" borderId="1" xfId="0" applyNumberFormat="1" applyFont="1" applyBorder="1"/>
    <xf numFmtId="167" fontId="8" fillId="0" borderId="1" xfId="0" applyNumberFormat="1" applyFont="1" applyBorder="1"/>
    <xf numFmtId="173" fontId="9" fillId="0" borderId="1" xfId="9" applyNumberFormat="1" applyFont="1" applyBorder="1"/>
    <xf numFmtId="173" fontId="8" fillId="0" borderId="1" xfId="9" applyNumberFormat="1" applyFont="1" applyBorder="1"/>
    <xf numFmtId="176" fontId="9" fillId="0" borderId="1" xfId="9" applyNumberFormat="1" applyFont="1" applyBorder="1" applyAlignment="1">
      <alignment horizontal="right"/>
    </xf>
    <xf numFmtId="176" fontId="8" fillId="0" borderId="1" xfId="9" applyNumberFormat="1" applyFont="1" applyBorder="1" applyAlignment="1">
      <alignment horizontal="right"/>
    </xf>
    <xf numFmtId="170" fontId="9" fillId="0" borderId="1" xfId="9" applyNumberFormat="1" applyFont="1" applyBorder="1" applyAlignment="1">
      <alignment horizontal="right"/>
    </xf>
    <xf numFmtId="0" fontId="32" fillId="0" borderId="1" xfId="0" applyFont="1" applyBorder="1" applyAlignment="1">
      <alignment wrapText="1"/>
    </xf>
    <xf numFmtId="0" fontId="9" fillId="5" borderId="1" xfId="0" applyFont="1" applyFill="1" applyBorder="1"/>
    <xf numFmtId="0" fontId="9" fillId="5" borderId="9" xfId="0" applyFont="1" applyFill="1" applyBorder="1"/>
    <xf numFmtId="0" fontId="9" fillId="5" borderId="2" xfId="0" applyFont="1" applyFill="1" applyBorder="1"/>
    <xf numFmtId="10" fontId="31" fillId="0" borderId="1" xfId="0" applyNumberFormat="1" applyFont="1" applyBorder="1" applyAlignment="1">
      <alignment horizontal="right"/>
    </xf>
    <xf numFmtId="0" fontId="8" fillId="0" borderId="5" xfId="0" applyFont="1" applyBorder="1" applyAlignment="1">
      <alignment wrapText="1"/>
    </xf>
    <xf numFmtId="0" fontId="8" fillId="0" borderId="3" xfId="0" applyFont="1" applyBorder="1" applyAlignment="1">
      <alignment wrapText="1"/>
    </xf>
    <xf numFmtId="0" fontId="58" fillId="0" borderId="0" xfId="0" applyFont="1" applyAlignment="1">
      <alignment vertical="top"/>
    </xf>
    <xf numFmtId="174" fontId="9" fillId="0" borderId="1" xfId="9" applyNumberFormat="1" applyFont="1" applyBorder="1" applyAlignment="1">
      <alignment horizontal="right" vertical="center"/>
    </xf>
    <xf numFmtId="174" fontId="9" fillId="0" borderId="1" xfId="9" applyNumberFormat="1" applyFont="1" applyBorder="1" applyAlignment="1">
      <alignment horizontal="right"/>
    </xf>
    <xf numFmtId="43" fontId="9" fillId="0" borderId="1" xfId="9" applyFont="1" applyBorder="1" applyAlignment="1">
      <alignment horizontal="right" vertical="center"/>
    </xf>
    <xf numFmtId="176" fontId="9" fillId="0" borderId="1" xfId="9" applyNumberFormat="1" applyFont="1" applyBorder="1" applyAlignment="1">
      <alignment horizontal="right" vertical="center"/>
    </xf>
    <xf numFmtId="174" fontId="8" fillId="0" borderId="1" xfId="9" applyNumberFormat="1" applyFont="1" applyBorder="1" applyAlignment="1">
      <alignment horizontal="right" vertical="center"/>
    </xf>
    <xf numFmtId="177" fontId="8" fillId="0" borderId="1" xfId="9" applyNumberFormat="1" applyFont="1" applyBorder="1" applyAlignment="1"/>
    <xf numFmtId="177" fontId="9" fillId="0" borderId="1" xfId="9" applyNumberFormat="1" applyFont="1" applyBorder="1" applyAlignment="1"/>
    <xf numFmtId="177" fontId="8" fillId="0" borderId="1" xfId="0" applyNumberFormat="1" applyFont="1" applyBorder="1"/>
    <xf numFmtId="177" fontId="9" fillId="0" borderId="1" xfId="0" applyNumberFormat="1" applyFont="1" applyBorder="1"/>
    <xf numFmtId="177" fontId="9" fillId="0" borderId="1" xfId="0" applyNumberFormat="1" applyFont="1" applyBorder="1" applyAlignment="1">
      <alignment horizontal="left" indent="1"/>
    </xf>
    <xf numFmtId="177" fontId="9" fillId="0" borderId="1" xfId="0" applyNumberFormat="1" applyFont="1" applyBorder="1" applyAlignment="1">
      <alignment horizontal="right"/>
    </xf>
    <xf numFmtId="170" fontId="8" fillId="0" borderId="2" xfId="0" applyNumberFormat="1" applyFont="1" applyBorder="1" applyAlignment="1">
      <alignment horizontal="right" vertical="center"/>
    </xf>
    <xf numFmtId="170" fontId="28" fillId="0" borderId="18" xfId="0" applyNumberFormat="1" applyFont="1" applyBorder="1" applyAlignment="1">
      <alignment horizontal="right" vertical="top"/>
    </xf>
    <xf numFmtId="177" fontId="8" fillId="0" borderId="1" xfId="0" applyNumberFormat="1" applyFont="1" applyBorder="1" applyAlignment="1">
      <alignment horizontal="right"/>
    </xf>
    <xf numFmtId="174" fontId="9" fillId="0" borderId="1" xfId="9" applyNumberFormat="1" applyFont="1" applyBorder="1" applyAlignment="1">
      <alignment horizontal="right" indent="3"/>
    </xf>
    <xf numFmtId="177" fontId="8" fillId="0" borderId="1" xfId="0" applyNumberFormat="1" applyFont="1" applyBorder="1" applyAlignment="1">
      <alignment horizontal="right" vertical="center"/>
    </xf>
    <xf numFmtId="177" fontId="9" fillId="0" borderId="1" xfId="0" applyNumberFormat="1" applyFont="1" applyBorder="1" applyAlignment="1">
      <alignment horizontal="right" vertical="center"/>
    </xf>
    <xf numFmtId="174" fontId="9" fillId="0" borderId="2" xfId="9" applyNumberFormat="1" applyFont="1" applyBorder="1" applyAlignment="1">
      <alignment horizontal="right"/>
    </xf>
    <xf numFmtId="43" fontId="9" fillId="0" borderId="2" xfId="9" applyFont="1" applyBorder="1" applyAlignment="1">
      <alignment horizontal="right"/>
    </xf>
    <xf numFmtId="173" fontId="9" fillId="0" borderId="1" xfId="10" applyNumberFormat="1" applyFont="1" applyBorder="1"/>
    <xf numFmtId="170" fontId="32" fillId="5" borderId="2" xfId="0" applyNumberFormat="1" applyFont="1" applyFill="1" applyBorder="1" applyAlignment="1">
      <alignment horizontal="right" vertical="top"/>
    </xf>
    <xf numFmtId="43" fontId="32" fillId="0" borderId="1" xfId="9" applyFont="1" applyBorder="1" applyAlignment="1">
      <alignment horizontal="right" vertical="top"/>
    </xf>
    <xf numFmtId="170" fontId="8" fillId="0" borderId="1" xfId="0" applyNumberFormat="1" applyFont="1" applyBorder="1" applyAlignment="1">
      <alignment vertical="center"/>
    </xf>
    <xf numFmtId="170" fontId="9" fillId="0" borderId="1" xfId="0" applyNumberFormat="1" applyFont="1" applyBorder="1" applyAlignment="1">
      <alignment vertical="center"/>
    </xf>
    <xf numFmtId="176" fontId="9" fillId="0" borderId="1" xfId="9" applyNumberFormat="1" applyFont="1" applyBorder="1"/>
    <xf numFmtId="176" fontId="8" fillId="0" borderId="1" xfId="9" applyNumberFormat="1" applyFont="1" applyBorder="1"/>
    <xf numFmtId="173" fontId="8" fillId="0" borderId="1" xfId="10" applyNumberFormat="1" applyFont="1" applyBorder="1"/>
    <xf numFmtId="0" fontId="8" fillId="0" borderId="5" xfId="0" applyFont="1" applyBorder="1" applyAlignment="1">
      <alignment vertical="center"/>
    </xf>
    <xf numFmtId="174" fontId="9" fillId="0" borderId="1" xfId="9" applyNumberFormat="1" applyFont="1" applyBorder="1"/>
    <xf numFmtId="1" fontId="9" fillId="0" borderId="4" xfId="0" applyNumberFormat="1" applyFont="1" applyBorder="1" applyAlignment="1">
      <alignment horizontal="right"/>
    </xf>
    <xf numFmtId="0" fontId="60" fillId="0" borderId="0" xfId="0" applyFont="1" applyAlignment="1">
      <alignment vertical="center"/>
    </xf>
    <xf numFmtId="3" fontId="9" fillId="0" borderId="0" xfId="0" applyNumberFormat="1" applyFont="1"/>
    <xf numFmtId="3" fontId="9" fillId="5" borderId="1" xfId="0" applyNumberFormat="1" applyFont="1" applyFill="1" applyBorder="1" applyAlignment="1">
      <alignment horizontal="right"/>
    </xf>
    <xf numFmtId="0" fontId="9" fillId="5" borderId="1" xfId="0" applyFont="1" applyFill="1" applyBorder="1" applyAlignment="1">
      <alignment horizontal="right"/>
    </xf>
    <xf numFmtId="2" fontId="9" fillId="5" borderId="1" xfId="0" applyNumberFormat="1" applyFont="1" applyFill="1" applyBorder="1" applyAlignment="1">
      <alignment horizontal="right"/>
    </xf>
    <xf numFmtId="174" fontId="9" fillId="0" borderId="1" xfId="9" applyNumberFormat="1" applyFont="1" applyBorder="1" applyAlignment="1">
      <alignment horizontal="right" vertical="center" wrapText="1"/>
    </xf>
    <xf numFmtId="174" fontId="8" fillId="0" borderId="1" xfId="9" applyNumberFormat="1" applyFont="1" applyBorder="1" applyAlignment="1">
      <alignment horizontal="right"/>
    </xf>
    <xf numFmtId="174" fontId="11" fillId="0" borderId="0" xfId="9" applyNumberFormat="1" applyFont="1" applyAlignment="1">
      <alignment vertical="top"/>
    </xf>
    <xf numFmtId="174" fontId="0" fillId="0" borderId="0" xfId="9" applyNumberFormat="1" applyFont="1" applyAlignment="1">
      <alignment vertical="top"/>
    </xf>
    <xf numFmtId="43" fontId="9" fillId="0" borderId="1" xfId="9" applyFont="1" applyBorder="1" applyAlignment="1">
      <alignment horizontal="right" vertical="center" wrapText="1"/>
    </xf>
    <xf numFmtId="0" fontId="62" fillId="5" borderId="0" xfId="0" applyFont="1" applyFill="1"/>
    <xf numFmtId="174" fontId="23" fillId="0" borderId="0" xfId="9" applyNumberFormat="1" applyFont="1" applyAlignment="1">
      <alignment vertical="top"/>
    </xf>
    <xf numFmtId="0" fontId="63" fillId="5" borderId="0" xfId="0" applyFont="1" applyFill="1"/>
    <xf numFmtId="0" fontId="64" fillId="5" borderId="0" xfId="0" applyFont="1" applyFill="1"/>
    <xf numFmtId="0" fontId="65" fillId="5" borderId="0" xfId="0" applyFont="1" applyFill="1"/>
    <xf numFmtId="0" fontId="66" fillId="5" borderId="0" xfId="0" applyFont="1" applyFill="1"/>
    <xf numFmtId="0" fontId="34" fillId="5" borderId="0" xfId="0" applyFont="1" applyFill="1" applyAlignment="1">
      <alignment vertical="top" wrapText="1"/>
    </xf>
    <xf numFmtId="0" fontId="34" fillId="5" borderId="0" xfId="0" applyFont="1" applyFill="1" applyAlignment="1">
      <alignment horizontal="right" vertical="center"/>
    </xf>
    <xf numFmtId="0" fontId="63" fillId="5" borderId="0" xfId="0" applyFont="1" applyFill="1" applyAlignment="1">
      <alignment vertical="top" wrapText="1"/>
    </xf>
    <xf numFmtId="0" fontId="63" fillId="5" borderId="0" xfId="0" applyFont="1" applyFill="1" applyAlignment="1">
      <alignment vertical="top"/>
    </xf>
    <xf numFmtId="0" fontId="25" fillId="4" borderId="6" xfId="0" applyFont="1" applyFill="1" applyBorder="1" applyAlignment="1">
      <alignment horizontal="left" vertical="center"/>
    </xf>
    <xf numFmtId="0" fontId="25" fillId="4" borderId="6" xfId="0" applyFont="1" applyFill="1" applyBorder="1" applyAlignment="1">
      <alignment horizontal="right" vertical="center"/>
    </xf>
    <xf numFmtId="176" fontId="8" fillId="7" borderId="1" xfId="9" applyNumberFormat="1" applyFont="1" applyFill="1" applyBorder="1" applyAlignment="1">
      <alignment horizontal="right" vertical="center"/>
    </xf>
    <xf numFmtId="176" fontId="9" fillId="7" borderId="1" xfId="9" applyNumberFormat="1" applyFont="1" applyFill="1" applyBorder="1" applyAlignment="1">
      <alignment horizontal="right" vertical="center"/>
    </xf>
    <xf numFmtId="10" fontId="9" fillId="7" borderId="1" xfId="0" applyNumberFormat="1" applyFont="1" applyFill="1" applyBorder="1" applyAlignment="1">
      <alignment horizontal="right" vertical="center"/>
    </xf>
    <xf numFmtId="3" fontId="9" fillId="7" borderId="1" xfId="0" applyNumberFormat="1" applyFont="1" applyFill="1" applyBorder="1" applyAlignment="1">
      <alignment horizontal="right" vertical="center"/>
    </xf>
    <xf numFmtId="174" fontId="9" fillId="7" borderId="1" xfId="9" applyNumberFormat="1" applyFont="1" applyFill="1" applyBorder="1" applyAlignment="1">
      <alignment horizontal="right" vertical="center"/>
    </xf>
    <xf numFmtId="43" fontId="9" fillId="7" borderId="1" xfId="9" applyFont="1" applyFill="1" applyBorder="1" applyAlignment="1">
      <alignment horizontal="right" vertical="center" wrapText="1"/>
    </xf>
    <xf numFmtId="43" fontId="9" fillId="7" borderId="1" xfId="9" applyFont="1" applyFill="1" applyBorder="1" applyAlignment="1">
      <alignment horizontal="right" vertical="center"/>
    </xf>
    <xf numFmtId="43" fontId="9" fillId="0" borderId="2" xfId="9" applyFont="1" applyBorder="1" applyAlignment="1">
      <alignment horizontal="right" vertical="center" wrapText="1"/>
    </xf>
    <xf numFmtId="168" fontId="9" fillId="7" borderId="1" xfId="0" applyNumberFormat="1" applyFont="1" applyFill="1" applyBorder="1" applyAlignment="1">
      <alignment horizontal="right" vertical="center" wrapText="1"/>
    </xf>
    <xf numFmtId="168" fontId="9" fillId="7" borderId="1" xfId="0" applyNumberFormat="1" applyFont="1" applyFill="1" applyBorder="1" applyAlignment="1">
      <alignment horizontal="right" vertical="center"/>
    </xf>
    <xf numFmtId="168" fontId="9" fillId="0" borderId="1" xfId="0" applyNumberFormat="1" applyFont="1" applyBorder="1" applyAlignment="1">
      <alignment horizontal="right" vertical="center" wrapText="1"/>
    </xf>
    <xf numFmtId="3" fontId="9" fillId="7" borderId="1" xfId="0" applyNumberFormat="1" applyFont="1" applyFill="1" applyBorder="1" applyAlignment="1">
      <alignment horizontal="right" vertical="center" wrapText="1"/>
    </xf>
    <xf numFmtId="0" fontId="25" fillId="4" borderId="1" xfId="0" applyFont="1" applyFill="1" applyBorder="1" applyAlignment="1">
      <alignment horizontal="right" vertical="center"/>
    </xf>
    <xf numFmtId="0" fontId="12" fillId="5" borderId="28" xfId="0" applyFont="1" applyFill="1" applyBorder="1"/>
    <xf numFmtId="0" fontId="12" fillId="5" borderId="29" xfId="0" applyFont="1" applyFill="1" applyBorder="1"/>
    <xf numFmtId="0" fontId="13" fillId="5" borderId="29" xfId="0" applyFont="1" applyFill="1" applyBorder="1" applyAlignment="1">
      <alignment horizontal="right" vertical="center"/>
    </xf>
    <xf numFmtId="0" fontId="11" fillId="5" borderId="29" xfId="0" applyFont="1" applyFill="1" applyBorder="1" applyAlignment="1">
      <alignment horizontal="right" vertical="center"/>
    </xf>
    <xf numFmtId="0" fontId="11" fillId="5" borderId="29" xfId="0" applyFont="1" applyFill="1" applyBorder="1"/>
    <xf numFmtId="0" fontId="12" fillId="5" borderId="30" xfId="0" applyFont="1" applyFill="1" applyBorder="1"/>
    <xf numFmtId="0" fontId="12" fillId="5" borderId="31" xfId="0" applyFont="1" applyFill="1" applyBorder="1"/>
    <xf numFmtId="0" fontId="13" fillId="5" borderId="31" xfId="0" applyFont="1" applyFill="1" applyBorder="1" applyAlignment="1">
      <alignment horizontal="right" vertical="center"/>
    </xf>
    <xf numFmtId="0" fontId="11" fillId="5" borderId="31" xfId="0" applyFont="1" applyFill="1" applyBorder="1" applyAlignment="1">
      <alignment horizontal="right" vertical="center"/>
    </xf>
    <xf numFmtId="0" fontId="11" fillId="5" borderId="31" xfId="0" applyFont="1" applyFill="1" applyBorder="1"/>
    <xf numFmtId="0" fontId="17" fillId="5" borderId="32" xfId="0" applyFont="1" applyFill="1" applyBorder="1"/>
    <xf numFmtId="0" fontId="17" fillId="5" borderId="33" xfId="0" applyFont="1" applyFill="1" applyBorder="1"/>
    <xf numFmtId="0" fontId="13" fillId="5" borderId="33" xfId="0" applyFont="1" applyFill="1" applyBorder="1" applyAlignment="1">
      <alignment horizontal="right" vertical="center"/>
    </xf>
    <xf numFmtId="0" fontId="11" fillId="5" borderId="33" xfId="0" applyFont="1" applyFill="1" applyBorder="1" applyAlignment="1">
      <alignment horizontal="right" vertical="center"/>
    </xf>
    <xf numFmtId="0" fontId="11" fillId="5" borderId="33" xfId="0" applyFont="1" applyFill="1" applyBorder="1"/>
    <xf numFmtId="0" fontId="12" fillId="5" borderId="34" xfId="0" applyFont="1" applyFill="1" applyBorder="1"/>
    <xf numFmtId="0" fontId="12" fillId="5" borderId="35" xfId="0" applyFont="1" applyFill="1" applyBorder="1"/>
    <xf numFmtId="0" fontId="12" fillId="5" borderId="37" xfId="0" applyFont="1" applyFill="1" applyBorder="1"/>
    <xf numFmtId="0" fontId="12" fillId="5" borderId="38" xfId="0" applyFont="1" applyFill="1" applyBorder="1"/>
    <xf numFmtId="0" fontId="13" fillId="5" borderId="38" xfId="0" applyFont="1" applyFill="1" applyBorder="1" applyAlignment="1">
      <alignment horizontal="right" vertical="center"/>
    </xf>
    <xf numFmtId="0" fontId="11" fillId="5" borderId="38" xfId="0" applyFont="1" applyFill="1" applyBorder="1" applyAlignment="1">
      <alignment horizontal="right" vertical="center"/>
    </xf>
    <xf numFmtId="0" fontId="11" fillId="5" borderId="39" xfId="0" applyFont="1" applyFill="1" applyBorder="1" applyAlignment="1">
      <alignment horizontal="right" vertical="center"/>
    </xf>
    <xf numFmtId="0" fontId="12" fillId="5" borderId="40" xfId="0" applyFont="1" applyFill="1" applyBorder="1"/>
    <xf numFmtId="0" fontId="12" fillId="5" borderId="41" xfId="0" applyFont="1" applyFill="1" applyBorder="1"/>
    <xf numFmtId="0" fontId="13" fillId="5" borderId="41" xfId="0" applyFont="1" applyFill="1" applyBorder="1" applyAlignment="1">
      <alignment horizontal="right" vertical="center"/>
    </xf>
    <xf numFmtId="0" fontId="11" fillId="5" borderId="41" xfId="0" applyFont="1" applyFill="1" applyBorder="1" applyAlignment="1">
      <alignment horizontal="right" vertical="center"/>
    </xf>
    <xf numFmtId="0" fontId="11" fillId="5" borderId="35" xfId="0" applyFont="1" applyFill="1" applyBorder="1" applyAlignment="1">
      <alignment horizontal="right" vertical="center"/>
    </xf>
    <xf numFmtId="0" fontId="13" fillId="5" borderId="43" xfId="0" applyFont="1" applyFill="1" applyBorder="1" applyAlignment="1">
      <alignment horizontal="right" vertical="center"/>
    </xf>
    <xf numFmtId="0" fontId="11" fillId="5" borderId="43" xfId="0" applyFont="1" applyFill="1" applyBorder="1" applyAlignment="1">
      <alignment horizontal="right" vertical="center"/>
    </xf>
    <xf numFmtId="0" fontId="12" fillId="5" borderId="44" xfId="0" applyFont="1" applyFill="1" applyBorder="1"/>
    <xf numFmtId="0" fontId="12" fillId="5" borderId="45" xfId="0" applyFont="1" applyFill="1" applyBorder="1"/>
    <xf numFmtId="0" fontId="13" fillId="5" borderId="45" xfId="0" applyFont="1" applyFill="1" applyBorder="1" applyAlignment="1">
      <alignment horizontal="right" vertical="center"/>
    </xf>
    <xf numFmtId="0" fontId="11" fillId="5" borderId="45" xfId="0" applyFont="1" applyFill="1" applyBorder="1" applyAlignment="1">
      <alignment horizontal="right" vertical="center"/>
    </xf>
    <xf numFmtId="174" fontId="9" fillId="7" borderId="1" xfId="9" applyNumberFormat="1" applyFont="1" applyFill="1" applyBorder="1" applyAlignment="1">
      <alignment horizontal="right" vertical="center" wrapText="1"/>
    </xf>
    <xf numFmtId="0" fontId="25" fillId="4" borderId="1" xfId="0" applyFont="1" applyFill="1" applyBorder="1"/>
    <xf numFmtId="0" fontId="9" fillId="7" borderId="1" xfId="0" applyFont="1" applyFill="1" applyBorder="1"/>
    <xf numFmtId="176" fontId="8" fillId="0" borderId="1" xfId="9" applyNumberFormat="1" applyFont="1" applyBorder="1" applyAlignment="1">
      <alignment horizontal="right" vertical="center"/>
    </xf>
    <xf numFmtId="0" fontId="9" fillId="7" borderId="2" xfId="0" applyFont="1" applyFill="1" applyBorder="1" applyAlignment="1">
      <alignment wrapText="1"/>
    </xf>
    <xf numFmtId="0" fontId="68" fillId="4" borderId="0" xfId="0" applyFont="1" applyFill="1" applyAlignment="1">
      <alignment vertical="center"/>
    </xf>
    <xf numFmtId="0" fontId="12" fillId="5" borderId="43" xfId="0" applyFont="1" applyFill="1" applyBorder="1"/>
    <xf numFmtId="0" fontId="12" fillId="5" borderId="42" xfId="0" applyFont="1" applyFill="1" applyBorder="1"/>
    <xf numFmtId="0" fontId="9" fillId="7" borderId="1" xfId="0" applyFont="1" applyFill="1" applyBorder="1" applyAlignment="1">
      <alignment wrapText="1"/>
    </xf>
    <xf numFmtId="0" fontId="8" fillId="7" borderId="1" xfId="0" applyFont="1" applyFill="1" applyBorder="1" applyAlignment="1">
      <alignment wrapText="1"/>
    </xf>
    <xf numFmtId="0" fontId="9" fillId="7" borderId="1" xfId="0" applyFont="1" applyFill="1" applyBorder="1" applyAlignment="1">
      <alignment horizontal="left" wrapText="1" indent="1"/>
    </xf>
    <xf numFmtId="0" fontId="8" fillId="7" borderId="2" xfId="0" applyFont="1" applyFill="1" applyBorder="1"/>
    <xf numFmtId="0" fontId="9" fillId="7" borderId="2" xfId="0" applyFont="1" applyFill="1" applyBorder="1"/>
    <xf numFmtId="0" fontId="19" fillId="7" borderId="1" xfId="0" applyFont="1" applyFill="1" applyBorder="1" applyAlignment="1">
      <alignment vertical="center" wrapText="1"/>
    </xf>
    <xf numFmtId="0" fontId="11" fillId="0" borderId="46" xfId="0" applyFont="1" applyBorder="1"/>
    <xf numFmtId="0" fontId="12" fillId="5" borderId="47" xfId="0" applyFont="1" applyFill="1" applyBorder="1"/>
    <xf numFmtId="3" fontId="9" fillId="7" borderId="1" xfId="0" applyNumberFormat="1" applyFont="1" applyFill="1" applyBorder="1"/>
    <xf numFmtId="0" fontId="9" fillId="5" borderId="35" xfId="0" applyFont="1" applyFill="1" applyBorder="1" applyAlignment="1">
      <alignment horizontal="right"/>
    </xf>
    <xf numFmtId="0" fontId="7" fillId="4" borderId="1" xfId="0" applyFont="1" applyFill="1" applyBorder="1"/>
    <xf numFmtId="0" fontId="11" fillId="5" borderId="34" xfId="0" applyFont="1" applyFill="1" applyBorder="1"/>
    <xf numFmtId="0" fontId="11" fillId="5" borderId="35" xfId="0" applyFont="1" applyFill="1" applyBorder="1"/>
    <xf numFmtId="0" fontId="11" fillId="5" borderId="36" xfId="0" applyFont="1" applyFill="1" applyBorder="1"/>
    <xf numFmtId="0" fontId="25" fillId="4" borderId="14" xfId="0" applyFont="1" applyFill="1" applyBorder="1" applyAlignment="1">
      <alignment horizontal="left" vertical="center"/>
    </xf>
    <xf numFmtId="0" fontId="7" fillId="4" borderId="3" xfId="0" applyFont="1" applyFill="1" applyBorder="1" applyAlignment="1">
      <alignment vertical="center"/>
    </xf>
    <xf numFmtId="0" fontId="9" fillId="7" borderId="3" xfId="0" applyFont="1" applyFill="1" applyBorder="1" applyAlignment="1">
      <alignment vertical="center"/>
    </xf>
    <xf numFmtId="0" fontId="9" fillId="5" borderId="3" xfId="0" applyFont="1" applyFill="1" applyBorder="1" applyAlignment="1">
      <alignment vertical="center"/>
    </xf>
    <xf numFmtId="0" fontId="25" fillId="3" borderId="48" xfId="0" applyFont="1" applyFill="1" applyBorder="1" applyAlignment="1">
      <alignment horizontal="left" vertical="center"/>
    </xf>
    <xf numFmtId="0" fontId="25" fillId="5" borderId="7" xfId="0" applyFont="1" applyFill="1" applyBorder="1" applyAlignment="1">
      <alignment horizontal="left" vertical="center"/>
    </xf>
    <xf numFmtId="0" fontId="25" fillId="5" borderId="7" xfId="0" applyFont="1" applyFill="1" applyBorder="1" applyAlignment="1">
      <alignment horizontal="right" vertical="center"/>
    </xf>
    <xf numFmtId="0" fontId="9" fillId="0" borderId="8" xfId="0" applyFont="1" applyBorder="1" applyAlignment="1">
      <alignment vertical="center"/>
    </xf>
    <xf numFmtId="0" fontId="19" fillId="0" borderId="4" xfId="0" applyFont="1" applyBorder="1" applyAlignment="1">
      <alignment vertical="center" wrapText="1"/>
    </xf>
    <xf numFmtId="168" fontId="9" fillId="0" borderId="4" xfId="0" applyNumberFormat="1" applyFont="1" applyBorder="1" applyAlignment="1">
      <alignment horizontal="right" vertical="center" wrapText="1"/>
    </xf>
    <xf numFmtId="3" fontId="9" fillId="0" borderId="4" xfId="0" applyNumberFormat="1" applyFont="1" applyBorder="1" applyAlignment="1">
      <alignment horizontal="right" vertical="center" wrapText="1"/>
    </xf>
    <xf numFmtId="3" fontId="9" fillId="0" borderId="4" xfId="0" applyNumberFormat="1" applyFont="1" applyBorder="1" applyAlignment="1">
      <alignment horizontal="right" vertical="center"/>
    </xf>
    <xf numFmtId="3" fontId="9" fillId="5" borderId="35" xfId="0" applyNumberFormat="1" applyFont="1" applyFill="1" applyBorder="1" applyAlignment="1">
      <alignment horizontal="right" vertical="center" wrapText="1"/>
    </xf>
    <xf numFmtId="3" fontId="9" fillId="5" borderId="31" xfId="0" applyNumberFormat="1" applyFont="1" applyFill="1" applyBorder="1" applyAlignment="1">
      <alignment horizontal="right" vertical="center" wrapText="1"/>
    </xf>
    <xf numFmtId="0" fontId="9" fillId="5" borderId="35" xfId="0" applyFont="1" applyFill="1" applyBorder="1" applyAlignment="1">
      <alignment horizontal="right" vertical="center" wrapText="1"/>
    </xf>
    <xf numFmtId="0" fontId="9" fillId="5" borderId="31" xfId="0" applyFont="1" applyFill="1" applyBorder="1" applyAlignment="1">
      <alignment horizontal="right" vertical="center" wrapText="1"/>
    </xf>
    <xf numFmtId="4" fontId="8" fillId="5" borderId="35" xfId="0" applyNumberFormat="1" applyFont="1" applyFill="1" applyBorder="1" applyAlignment="1">
      <alignment horizontal="right" vertical="center" wrapText="1"/>
    </xf>
    <xf numFmtId="4" fontId="8" fillId="5" borderId="31" xfId="0" applyNumberFormat="1" applyFont="1" applyFill="1" applyBorder="1" applyAlignment="1">
      <alignment horizontal="right" vertical="center" wrapText="1"/>
    </xf>
    <xf numFmtId="4" fontId="9" fillId="5" borderId="35" xfId="0" applyNumberFormat="1" applyFont="1" applyFill="1" applyBorder="1" applyAlignment="1">
      <alignment horizontal="right" vertical="center" wrapText="1"/>
    </xf>
    <xf numFmtId="4" fontId="9" fillId="5" borderId="31" xfId="0" applyNumberFormat="1" applyFont="1" applyFill="1" applyBorder="1" applyAlignment="1">
      <alignment horizontal="right" vertical="center" wrapText="1"/>
    </xf>
    <xf numFmtId="0" fontId="8" fillId="5" borderId="35" xfId="0" applyFont="1" applyFill="1" applyBorder="1" applyAlignment="1">
      <alignment horizontal="right" vertical="center" wrapText="1"/>
    </xf>
    <xf numFmtId="0" fontId="8" fillId="5" borderId="31" xfId="0" applyFont="1" applyFill="1" applyBorder="1" applyAlignment="1">
      <alignment horizontal="right" vertical="center" wrapText="1"/>
    </xf>
    <xf numFmtId="10" fontId="9" fillId="5" borderId="35" xfId="0" applyNumberFormat="1" applyFont="1" applyFill="1" applyBorder="1" applyAlignment="1">
      <alignment horizontal="right" vertical="center" wrapText="1"/>
    </xf>
    <xf numFmtId="10" fontId="9" fillId="5" borderId="31" xfId="0" applyNumberFormat="1" applyFont="1" applyFill="1" applyBorder="1" applyAlignment="1">
      <alignment horizontal="right" vertical="center" wrapText="1"/>
    </xf>
    <xf numFmtId="0" fontId="11" fillId="5" borderId="36" xfId="0" applyFont="1" applyFill="1" applyBorder="1" applyAlignment="1">
      <alignment horizontal="right" vertical="center"/>
    </xf>
    <xf numFmtId="0" fontId="11" fillId="0" borderId="39" xfId="0" applyFont="1" applyBorder="1" applyAlignment="1">
      <alignment vertical="top"/>
    </xf>
    <xf numFmtId="0" fontId="11" fillId="0" borderId="45" xfId="0" applyFont="1" applyBorder="1" applyAlignment="1">
      <alignment vertical="top"/>
    </xf>
    <xf numFmtId="0" fontId="9" fillId="0" borderId="3" xfId="0" applyFont="1" applyFill="1" applyBorder="1" applyAlignment="1">
      <alignment vertical="center"/>
    </xf>
    <xf numFmtId="0" fontId="19" fillId="0" borderId="6" xfId="0" applyFont="1" applyFill="1" applyBorder="1" applyAlignment="1">
      <alignment vertical="center" wrapText="1"/>
    </xf>
    <xf numFmtId="174" fontId="9" fillId="0" borderId="1" xfId="9" applyNumberFormat="1" applyFont="1" applyFill="1" applyBorder="1" applyAlignment="1">
      <alignment horizontal="right" vertical="center" wrapText="1"/>
    </xf>
    <xf numFmtId="174" fontId="9" fillId="0" borderId="1" xfId="9" applyNumberFormat="1" applyFont="1" applyFill="1" applyBorder="1" applyAlignment="1">
      <alignment horizontal="right" vertical="center"/>
    </xf>
    <xf numFmtId="0" fontId="19" fillId="0" borderId="1" xfId="0" applyFont="1" applyFill="1" applyBorder="1" applyAlignment="1">
      <alignment vertical="center" wrapText="1"/>
    </xf>
    <xf numFmtId="0" fontId="11" fillId="0" borderId="0" xfId="0" applyFont="1" applyFill="1" applyAlignment="1">
      <alignment wrapText="1"/>
    </xf>
    <xf numFmtId="0" fontId="11" fillId="0" borderId="0" xfId="0" applyFont="1" applyFill="1" applyAlignment="1">
      <alignment horizontal="right" vertical="center" wrapText="1"/>
    </xf>
    <xf numFmtId="0" fontId="11" fillId="0" borderId="0" xfId="0" applyFont="1" applyFill="1" applyAlignment="1">
      <alignment horizontal="right" vertical="center"/>
    </xf>
    <xf numFmtId="0" fontId="11" fillId="5" borderId="65" xfId="0" applyFont="1" applyFill="1" applyBorder="1" applyAlignment="1">
      <alignment wrapText="1"/>
    </xf>
    <xf numFmtId="0" fontId="11" fillId="5" borderId="65" xfId="0" applyFont="1" applyFill="1" applyBorder="1" applyAlignment="1">
      <alignment horizontal="right" vertical="center" wrapText="1"/>
    </xf>
    <xf numFmtId="0" fontId="11" fillId="5" borderId="65" xfId="0" applyFont="1" applyFill="1" applyBorder="1" applyAlignment="1">
      <alignment horizontal="right" vertical="center"/>
    </xf>
    <xf numFmtId="0" fontId="67" fillId="5" borderId="37" xfId="0" applyFont="1" applyFill="1" applyBorder="1" applyAlignment="1">
      <alignment vertical="center"/>
    </xf>
    <xf numFmtId="0" fontId="67" fillId="5" borderId="38" xfId="0" applyFont="1" applyFill="1" applyBorder="1" applyAlignment="1">
      <alignment vertical="center"/>
    </xf>
    <xf numFmtId="0" fontId="9" fillId="5" borderId="38" xfId="0" applyFont="1" applyFill="1" applyBorder="1" applyAlignment="1">
      <alignment horizontal="right" vertical="center"/>
    </xf>
    <xf numFmtId="0" fontId="67" fillId="5" borderId="40" xfId="0" applyFont="1" applyFill="1" applyBorder="1" applyAlignment="1">
      <alignment vertical="center"/>
    </xf>
    <xf numFmtId="0" fontId="67" fillId="5" borderId="41" xfId="0" applyFont="1" applyFill="1" applyBorder="1" applyAlignment="1">
      <alignment vertical="center"/>
    </xf>
    <xf numFmtId="0" fontId="9" fillId="5" borderId="41" xfId="0" applyFont="1" applyFill="1" applyBorder="1" applyAlignment="1">
      <alignment horizontal="right" vertical="center"/>
    </xf>
    <xf numFmtId="0" fontId="9" fillId="5" borderId="43" xfId="0" applyFont="1" applyFill="1" applyBorder="1" applyAlignment="1">
      <alignment horizontal="right" vertical="center" wrapText="1"/>
    </xf>
    <xf numFmtId="0" fontId="9" fillId="5" borderId="43" xfId="0" applyFont="1" applyFill="1" applyBorder="1" applyAlignment="1">
      <alignment horizontal="right" vertical="center"/>
    </xf>
    <xf numFmtId="0" fontId="9" fillId="5" borderId="39" xfId="0" applyFont="1" applyFill="1" applyBorder="1" applyAlignment="1">
      <alignment horizontal="right" vertical="center"/>
    </xf>
    <xf numFmtId="0" fontId="9" fillId="5" borderId="35" xfId="0" applyFont="1" applyFill="1" applyBorder="1" applyAlignment="1">
      <alignment horizontal="right" vertical="center"/>
    </xf>
    <xf numFmtId="0" fontId="9" fillId="5" borderId="68" xfId="0" applyFont="1" applyFill="1" applyBorder="1" applyAlignment="1">
      <alignment horizontal="right" vertical="center"/>
    </xf>
    <xf numFmtId="0" fontId="71" fillId="5" borderId="44" xfId="0" applyFont="1" applyFill="1" applyBorder="1" applyAlignment="1">
      <alignment vertical="center"/>
    </xf>
    <xf numFmtId="0" fontId="9" fillId="5" borderId="45" xfId="0" applyFont="1" applyFill="1" applyBorder="1" applyAlignment="1">
      <alignment horizontal="right" vertical="center"/>
    </xf>
    <xf numFmtId="0" fontId="71" fillId="5" borderId="30" xfId="0" applyFont="1" applyFill="1" applyBorder="1" applyAlignment="1">
      <alignment vertical="center"/>
    </xf>
    <xf numFmtId="0" fontId="9" fillId="5" borderId="31" xfId="0" applyFont="1" applyFill="1" applyBorder="1" applyAlignment="1">
      <alignment horizontal="right" vertical="center"/>
    </xf>
    <xf numFmtId="0" fontId="72" fillId="5" borderId="30" xfId="0" applyFont="1" applyFill="1" applyBorder="1" applyAlignment="1">
      <alignment vertical="center"/>
    </xf>
    <xf numFmtId="0" fontId="69" fillId="5" borderId="32" xfId="0" applyFont="1" applyFill="1" applyBorder="1" applyAlignment="1">
      <alignment wrapText="1"/>
    </xf>
    <xf numFmtId="0" fontId="69" fillId="5" borderId="33" xfId="0" applyFont="1" applyFill="1" applyBorder="1" applyAlignment="1">
      <alignment wrapText="1"/>
    </xf>
    <xf numFmtId="0" fontId="69" fillId="5" borderId="33" xfId="0" applyFont="1" applyFill="1" applyBorder="1" applyAlignment="1">
      <alignment horizontal="right" vertical="center" wrapText="1"/>
    </xf>
    <xf numFmtId="0" fontId="69" fillId="5" borderId="33" xfId="0" applyFont="1" applyFill="1" applyBorder="1" applyAlignment="1">
      <alignment horizontal="right" vertical="center"/>
    </xf>
    <xf numFmtId="0" fontId="11" fillId="0" borderId="66" xfId="0" applyFont="1" applyBorder="1" applyAlignment="1">
      <alignment horizontal="right" vertical="center"/>
    </xf>
    <xf numFmtId="0" fontId="67" fillId="5" borderId="44" xfId="0" applyFont="1" applyFill="1" applyBorder="1" applyAlignment="1">
      <alignment vertical="center"/>
    </xf>
    <xf numFmtId="0" fontId="67" fillId="5" borderId="45" xfId="0" applyFont="1" applyFill="1" applyBorder="1" applyAlignment="1">
      <alignment vertical="center"/>
    </xf>
    <xf numFmtId="0" fontId="67" fillId="5" borderId="32" xfId="0" applyFont="1" applyFill="1" applyBorder="1" applyAlignment="1">
      <alignment vertical="center"/>
    </xf>
    <xf numFmtId="0" fontId="9" fillId="5" borderId="33" xfId="0" applyFont="1" applyFill="1" applyBorder="1" applyAlignment="1">
      <alignment wrapText="1"/>
    </xf>
    <xf numFmtId="0" fontId="9" fillId="5" borderId="33" xfId="0" applyFont="1" applyFill="1" applyBorder="1" applyAlignment="1">
      <alignment horizontal="right" vertical="center" wrapText="1"/>
    </xf>
    <xf numFmtId="0" fontId="9" fillId="5" borderId="33" xfId="0" applyFont="1" applyFill="1" applyBorder="1" applyAlignment="1">
      <alignment horizontal="right" vertical="center"/>
    </xf>
    <xf numFmtId="0" fontId="25" fillId="4" borderId="2" xfId="0" applyFont="1" applyFill="1" applyBorder="1" applyAlignment="1">
      <alignment horizontal="right" vertical="center"/>
    </xf>
    <xf numFmtId="0" fontId="11" fillId="5" borderId="30" xfId="0" applyFont="1" applyFill="1" applyBorder="1" applyAlignment="1">
      <alignment horizontal="right" vertical="center"/>
    </xf>
    <xf numFmtId="3" fontId="9" fillId="5" borderId="30" xfId="0" applyNumberFormat="1" applyFont="1" applyFill="1" applyBorder="1" applyAlignment="1">
      <alignment horizontal="right" wrapText="1"/>
    </xf>
    <xf numFmtId="3" fontId="9" fillId="5" borderId="31" xfId="0" applyNumberFormat="1" applyFont="1" applyFill="1" applyBorder="1" applyAlignment="1">
      <alignment horizontal="right" wrapText="1"/>
    </xf>
    <xf numFmtId="0" fontId="9" fillId="5" borderId="30" xfId="0" applyFont="1" applyFill="1" applyBorder="1" applyAlignment="1">
      <alignment horizontal="right" wrapText="1"/>
    </xf>
    <xf numFmtId="0" fontId="9" fillId="5" borderId="31" xfId="0" applyFont="1" applyFill="1" applyBorder="1" applyAlignment="1">
      <alignment horizontal="right" wrapText="1"/>
    </xf>
    <xf numFmtId="4" fontId="8" fillId="5" borderId="30" xfId="0" applyNumberFormat="1" applyFont="1" applyFill="1" applyBorder="1" applyAlignment="1">
      <alignment horizontal="right" wrapText="1"/>
    </xf>
    <xf numFmtId="4" fontId="8" fillId="5" borderId="31" xfId="0" applyNumberFormat="1" applyFont="1" applyFill="1" applyBorder="1" applyAlignment="1">
      <alignment horizontal="right" wrapText="1"/>
    </xf>
    <xf numFmtId="10" fontId="9" fillId="5" borderId="30" xfId="0" applyNumberFormat="1" applyFont="1" applyFill="1" applyBorder="1" applyAlignment="1">
      <alignment horizontal="right" wrapText="1"/>
    </xf>
    <xf numFmtId="10" fontId="9" fillId="5" borderId="31" xfId="0" applyNumberFormat="1" applyFont="1" applyFill="1" applyBorder="1" applyAlignment="1">
      <alignment horizontal="right" wrapText="1"/>
    </xf>
    <xf numFmtId="4" fontId="9" fillId="5" borderId="30" xfId="0" applyNumberFormat="1" applyFont="1" applyFill="1" applyBorder="1" applyAlignment="1">
      <alignment horizontal="right" wrapText="1"/>
    </xf>
    <xf numFmtId="4" fontId="9" fillId="5" borderId="31" xfId="0" applyNumberFormat="1" applyFont="1" applyFill="1" applyBorder="1" applyAlignment="1">
      <alignment horizontal="right" wrapText="1"/>
    </xf>
    <xf numFmtId="0" fontId="67" fillId="5" borderId="30" xfId="0" applyFont="1" applyFill="1" applyBorder="1" applyAlignment="1">
      <alignment vertical="center"/>
    </xf>
    <xf numFmtId="0" fontId="67" fillId="5" borderId="31" xfId="0" applyFont="1" applyFill="1" applyBorder="1" applyAlignment="1">
      <alignment vertical="center"/>
    </xf>
    <xf numFmtId="0" fontId="9" fillId="7" borderId="16" xfId="0" applyFont="1" applyFill="1" applyBorder="1" applyAlignment="1">
      <alignment wrapText="1"/>
    </xf>
    <xf numFmtId="43" fontId="9" fillId="7" borderId="4" xfId="9" applyFont="1" applyFill="1" applyBorder="1" applyAlignment="1">
      <alignment horizontal="right" vertical="center" wrapText="1"/>
    </xf>
    <xf numFmtId="0" fontId="17" fillId="5" borderId="31" xfId="0" applyFont="1" applyFill="1" applyBorder="1"/>
    <xf numFmtId="0" fontId="11" fillId="0" borderId="72" xfId="0" applyFont="1" applyBorder="1" applyAlignment="1">
      <alignment wrapText="1"/>
    </xf>
    <xf numFmtId="0" fontId="9" fillId="5" borderId="71" xfId="0" applyFont="1" applyFill="1" applyBorder="1" applyAlignment="1">
      <alignment wrapText="1"/>
    </xf>
    <xf numFmtId="0" fontId="9" fillId="5" borderId="71" xfId="0" applyFont="1" applyFill="1" applyBorder="1" applyAlignment="1">
      <alignment horizontal="right" vertical="center" wrapText="1"/>
    </xf>
    <xf numFmtId="0" fontId="9" fillId="5" borderId="71" xfId="0" applyFont="1" applyFill="1" applyBorder="1" applyAlignment="1">
      <alignment horizontal="right" vertical="center"/>
    </xf>
    <xf numFmtId="0" fontId="11" fillId="5" borderId="39" xfId="0" applyFont="1" applyFill="1" applyBorder="1"/>
    <xf numFmtId="4" fontId="8" fillId="5" borderId="35" xfId="0" applyNumberFormat="1" applyFont="1" applyFill="1" applyBorder="1" applyAlignment="1">
      <alignment horizontal="right"/>
    </xf>
    <xf numFmtId="4" fontId="9" fillId="5" borderId="35" xfId="0" applyNumberFormat="1" applyFont="1" applyFill="1" applyBorder="1" applyAlignment="1">
      <alignment horizontal="right"/>
    </xf>
    <xf numFmtId="0" fontId="8" fillId="5" borderId="35" xfId="0" applyFont="1" applyFill="1" applyBorder="1" applyAlignment="1">
      <alignment horizontal="right"/>
    </xf>
    <xf numFmtId="10" fontId="9" fillId="5" borderId="35" xfId="0" applyNumberFormat="1" applyFont="1" applyFill="1" applyBorder="1" applyAlignment="1">
      <alignment horizontal="right"/>
    </xf>
    <xf numFmtId="3" fontId="9" fillId="5" borderId="35" xfId="0" applyNumberFormat="1" applyFont="1" applyFill="1" applyBorder="1" applyAlignment="1">
      <alignment horizontal="right"/>
    </xf>
    <xf numFmtId="0" fontId="11" fillId="5" borderId="68" xfId="0" applyFont="1" applyFill="1" applyBorder="1" applyAlignment="1">
      <alignment horizontal="right" vertical="center"/>
    </xf>
    <xf numFmtId="0" fontId="9" fillId="0" borderId="1" xfId="0" applyFont="1" applyFill="1" applyBorder="1"/>
    <xf numFmtId="3" fontId="9"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0" fontId="8" fillId="0" borderId="1" xfId="0" applyFont="1" applyFill="1" applyBorder="1"/>
    <xf numFmtId="176" fontId="8" fillId="0" borderId="1" xfId="9" applyNumberFormat="1" applyFont="1" applyFill="1" applyBorder="1" applyAlignment="1">
      <alignment horizontal="right" vertical="center"/>
    </xf>
    <xf numFmtId="0" fontId="9" fillId="0" borderId="1" xfId="0" applyFont="1" applyFill="1" applyBorder="1" applyAlignment="1">
      <alignment horizontal="left" indent="1"/>
    </xf>
    <xf numFmtId="176" fontId="9" fillId="0" borderId="1" xfId="9" applyNumberFormat="1" applyFont="1" applyFill="1" applyBorder="1" applyAlignment="1">
      <alignment horizontal="right" vertical="center"/>
    </xf>
    <xf numFmtId="10" fontId="9" fillId="0" borderId="1" xfId="0" applyNumberFormat="1" applyFont="1" applyFill="1" applyBorder="1" applyAlignment="1">
      <alignment horizontal="right" vertical="center"/>
    </xf>
    <xf numFmtId="0" fontId="8" fillId="0" borderId="2" xfId="0" applyFont="1" applyFill="1" applyBorder="1"/>
    <xf numFmtId="0" fontId="9" fillId="0" borderId="2" xfId="0" applyFont="1" applyFill="1" applyBorder="1" applyAlignment="1">
      <alignment vertical="center"/>
    </xf>
    <xf numFmtId="0" fontId="9" fillId="0" borderId="2" xfId="0" applyFont="1" applyFill="1" applyBorder="1"/>
    <xf numFmtId="0" fontId="9" fillId="0" borderId="2" xfId="0" applyFont="1" applyFill="1" applyBorder="1" applyAlignment="1">
      <alignment wrapText="1"/>
    </xf>
    <xf numFmtId="43" fontId="9" fillId="0" borderId="1" xfId="9" applyFont="1" applyFill="1" applyBorder="1" applyAlignment="1">
      <alignment horizontal="right" vertical="center" wrapText="1"/>
    </xf>
    <xf numFmtId="43" fontId="9" fillId="0" borderId="2" xfId="9" applyFont="1" applyFill="1" applyBorder="1" applyAlignment="1">
      <alignment horizontal="right" vertical="center" wrapText="1"/>
    </xf>
    <xf numFmtId="168" fontId="9" fillId="0" borderId="1" xfId="0" applyNumberFormat="1" applyFont="1" applyFill="1" applyBorder="1" applyAlignment="1">
      <alignment horizontal="right" vertical="center" wrapText="1"/>
    </xf>
    <xf numFmtId="168" fontId="9" fillId="0"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wrapText="1"/>
    </xf>
    <xf numFmtId="0" fontId="12" fillId="0" borderId="0" xfId="0" applyFont="1" applyFill="1"/>
    <xf numFmtId="0" fontId="9" fillId="0" borderId="0" xfId="0" applyFont="1" applyFill="1" applyAlignment="1">
      <alignment horizontal="right" vertical="center" wrapText="1"/>
    </xf>
    <xf numFmtId="0" fontId="9" fillId="0" borderId="0" xfId="0" applyFont="1" applyFill="1" applyAlignment="1">
      <alignment horizontal="right" vertical="center"/>
    </xf>
    <xf numFmtId="0" fontId="9" fillId="0" borderId="64" xfId="0" applyFont="1" applyFill="1" applyBorder="1" applyAlignment="1">
      <alignment horizontal="right" vertical="center"/>
    </xf>
    <xf numFmtId="0" fontId="9" fillId="0" borderId="1" xfId="0" applyFont="1" applyFill="1" applyBorder="1" applyAlignment="1">
      <alignment wrapText="1"/>
    </xf>
    <xf numFmtId="0" fontId="8" fillId="0" borderId="1" xfId="0" applyFont="1" applyFill="1" applyBorder="1" applyAlignment="1">
      <alignment wrapText="1"/>
    </xf>
    <xf numFmtId="0" fontId="9" fillId="0" borderId="1" xfId="0" applyFont="1" applyFill="1" applyBorder="1" applyAlignment="1">
      <alignment horizontal="left" wrapText="1" indent="1"/>
    </xf>
    <xf numFmtId="3" fontId="9" fillId="0" borderId="1" xfId="0" applyNumberFormat="1" applyFont="1" applyFill="1" applyBorder="1"/>
    <xf numFmtId="0" fontId="11" fillId="0" borderId="66" xfId="0" applyFont="1" applyFill="1" applyBorder="1"/>
    <xf numFmtId="0" fontId="11" fillId="0" borderId="69" xfId="0" applyFont="1" applyFill="1" applyBorder="1"/>
    <xf numFmtId="0" fontId="11" fillId="0" borderId="69" xfId="0" applyFont="1" applyFill="1" applyBorder="1" applyAlignment="1">
      <alignment horizontal="right" vertical="center" wrapText="1"/>
    </xf>
    <xf numFmtId="0" fontId="11" fillId="0" borderId="69" xfId="0" applyFont="1" applyFill="1" applyBorder="1" applyAlignment="1">
      <alignment horizontal="right" vertical="center"/>
    </xf>
    <xf numFmtId="0" fontId="11" fillId="0" borderId="70" xfId="0" applyFont="1" applyFill="1" applyBorder="1" applyAlignment="1">
      <alignment horizontal="right" vertical="center"/>
    </xf>
    <xf numFmtId="174" fontId="9" fillId="0" borderId="2" xfId="9" applyNumberFormat="1" applyFont="1" applyFill="1" applyBorder="1" applyAlignment="1">
      <alignment horizontal="right" vertical="center"/>
    </xf>
    <xf numFmtId="0" fontId="9" fillId="0" borderId="2" xfId="0" applyFont="1" applyFill="1" applyBorder="1" applyAlignment="1">
      <alignment horizontal="right" vertical="center"/>
    </xf>
    <xf numFmtId="176" fontId="8" fillId="0" borderId="2" xfId="9" applyNumberFormat="1" applyFont="1" applyFill="1" applyBorder="1" applyAlignment="1">
      <alignment horizontal="right" vertical="center"/>
    </xf>
    <xf numFmtId="176" fontId="9" fillId="0" borderId="2" xfId="9" applyNumberFormat="1" applyFont="1" applyFill="1" applyBorder="1" applyAlignment="1">
      <alignment horizontal="right" vertical="center"/>
    </xf>
    <xf numFmtId="10" fontId="9" fillId="0" borderId="2" xfId="0" applyNumberFormat="1" applyFont="1" applyFill="1" applyBorder="1" applyAlignment="1">
      <alignment horizontal="right" vertical="center"/>
    </xf>
    <xf numFmtId="168" fontId="9" fillId="0" borderId="2" xfId="0" applyNumberFormat="1" applyFont="1" applyFill="1" applyBorder="1" applyAlignment="1">
      <alignment horizontal="right" vertical="center"/>
    </xf>
    <xf numFmtId="3" fontId="9" fillId="0" borderId="2" xfId="0" applyNumberFormat="1" applyFont="1" applyFill="1" applyBorder="1" applyAlignment="1">
      <alignment horizontal="right" vertical="center"/>
    </xf>
    <xf numFmtId="0" fontId="11" fillId="0" borderId="0" xfId="0" applyFont="1" applyFill="1"/>
    <xf numFmtId="0" fontId="63" fillId="0" borderId="0" xfId="0" applyFont="1" applyFill="1"/>
    <xf numFmtId="0" fontId="64" fillId="0" borderId="0" xfId="0" applyFont="1" applyFill="1"/>
    <xf numFmtId="0" fontId="65" fillId="0" borderId="0" xfId="0" applyFont="1" applyFill="1"/>
    <xf numFmtId="0" fontId="66" fillId="0" borderId="0" xfId="0" applyFont="1" applyFill="1"/>
    <xf numFmtId="0" fontId="34" fillId="0" borderId="0" xfId="0" applyFont="1" applyFill="1" applyAlignment="1">
      <alignment vertical="top" wrapText="1"/>
    </xf>
    <xf numFmtId="0" fontId="34" fillId="0" borderId="0" xfId="0" applyFont="1" applyFill="1" applyAlignment="1">
      <alignment horizontal="right" vertical="center"/>
    </xf>
    <xf numFmtId="0" fontId="25" fillId="3" borderId="70" xfId="0" applyFont="1" applyFill="1" applyBorder="1" applyAlignment="1">
      <alignment horizontal="left" vertical="center"/>
    </xf>
    <xf numFmtId="0" fontId="25" fillId="5" borderId="70" xfId="0" applyFont="1" applyFill="1" applyBorder="1" applyAlignment="1">
      <alignment horizontal="left" vertical="center"/>
    </xf>
    <xf numFmtId="0" fontId="25" fillId="4" borderId="7" xfId="0" applyFont="1" applyFill="1" applyBorder="1" applyAlignment="1">
      <alignment horizontal="left" vertical="center"/>
    </xf>
    <xf numFmtId="0" fontId="66" fillId="4" borderId="7" xfId="0" applyFont="1" applyFill="1" applyBorder="1" applyAlignment="1">
      <alignment horizontal="left" vertical="center"/>
    </xf>
    <xf numFmtId="0" fontId="7" fillId="4" borderId="8" xfId="0" applyFont="1" applyFill="1" applyBorder="1" applyAlignment="1">
      <alignment horizontal="center"/>
    </xf>
    <xf numFmtId="0" fontId="7" fillId="4" borderId="4" xfId="0" applyFont="1" applyFill="1" applyBorder="1" applyAlignment="1">
      <alignment horizontal="center"/>
    </xf>
    <xf numFmtId="0" fontId="14" fillId="4" borderId="4" xfId="0" applyFont="1" applyFill="1" applyBorder="1" applyAlignment="1">
      <alignment horizontal="center"/>
    </xf>
    <xf numFmtId="174" fontId="9" fillId="7" borderId="75" xfId="9" applyNumberFormat="1" applyFont="1" applyFill="1" applyBorder="1" applyAlignment="1">
      <alignment horizontal="right"/>
    </xf>
    <xf numFmtId="174" fontId="8" fillId="0" borderId="16" xfId="9" applyNumberFormat="1" applyFont="1" applyBorder="1" applyAlignment="1">
      <alignment horizontal="right"/>
    </xf>
    <xf numFmtId="174" fontId="9" fillId="7" borderId="16" xfId="9" applyNumberFormat="1" applyFont="1" applyFill="1" applyBorder="1" applyAlignment="1">
      <alignment horizontal="right"/>
    </xf>
    <xf numFmtId="174" fontId="9" fillId="0" borderId="16" xfId="9" applyNumberFormat="1" applyFont="1" applyBorder="1" applyAlignment="1">
      <alignment horizontal="right"/>
    </xf>
    <xf numFmtId="0" fontId="9" fillId="0" borderId="16" xfId="0" applyFont="1" applyBorder="1" applyAlignment="1">
      <alignment horizontal="right" vertical="center"/>
    </xf>
    <xf numFmtId="174" fontId="9" fillId="7" borderId="76" xfId="9" applyNumberFormat="1" applyFont="1" applyFill="1" applyBorder="1" applyAlignment="1">
      <alignment horizontal="right"/>
    </xf>
    <xf numFmtId="174" fontId="8" fillId="0" borderId="4" xfId="9" applyNumberFormat="1" applyFont="1" applyBorder="1" applyAlignment="1">
      <alignment horizontal="right"/>
    </xf>
    <xf numFmtId="174" fontId="9" fillId="7" borderId="4" xfId="9" applyNumberFormat="1" applyFont="1" applyFill="1" applyBorder="1" applyAlignment="1">
      <alignment horizontal="right"/>
    </xf>
    <xf numFmtId="174" fontId="9" fillId="0" borderId="4" xfId="9" applyNumberFormat="1" applyFont="1" applyBorder="1" applyAlignment="1">
      <alignment horizontal="right"/>
    </xf>
    <xf numFmtId="174" fontId="9" fillId="7" borderId="2" xfId="9" applyNumberFormat="1" applyFont="1" applyFill="1" applyBorder="1" applyAlignment="1">
      <alignment horizontal="right"/>
    </xf>
    <xf numFmtId="174" fontId="9" fillId="7" borderId="1" xfId="9" applyNumberFormat="1" applyFont="1" applyFill="1" applyBorder="1" applyAlignment="1">
      <alignment horizontal="right"/>
    </xf>
    <xf numFmtId="0" fontId="25" fillId="3" borderId="77" xfId="0" applyFont="1" applyFill="1" applyBorder="1" applyAlignment="1">
      <alignment horizontal="left" vertical="center"/>
    </xf>
    <xf numFmtId="0" fontId="25" fillId="5" borderId="77"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0" fillId="5" borderId="43" xfId="0" applyFill="1" applyBorder="1"/>
    <xf numFmtId="0" fontId="0" fillId="5" borderId="46" xfId="0" applyFill="1" applyBorder="1"/>
    <xf numFmtId="0" fontId="0" fillId="5" borderId="34" xfId="0" applyFill="1" applyBorder="1"/>
    <xf numFmtId="0" fontId="0" fillId="5" borderId="41" xfId="0" applyFill="1" applyBorder="1"/>
    <xf numFmtId="0" fontId="0" fillId="5" borderId="35" xfId="0" applyFill="1" applyBorder="1"/>
    <xf numFmtId="0" fontId="0" fillId="0" borderId="46" xfId="0" applyBorder="1"/>
    <xf numFmtId="0" fontId="0" fillId="0" borderId="34" xfId="0" applyBorder="1"/>
    <xf numFmtId="0" fontId="9" fillId="0" borderId="9" xfId="0" applyFont="1" applyFill="1" applyBorder="1"/>
    <xf numFmtId="174" fontId="9" fillId="0" borderId="75" xfId="9" applyNumberFormat="1" applyFont="1" applyFill="1" applyBorder="1" applyAlignment="1">
      <alignment horizontal="right"/>
    </xf>
    <xf numFmtId="174" fontId="9" fillId="0" borderId="76" xfId="9" applyNumberFormat="1" applyFont="1" applyFill="1" applyBorder="1" applyAlignment="1">
      <alignment horizontal="right"/>
    </xf>
    <xf numFmtId="174" fontId="8" fillId="0" borderId="16" xfId="9" applyNumberFormat="1" applyFont="1" applyFill="1" applyBorder="1" applyAlignment="1">
      <alignment horizontal="right"/>
    </xf>
    <xf numFmtId="174" fontId="8" fillId="0" borderId="4" xfId="9" applyNumberFormat="1" applyFont="1" applyFill="1" applyBorder="1" applyAlignment="1">
      <alignment horizontal="right"/>
    </xf>
    <xf numFmtId="0" fontId="9" fillId="0" borderId="2" xfId="0" applyFont="1" applyFill="1" applyBorder="1" applyAlignment="1">
      <alignment horizontal="left" indent="1"/>
    </xf>
    <xf numFmtId="174" fontId="9" fillId="0" borderId="16" xfId="9" applyNumberFormat="1" applyFont="1" applyFill="1" applyBorder="1" applyAlignment="1">
      <alignment horizontal="right"/>
    </xf>
    <xf numFmtId="174" fontId="9" fillId="0" borderId="4" xfId="9" applyNumberFormat="1" applyFont="1" applyFill="1" applyBorder="1" applyAlignment="1">
      <alignment horizontal="right"/>
    </xf>
    <xf numFmtId="174" fontId="9" fillId="0" borderId="2" xfId="9" applyNumberFormat="1" applyFont="1" applyFill="1" applyBorder="1" applyAlignment="1">
      <alignment horizontal="right"/>
    </xf>
    <xf numFmtId="174" fontId="9" fillId="0" borderId="1" xfId="9" applyNumberFormat="1" applyFont="1" applyFill="1" applyBorder="1" applyAlignment="1">
      <alignment horizontal="right"/>
    </xf>
    <xf numFmtId="0" fontId="15" fillId="5" borderId="37" xfId="0" applyFont="1" applyFill="1" applyBorder="1"/>
    <xf numFmtId="0" fontId="15" fillId="5" borderId="38" xfId="0" applyFont="1" applyFill="1" applyBorder="1"/>
    <xf numFmtId="0" fontId="11" fillId="5" borderId="38" xfId="0" applyFont="1" applyFill="1" applyBorder="1"/>
    <xf numFmtId="0" fontId="11" fillId="5" borderId="38" xfId="0" applyFont="1" applyFill="1" applyBorder="1" applyAlignment="1">
      <alignment horizontal="right"/>
    </xf>
    <xf numFmtId="0" fontId="0" fillId="5" borderId="38" xfId="0" applyFill="1" applyBorder="1"/>
    <xf numFmtId="0" fontId="0" fillId="5" borderId="39" xfId="0" applyFill="1" applyBorder="1"/>
    <xf numFmtId="0" fontId="0" fillId="5" borderId="36" xfId="0" applyFill="1" applyBorder="1"/>
    <xf numFmtId="0" fontId="9" fillId="0" borderId="1" xfId="0" applyFont="1" applyFill="1" applyBorder="1" applyAlignment="1">
      <alignment vertical="center"/>
    </xf>
    <xf numFmtId="0" fontId="0" fillId="5" borderId="81" xfId="0" applyFill="1" applyBorder="1"/>
    <xf numFmtId="0" fontId="0" fillId="5" borderId="68" xfId="0" applyFill="1" applyBorder="1"/>
    <xf numFmtId="0" fontId="13" fillId="5" borderId="42" xfId="0" applyFont="1" applyFill="1" applyBorder="1"/>
    <xf numFmtId="0" fontId="13" fillId="5" borderId="43" xfId="0" applyFont="1" applyFill="1" applyBorder="1"/>
    <xf numFmtId="0" fontId="63" fillId="0" borderId="0" xfId="0" applyFont="1" applyFill="1" applyAlignment="1">
      <alignment vertical="top" wrapText="1"/>
    </xf>
    <xf numFmtId="0" fontId="63" fillId="0" borderId="0" xfId="0" applyFont="1" applyFill="1" applyAlignment="1">
      <alignment vertical="top"/>
    </xf>
    <xf numFmtId="0" fontId="7" fillId="4" borderId="16" xfId="0" applyFont="1" applyFill="1" applyBorder="1" applyAlignment="1">
      <alignment horizontal="centerContinuous" vertical="center"/>
    </xf>
    <xf numFmtId="0" fontId="7" fillId="4" borderId="10" xfId="0" applyFont="1" applyFill="1" applyBorder="1" applyAlignment="1">
      <alignment horizontal="centerContinuous" vertical="center"/>
    </xf>
    <xf numFmtId="0" fontId="7" fillId="4" borderId="8" xfId="0" applyFont="1" applyFill="1" applyBorder="1" applyAlignment="1">
      <alignment horizontal="centerContinuous" vertical="center"/>
    </xf>
    <xf numFmtId="0" fontId="7" fillId="4" borderId="1" xfId="0" applyFont="1" applyFill="1" applyBorder="1" applyAlignment="1">
      <alignment horizontal="left" vertical="top"/>
    </xf>
    <xf numFmtId="0" fontId="7" fillId="4" borderId="1" xfId="0" applyFont="1" applyFill="1" applyBorder="1" applyAlignment="1">
      <alignment horizontal="left" vertical="top" wrapText="1"/>
    </xf>
    <xf numFmtId="0" fontId="7" fillId="4" borderId="4" xfId="0" applyFont="1" applyFill="1" applyBorder="1" applyAlignment="1">
      <alignment horizontal="right" vertical="top" wrapText="1"/>
    </xf>
    <xf numFmtId="0" fontId="7" fillId="4" borderId="4" xfId="0" applyFont="1" applyFill="1" applyBorder="1" applyAlignment="1">
      <alignment horizontal="right" vertical="top"/>
    </xf>
    <xf numFmtId="0" fontId="7" fillId="4" borderId="4" xfId="0" applyFont="1" applyFill="1" applyBorder="1" applyAlignment="1">
      <alignment vertical="center"/>
    </xf>
    <xf numFmtId="0" fontId="7" fillId="4" borderId="4" xfId="0" applyFont="1" applyFill="1" applyBorder="1" applyAlignment="1">
      <alignment horizontal="left" vertical="top" wrapText="1"/>
    </xf>
    <xf numFmtId="0" fontId="7" fillId="4" borderId="2" xfId="0" applyFont="1" applyFill="1" applyBorder="1" applyAlignment="1">
      <alignment horizontal="center" vertical="center"/>
    </xf>
    <xf numFmtId="0" fontId="7" fillId="4" borderId="1" xfId="0" applyFont="1" applyFill="1" applyBorder="1" applyAlignment="1">
      <alignment horizontal="center" vertical="top"/>
    </xf>
    <xf numFmtId="0" fontId="65" fillId="4" borderId="6" xfId="0" applyFont="1" applyFill="1" applyBorder="1" applyAlignment="1">
      <alignment vertical="center"/>
    </xf>
    <xf numFmtId="0" fontId="10" fillId="4" borderId="6" xfId="0" applyFont="1" applyFill="1" applyBorder="1" applyAlignment="1">
      <alignment horizontal="left" vertical="top" wrapText="1"/>
    </xf>
    <xf numFmtId="0" fontId="7" fillId="4" borderId="2" xfId="0" applyFont="1" applyFill="1" applyBorder="1" applyAlignment="1">
      <alignment horizontal="right" vertical="center" indent="1"/>
    </xf>
    <xf numFmtId="0" fontId="7" fillId="4" borderId="1" xfId="0" applyFont="1" applyFill="1" applyBorder="1" applyAlignment="1">
      <alignment horizontal="right" vertical="top" indent="1"/>
    </xf>
    <xf numFmtId="0" fontId="66" fillId="4" borderId="6" xfId="0" applyFont="1" applyFill="1" applyBorder="1" applyAlignment="1">
      <alignment vertical="center"/>
    </xf>
    <xf numFmtId="174" fontId="9" fillId="0" borderId="15" xfId="9" applyNumberFormat="1" applyFont="1" applyBorder="1" applyAlignment="1">
      <alignment horizontal="right" vertical="center"/>
    </xf>
    <xf numFmtId="174" fontId="8" fillId="0" borderId="15" xfId="9" applyNumberFormat="1" applyFont="1" applyBorder="1" applyAlignment="1">
      <alignment horizontal="right"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7" fillId="4" borderId="9" xfId="0" applyFont="1" applyFill="1" applyBorder="1" applyAlignment="1">
      <alignment horizontal="centerContinuous" vertical="center"/>
    </xf>
    <xf numFmtId="0" fontId="7" fillId="4" borderId="14" xfId="0" applyFont="1" applyFill="1" applyBorder="1" applyAlignment="1">
      <alignment horizontal="centerContinuous" vertical="center"/>
    </xf>
    <xf numFmtId="0" fontId="7" fillId="4" borderId="1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6" xfId="0" applyFont="1" applyFill="1" applyBorder="1" applyAlignment="1">
      <alignment horizontal="left" vertical="top" wrapText="1"/>
    </xf>
    <xf numFmtId="0" fontId="7" fillId="4" borderId="9" xfId="0" applyFont="1" applyFill="1" applyBorder="1" applyAlignment="1">
      <alignment horizontal="centerContinuous" vertical="top" wrapText="1"/>
    </xf>
    <xf numFmtId="0" fontId="7" fillId="4" borderId="14" xfId="0" applyFont="1" applyFill="1" applyBorder="1" applyAlignment="1">
      <alignment horizontal="centerContinuous" vertical="top" wrapText="1"/>
    </xf>
    <xf numFmtId="0" fontId="7" fillId="4" borderId="9" xfId="0" applyFont="1" applyFill="1" applyBorder="1" applyAlignment="1">
      <alignment horizontal="center" vertical="top" wrapText="1"/>
    </xf>
    <xf numFmtId="0" fontId="7" fillId="4" borderId="9" xfId="0" applyFont="1" applyFill="1" applyBorder="1" applyAlignment="1">
      <alignment horizontal="center" vertical="center"/>
    </xf>
    <xf numFmtId="0" fontId="9" fillId="8" borderId="1" xfId="0" applyFont="1" applyFill="1" applyBorder="1" applyAlignment="1">
      <alignment vertical="center"/>
    </xf>
    <xf numFmtId="0" fontId="9" fillId="8" borderId="1" xfId="0" applyFont="1" applyFill="1" applyBorder="1"/>
    <xf numFmtId="171" fontId="9" fillId="8" borderId="1" xfId="0" applyNumberFormat="1" applyFont="1" applyFill="1" applyBorder="1"/>
    <xf numFmtId="173" fontId="9" fillId="8" borderId="1" xfId="0" applyNumberFormat="1" applyFont="1" applyFill="1" applyBorder="1" applyAlignment="1">
      <alignment horizontal="right"/>
    </xf>
    <xf numFmtId="171" fontId="9" fillId="0" borderId="1" xfId="0" applyNumberFormat="1" applyFont="1" applyBorder="1"/>
    <xf numFmtId="171" fontId="9" fillId="8" borderId="1" xfId="0" applyNumberFormat="1" applyFont="1" applyFill="1" applyBorder="1" applyAlignment="1">
      <alignment horizontal="right"/>
    </xf>
    <xf numFmtId="174" fontId="19" fillId="0" borderId="1" xfId="9" applyNumberFormat="1" applyFont="1" applyBorder="1"/>
    <xf numFmtId="174" fontId="28" fillId="0" borderId="1" xfId="9" applyNumberFormat="1" applyFont="1" applyBorder="1"/>
    <xf numFmtId="0" fontId="7" fillId="4" borderId="14" xfId="0" applyFont="1" applyFill="1" applyBorder="1" applyAlignment="1">
      <alignment horizontal="center" vertical="top" wrapText="1"/>
    </xf>
    <xf numFmtId="0" fontId="7" fillId="4" borderId="15" xfId="0" applyFont="1" applyFill="1" applyBorder="1" applyAlignment="1">
      <alignment horizontal="left" vertical="top" wrapText="1"/>
    </xf>
    <xf numFmtId="0" fontId="7" fillId="4" borderId="17" xfId="0" applyFont="1" applyFill="1" applyBorder="1" applyAlignment="1">
      <alignment horizontal="right" vertical="center"/>
    </xf>
    <xf numFmtId="0" fontId="7" fillId="4" borderId="82" xfId="0" applyFont="1" applyFill="1" applyBorder="1" applyAlignment="1">
      <alignment horizontal="centerContinuous" vertical="top" wrapText="1"/>
    </xf>
    <xf numFmtId="0" fontId="7" fillId="4" borderId="4" xfId="0" applyFont="1" applyFill="1" applyBorder="1" applyAlignment="1">
      <alignment horizontal="center" vertical="top"/>
    </xf>
    <xf numFmtId="0" fontId="7" fillId="4" borderId="1" xfId="0" applyFont="1" applyFill="1" applyBorder="1" applyAlignment="1">
      <alignment horizontal="right" vertical="center" indent="1"/>
    </xf>
    <xf numFmtId="0" fontId="7" fillId="4" borderId="16" xfId="0" applyFont="1" applyFill="1" applyBorder="1" applyAlignment="1">
      <alignment horizontal="right" vertical="top"/>
    </xf>
    <xf numFmtId="0" fontId="7" fillId="4" borderId="4" xfId="0" applyFont="1" applyFill="1" applyBorder="1" applyAlignment="1">
      <alignment horizontal="right" vertical="center" wrapText="1"/>
    </xf>
    <xf numFmtId="0" fontId="7" fillId="4" borderId="2" xfId="0" applyFont="1" applyFill="1" applyBorder="1" applyAlignment="1">
      <alignment horizontal="centerContinuous" vertical="top"/>
    </xf>
    <xf numFmtId="0" fontId="7" fillId="4" borderId="3" xfId="0" applyFont="1" applyFill="1" applyBorder="1" applyAlignment="1">
      <alignment horizontal="centerContinuous" vertical="top"/>
    </xf>
    <xf numFmtId="0" fontId="7" fillId="4" borderId="2" xfId="0" applyFont="1" applyFill="1" applyBorder="1" applyAlignment="1">
      <alignment horizontal="center" vertical="top"/>
    </xf>
    <xf numFmtId="0" fontId="7" fillId="4" borderId="9" xfId="0" applyFont="1" applyFill="1" applyBorder="1" applyAlignment="1">
      <alignment horizontal="centerContinuous" vertical="center" wrapText="1"/>
    </xf>
    <xf numFmtId="0" fontId="7" fillId="4" borderId="14" xfId="0" applyFont="1" applyFill="1" applyBorder="1" applyAlignment="1">
      <alignment horizontal="centerContinuous"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right" vertical="top" wrapText="1"/>
    </xf>
    <xf numFmtId="0" fontId="7" fillId="4" borderId="1" xfId="0" applyFont="1" applyFill="1" applyBorder="1" applyAlignment="1">
      <alignment horizontal="right" vertical="top"/>
    </xf>
    <xf numFmtId="0" fontId="7" fillId="4" borderId="27" xfId="0" applyFont="1" applyFill="1" applyBorder="1" applyAlignment="1">
      <alignment horizontal="center" vertical="top" wrapText="1"/>
    </xf>
    <xf numFmtId="0" fontId="7" fillId="4" borderId="4" xfId="0" applyFont="1" applyFill="1" applyBorder="1" applyAlignment="1">
      <alignment horizontal="right" vertical="center"/>
    </xf>
    <xf numFmtId="174" fontId="32" fillId="0" borderId="1" xfId="9" applyNumberFormat="1" applyFont="1" applyBorder="1" applyAlignment="1">
      <alignment horizontal="right"/>
    </xf>
    <xf numFmtId="174" fontId="31" fillId="0" borderId="1" xfId="9" applyNumberFormat="1" applyFont="1" applyBorder="1" applyAlignment="1">
      <alignment horizontal="right"/>
    </xf>
    <xf numFmtId="0" fontId="25" fillId="5" borderId="77" xfId="0" applyFont="1" applyFill="1" applyBorder="1" applyAlignment="1">
      <alignment horizontal="right" vertical="center"/>
    </xf>
    <xf numFmtId="0" fontId="7" fillId="4" borderId="6" xfId="0" applyFont="1" applyFill="1" applyBorder="1" applyAlignment="1">
      <alignment horizontal="right" vertical="top" indent="1"/>
    </xf>
    <xf numFmtId="0" fontId="6" fillId="5" borderId="34" xfId="0" applyFont="1" applyFill="1" applyBorder="1" applyAlignment="1">
      <alignment vertical="top"/>
    </xf>
    <xf numFmtId="0" fontId="6" fillId="5" borderId="29" xfId="0" applyFont="1" applyFill="1" applyBorder="1" applyAlignment="1">
      <alignment vertical="top"/>
    </xf>
    <xf numFmtId="0" fontId="6" fillId="5" borderId="35" xfId="0" applyFont="1" applyFill="1" applyBorder="1" applyAlignment="1">
      <alignment vertical="top"/>
    </xf>
    <xf numFmtId="0" fontId="6" fillId="5" borderId="31" xfId="0" applyFont="1" applyFill="1" applyBorder="1" applyAlignment="1">
      <alignment vertical="top"/>
    </xf>
    <xf numFmtId="0" fontId="6" fillId="5" borderId="33" xfId="0" applyFont="1" applyFill="1" applyBorder="1" applyAlignment="1">
      <alignment vertical="top"/>
    </xf>
    <xf numFmtId="0" fontId="7" fillId="4" borderId="7" xfId="0" applyFont="1" applyFill="1" applyBorder="1" applyAlignment="1">
      <alignment horizontal="right" vertical="center"/>
    </xf>
    <xf numFmtId="0" fontId="6" fillId="0" borderId="35" xfId="0" applyFont="1" applyBorder="1" applyAlignment="1">
      <alignment vertical="top"/>
    </xf>
    <xf numFmtId="0" fontId="7" fillId="4" borderId="7" xfId="0" applyFont="1" applyFill="1" applyBorder="1" applyAlignment="1">
      <alignment horizontal="right" vertical="top"/>
    </xf>
    <xf numFmtId="0" fontId="9" fillId="0" borderId="16" xfId="0" applyFont="1" applyBorder="1" applyAlignment="1">
      <alignment horizontal="left" indent="1"/>
    </xf>
    <xf numFmtId="170" fontId="9" fillId="0" borderId="4" xfId="0" applyNumberFormat="1" applyFont="1" applyBorder="1" applyAlignment="1">
      <alignment horizontal="right" vertical="center"/>
    </xf>
    <xf numFmtId="0" fontId="7" fillId="4" borderId="7" xfId="0" applyFont="1" applyFill="1" applyBorder="1" applyAlignment="1">
      <alignment horizontal="left" vertical="top" wrapText="1"/>
    </xf>
    <xf numFmtId="0" fontId="7" fillId="4" borderId="6" xfId="0" applyFont="1" applyFill="1" applyBorder="1" applyAlignment="1">
      <alignment horizontal="center" vertical="top"/>
    </xf>
    <xf numFmtId="0" fontId="6" fillId="5" borderId="36" xfId="0" applyFont="1" applyFill="1" applyBorder="1" applyAlignment="1">
      <alignment vertical="top"/>
    </xf>
    <xf numFmtId="0" fontId="9" fillId="5" borderId="30" xfId="0" applyFont="1" applyFill="1" applyBorder="1" applyAlignment="1">
      <alignment horizontal="left" vertical="top"/>
    </xf>
    <xf numFmtId="0" fontId="9" fillId="5" borderId="31" xfId="0" applyFont="1" applyFill="1" applyBorder="1" applyAlignment="1">
      <alignment horizontal="left" vertical="top"/>
    </xf>
    <xf numFmtId="0" fontId="9" fillId="5" borderId="31" xfId="0" applyFont="1" applyFill="1" applyBorder="1" applyAlignment="1">
      <alignment vertical="top"/>
    </xf>
    <xf numFmtId="0" fontId="45" fillId="5" borderId="31" xfId="0" applyFont="1" applyFill="1" applyBorder="1"/>
    <xf numFmtId="0" fontId="6" fillId="5" borderId="35" xfId="0" applyFont="1" applyFill="1" applyBorder="1" applyAlignment="1">
      <alignment horizontal="right" vertical="top"/>
    </xf>
    <xf numFmtId="0" fontId="6" fillId="5" borderId="0" xfId="0" applyFont="1" applyFill="1" applyAlignment="1">
      <alignment horizontal="left" vertical="top" wrapText="1"/>
    </xf>
    <xf numFmtId="0" fontId="6" fillId="5" borderId="0" xfId="0" applyFont="1" applyFill="1" applyAlignment="1">
      <alignment horizontal="right" vertical="top" wrapText="1"/>
    </xf>
    <xf numFmtId="0" fontId="6" fillId="5" borderId="0" xfId="0" applyFont="1" applyFill="1" applyAlignment="1">
      <alignment horizontal="right" vertical="top"/>
    </xf>
    <xf numFmtId="0" fontId="63" fillId="5" borderId="0" xfId="0" applyFont="1" applyFill="1" applyAlignment="1">
      <alignment horizontal="left" vertical="top"/>
    </xf>
    <xf numFmtId="0" fontId="7" fillId="4" borderId="1" xfId="0" applyFont="1" applyFill="1" applyBorder="1" applyAlignment="1">
      <alignment vertical="top" wrapText="1"/>
    </xf>
    <xf numFmtId="0" fontId="7" fillId="4" borderId="1" xfId="0" applyFont="1" applyFill="1" applyBorder="1" applyAlignment="1">
      <alignment horizontal="right" vertical="center" wrapText="1"/>
    </xf>
    <xf numFmtId="0" fontId="7" fillId="4" borderId="1" xfId="0" applyFont="1" applyFill="1" applyBorder="1" applyAlignment="1">
      <alignment horizontal="right" vertical="center"/>
    </xf>
    <xf numFmtId="0" fontId="9" fillId="0" borderId="4" xfId="0" applyFont="1" applyBorder="1" applyAlignment="1">
      <alignment wrapText="1"/>
    </xf>
    <xf numFmtId="3" fontId="9" fillId="0" borderId="4" xfId="0" applyNumberFormat="1" applyFont="1" applyBorder="1" applyAlignment="1">
      <alignment horizontal="right"/>
    </xf>
    <xf numFmtId="0" fontId="12" fillId="5" borderId="0" xfId="0" applyFont="1" applyFill="1" applyAlignment="1">
      <alignment wrapText="1"/>
    </xf>
    <xf numFmtId="0" fontId="6" fillId="5" borderId="0" xfId="0" applyFont="1" applyFill="1" applyAlignment="1">
      <alignment vertical="center"/>
    </xf>
    <xf numFmtId="0" fontId="6" fillId="5" borderId="0" xfId="0" applyFont="1" applyFill="1" applyAlignment="1">
      <alignment horizontal="right" vertical="center"/>
    </xf>
    <xf numFmtId="0" fontId="6" fillId="5" borderId="46" xfId="0" applyFont="1" applyFill="1" applyBorder="1" applyAlignment="1">
      <alignment vertical="center"/>
    </xf>
    <xf numFmtId="0" fontId="6" fillId="5" borderId="34" xfId="0" applyFont="1" applyFill="1" applyBorder="1" applyAlignment="1">
      <alignment vertical="center"/>
    </xf>
    <xf numFmtId="0" fontId="6" fillId="5" borderId="41" xfId="0" applyFont="1" applyFill="1" applyBorder="1" applyAlignment="1">
      <alignment vertical="center"/>
    </xf>
    <xf numFmtId="0" fontId="6" fillId="5" borderId="35" xfId="0" applyFont="1" applyFill="1" applyBorder="1" applyAlignment="1">
      <alignment vertical="center"/>
    </xf>
    <xf numFmtId="0" fontId="6" fillId="5" borderId="81" xfId="0" applyFont="1" applyFill="1" applyBorder="1" applyAlignment="1">
      <alignment horizontal="right" vertical="center"/>
    </xf>
    <xf numFmtId="0" fontId="6" fillId="5" borderId="68" xfId="0" applyFont="1" applyFill="1" applyBorder="1" applyAlignment="1">
      <alignment horizontal="right" vertical="center"/>
    </xf>
    <xf numFmtId="0" fontId="6" fillId="0" borderId="41" xfId="0" applyFont="1" applyBorder="1"/>
    <xf numFmtId="0" fontId="6" fillId="0" borderId="35" xfId="0" applyFont="1" applyBorder="1"/>
    <xf numFmtId="0" fontId="9" fillId="0" borderId="41" xfId="0" applyFont="1" applyBorder="1"/>
    <xf numFmtId="0" fontId="6" fillId="5" borderId="46" xfId="0" applyFont="1" applyFill="1" applyBorder="1" applyAlignment="1">
      <alignment horizontal="right" vertical="center"/>
    </xf>
    <xf numFmtId="0" fontId="6" fillId="5" borderId="34" xfId="0" applyFont="1" applyFill="1" applyBorder="1" applyAlignment="1">
      <alignment horizontal="right" vertical="center"/>
    </xf>
    <xf numFmtId="0" fontId="0" fillId="5" borderId="41" xfId="0" applyFill="1" applyBorder="1" applyAlignment="1">
      <alignment vertical="top"/>
    </xf>
    <xf numFmtId="0" fontId="0" fillId="5" borderId="35" xfId="0" applyFill="1" applyBorder="1" applyAlignment="1">
      <alignment vertical="top"/>
    </xf>
    <xf numFmtId="0" fontId="6" fillId="5" borderId="41" xfId="0" applyFont="1" applyFill="1" applyBorder="1"/>
    <xf numFmtId="0" fontId="6" fillId="5" borderId="35" xfId="0" applyFont="1" applyFill="1" applyBorder="1"/>
    <xf numFmtId="0" fontId="9" fillId="5" borderId="41" xfId="0" applyFont="1" applyFill="1" applyBorder="1"/>
    <xf numFmtId="0" fontId="9" fillId="5" borderId="35" xfId="0" applyFont="1" applyFill="1" applyBorder="1"/>
    <xf numFmtId="0" fontId="11" fillId="5" borderId="41" xfId="0" applyFont="1" applyFill="1" applyBorder="1" applyAlignment="1">
      <alignment vertical="top"/>
    </xf>
    <xf numFmtId="0" fontId="11" fillId="5" borderId="35" xfId="0" applyFont="1" applyFill="1" applyBorder="1" applyAlignment="1">
      <alignment vertical="top"/>
    </xf>
    <xf numFmtId="0" fontId="6" fillId="5" borderId="0" xfId="0" applyFont="1" applyFill="1" applyAlignment="1">
      <alignment wrapText="1"/>
    </xf>
    <xf numFmtId="0" fontId="6" fillId="5" borderId="0" xfId="0" applyFont="1" applyFill="1" applyAlignment="1">
      <alignment vertical="center" wrapText="1"/>
    </xf>
    <xf numFmtId="0" fontId="6" fillId="5" borderId="16" xfId="0" applyFont="1" applyFill="1" applyBorder="1" applyAlignment="1">
      <alignment wrapText="1"/>
    </xf>
    <xf numFmtId="0" fontId="6" fillId="5" borderId="10" xfId="0" applyFont="1" applyFill="1" applyBorder="1" applyAlignment="1">
      <alignment vertical="center" wrapText="1"/>
    </xf>
    <xf numFmtId="0" fontId="6" fillId="5" borderId="10" xfId="0" applyFont="1" applyFill="1" applyBorder="1" applyAlignment="1">
      <alignment horizontal="right" vertical="center"/>
    </xf>
    <xf numFmtId="0" fontId="6" fillId="5" borderId="85" xfId="0" applyFont="1" applyFill="1" applyBorder="1" applyAlignment="1">
      <alignment horizontal="right" vertical="center"/>
    </xf>
    <xf numFmtId="0" fontId="6" fillId="5" borderId="35" xfId="0" applyFont="1" applyFill="1" applyBorder="1" applyAlignment="1">
      <alignment horizontal="right" vertical="center"/>
    </xf>
    <xf numFmtId="0" fontId="0" fillId="5" borderId="46" xfId="0" applyFill="1" applyBorder="1" applyAlignment="1">
      <alignment vertical="top"/>
    </xf>
    <xf numFmtId="0" fontId="0" fillId="5" borderId="34" xfId="0" applyFill="1" applyBorder="1" applyAlignment="1">
      <alignment vertical="top"/>
    </xf>
    <xf numFmtId="0" fontId="6" fillId="5" borderId="41" xfId="0" applyFont="1" applyFill="1" applyBorder="1" applyAlignment="1">
      <alignment vertical="top"/>
    </xf>
    <xf numFmtId="0" fontId="6" fillId="5" borderId="41" xfId="0" applyFont="1" applyFill="1" applyBorder="1" applyAlignment="1">
      <alignment horizontal="right" vertical="top"/>
    </xf>
    <xf numFmtId="0" fontId="6" fillId="5" borderId="43" xfId="0" applyFont="1" applyFill="1" applyBorder="1" applyAlignment="1">
      <alignment horizontal="right" vertical="top"/>
    </xf>
    <xf numFmtId="0" fontId="6" fillId="5" borderId="36" xfId="0" applyFont="1" applyFill="1" applyBorder="1" applyAlignment="1">
      <alignment horizontal="right" vertical="top"/>
    </xf>
    <xf numFmtId="0" fontId="53" fillId="5" borderId="87" xfId="0" applyFont="1" applyFill="1" applyBorder="1" applyAlignment="1">
      <alignment vertical="center"/>
    </xf>
    <xf numFmtId="0" fontId="9" fillId="5" borderId="46" xfId="0" applyFont="1" applyFill="1" applyBorder="1" applyAlignment="1">
      <alignment horizontal="right"/>
    </xf>
    <xf numFmtId="0" fontId="9" fillId="5" borderId="46" xfId="0" applyFont="1" applyFill="1" applyBorder="1" applyAlignment="1">
      <alignment horizontal="right" vertical="top"/>
    </xf>
    <xf numFmtId="0" fontId="54" fillId="5" borderId="40" xfId="0" applyFont="1" applyFill="1" applyBorder="1" applyAlignment="1">
      <alignment vertical="center"/>
    </xf>
    <xf numFmtId="0" fontId="9" fillId="5" borderId="41" xfId="0" applyFont="1" applyFill="1" applyBorder="1" applyAlignment="1">
      <alignment horizontal="right" vertical="top" wrapText="1"/>
    </xf>
    <xf numFmtId="0" fontId="9" fillId="5" borderId="41" xfId="0" applyFont="1" applyFill="1" applyBorder="1" applyAlignment="1">
      <alignment horizontal="right" vertical="top"/>
    </xf>
    <xf numFmtId="0" fontId="53" fillId="5" borderId="40" xfId="0" applyFont="1" applyFill="1" applyBorder="1" applyAlignment="1">
      <alignment vertical="center"/>
    </xf>
    <xf numFmtId="0" fontId="6" fillId="5" borderId="41" xfId="0" applyFont="1" applyFill="1" applyBorder="1" applyAlignment="1">
      <alignment horizontal="right" vertical="top" wrapText="1"/>
    </xf>
    <xf numFmtId="0" fontId="53" fillId="5" borderId="42" xfId="0" applyFont="1" applyFill="1" applyBorder="1" applyAlignment="1">
      <alignment vertical="center"/>
    </xf>
    <xf numFmtId="0" fontId="6" fillId="5" borderId="43" xfId="0" applyFont="1" applyFill="1" applyBorder="1" applyAlignment="1">
      <alignment horizontal="right" vertical="top" wrapText="1"/>
    </xf>
    <xf numFmtId="0" fontId="64" fillId="5" borderId="0" xfId="0" applyFont="1" applyFill="1" applyAlignment="1">
      <alignment vertical="top" wrapText="1"/>
    </xf>
    <xf numFmtId="0" fontId="76" fillId="5" borderId="0" xfId="0" applyFont="1" applyFill="1" applyAlignment="1">
      <alignment horizontal="right" vertical="center"/>
    </xf>
    <xf numFmtId="0" fontId="9" fillId="7" borderId="1" xfId="0" applyFont="1" applyFill="1" applyBorder="1" applyAlignment="1">
      <alignment horizontal="left" vertical="center" wrapText="1"/>
    </xf>
    <xf numFmtId="0" fontId="9" fillId="7" borderId="1" xfId="0" applyFont="1" applyFill="1" applyBorder="1" applyAlignment="1">
      <alignment vertical="center" wrapText="1"/>
    </xf>
    <xf numFmtId="0" fontId="9" fillId="7" borderId="1" xfId="0" applyFont="1" applyFill="1" applyBorder="1" applyAlignment="1">
      <alignment horizontal="right" vertical="center" wrapText="1"/>
    </xf>
    <xf numFmtId="164" fontId="9" fillId="7" borderId="1" xfId="0" applyNumberFormat="1" applyFont="1" applyFill="1" applyBorder="1" applyAlignment="1">
      <alignment horizontal="right" vertical="center" wrapText="1"/>
    </xf>
    <xf numFmtId="10" fontId="9" fillId="7" borderId="1" xfId="0" applyNumberFormat="1" applyFont="1" applyFill="1" applyBorder="1" applyAlignment="1">
      <alignment horizontal="righ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6" fillId="0" borderId="39" xfId="0" applyFont="1" applyBorder="1" applyAlignment="1">
      <alignment vertical="center" wrapText="1"/>
    </xf>
    <xf numFmtId="0" fontId="9" fillId="7" borderId="4" xfId="0" applyFont="1" applyFill="1" applyBorder="1" applyAlignment="1">
      <alignment horizontal="left" vertical="center" wrapText="1"/>
    </xf>
    <xf numFmtId="0" fontId="9" fillId="7" borderId="4" xfId="0" applyFont="1" applyFill="1" applyBorder="1" applyAlignment="1">
      <alignment vertical="center" wrapText="1"/>
    </xf>
    <xf numFmtId="0" fontId="9" fillId="7" borderId="4" xfId="0" applyFont="1" applyFill="1" applyBorder="1" applyAlignment="1">
      <alignment horizontal="right" vertical="center" wrapText="1"/>
    </xf>
    <xf numFmtId="0" fontId="47" fillId="5" borderId="41" xfId="0" applyFont="1" applyFill="1" applyBorder="1"/>
    <xf numFmtId="0" fontId="47" fillId="5" borderId="35" xfId="0" applyFont="1" applyFill="1" applyBorder="1"/>
    <xf numFmtId="0" fontId="46" fillId="5" borderId="41" xfId="0" applyFont="1" applyFill="1" applyBorder="1"/>
    <xf numFmtId="0" fontId="46" fillId="5" borderId="35" xfId="0" applyFont="1" applyFill="1" applyBorder="1"/>
    <xf numFmtId="3" fontId="47" fillId="5" borderId="35" xfId="0" applyNumberFormat="1" applyFont="1" applyFill="1" applyBorder="1"/>
    <xf numFmtId="10" fontId="47" fillId="5" borderId="35" xfId="0" applyNumberFormat="1" applyFont="1" applyFill="1" applyBorder="1"/>
    <xf numFmtId="4" fontId="47" fillId="5" borderId="35" xfId="0" applyNumberFormat="1" applyFont="1" applyFill="1" applyBorder="1"/>
    <xf numFmtId="0" fontId="6" fillId="5" borderId="81" xfId="0" applyFont="1" applyFill="1" applyBorder="1" applyAlignment="1">
      <alignment vertical="center" wrapText="1"/>
    </xf>
    <xf numFmtId="0" fontId="6" fillId="5" borderId="68" xfId="0" applyFont="1" applyFill="1" applyBorder="1" applyAlignment="1">
      <alignment vertical="center" wrapText="1"/>
    </xf>
    <xf numFmtId="0" fontId="6" fillId="0" borderId="38" xfId="0" applyFont="1" applyBorder="1" applyAlignment="1">
      <alignment vertical="center" wrapText="1"/>
    </xf>
    <xf numFmtId="0" fontId="7" fillId="4" borderId="6" xfId="0" applyFont="1" applyFill="1" applyBorder="1" applyAlignment="1">
      <alignment vertical="center" wrapText="1"/>
    </xf>
    <xf numFmtId="0" fontId="6" fillId="5" borderId="38" xfId="0" applyFont="1" applyFill="1" applyBorder="1" applyAlignment="1">
      <alignment vertical="center" wrapText="1"/>
    </xf>
    <xf numFmtId="0" fontId="6" fillId="5" borderId="39" xfId="0" applyFont="1" applyFill="1" applyBorder="1" applyAlignment="1">
      <alignment vertical="center" wrapText="1"/>
    </xf>
    <xf numFmtId="0" fontId="46" fillId="5" borderId="40" xfId="0" applyFont="1" applyFill="1" applyBorder="1"/>
    <xf numFmtId="9" fontId="47" fillId="5" borderId="35" xfId="0" applyNumberFormat="1" applyFont="1" applyFill="1" applyBorder="1"/>
    <xf numFmtId="0" fontId="6" fillId="5" borderId="41" xfId="0" applyFont="1" applyFill="1" applyBorder="1" applyAlignment="1">
      <alignment vertical="center" wrapText="1"/>
    </xf>
    <xf numFmtId="0" fontId="6" fillId="5" borderId="35" xfId="0" applyFont="1" applyFill="1" applyBorder="1" applyAlignment="1">
      <alignment vertical="center" wrapText="1"/>
    </xf>
    <xf numFmtId="0" fontId="9" fillId="7" borderId="1" xfId="0" applyFont="1" applyFill="1" applyBorder="1" applyAlignment="1">
      <alignment horizontal="left" vertical="center"/>
    </xf>
    <xf numFmtId="0" fontId="9" fillId="5" borderId="89" xfId="0" applyFont="1" applyFill="1" applyBorder="1" applyAlignment="1">
      <alignment horizontal="left" vertical="center"/>
    </xf>
    <xf numFmtId="0" fontId="9" fillId="5" borderId="61" xfId="0" applyFont="1" applyFill="1" applyBorder="1"/>
    <xf numFmtId="0" fontId="6" fillId="5" borderId="61" xfId="0" applyFont="1" applyFill="1" applyBorder="1"/>
    <xf numFmtId="0" fontId="6" fillId="5" borderId="38" xfId="0" applyFont="1" applyFill="1" applyBorder="1"/>
    <xf numFmtId="0" fontId="6" fillId="5" borderId="39" xfId="0" applyFont="1" applyFill="1" applyBorder="1"/>
    <xf numFmtId="0" fontId="9" fillId="5" borderId="90" xfId="0" applyFont="1" applyFill="1" applyBorder="1" applyAlignment="1">
      <alignment horizontal="left" vertical="center"/>
    </xf>
    <xf numFmtId="0" fontId="12" fillId="5" borderId="81" xfId="0" applyFont="1" applyFill="1" applyBorder="1" applyAlignment="1">
      <alignment horizontal="left" wrapText="1"/>
    </xf>
    <xf numFmtId="0" fontId="12" fillId="5" borderId="60" xfId="0" applyFont="1" applyFill="1" applyBorder="1" applyAlignment="1">
      <alignment horizontal="left" wrapText="1"/>
    </xf>
    <xf numFmtId="0" fontId="0" fillId="5" borderId="55" xfId="0" applyFill="1" applyBorder="1" applyAlignment="1">
      <alignment vertical="top"/>
    </xf>
    <xf numFmtId="0" fontId="6" fillId="5" borderId="40" xfId="0" applyFont="1" applyFill="1" applyBorder="1"/>
    <xf numFmtId="0" fontId="9" fillId="5" borderId="1" xfId="0" applyFont="1" applyFill="1" applyBorder="1" applyAlignment="1">
      <alignment horizontal="left" vertical="center"/>
    </xf>
    <xf numFmtId="0" fontId="9" fillId="5" borderId="53" xfId="0" applyFont="1" applyFill="1" applyBorder="1"/>
    <xf numFmtId="0" fontId="6" fillId="5" borderId="53" xfId="0" applyFont="1" applyFill="1" applyBorder="1"/>
    <xf numFmtId="9" fontId="9" fillId="7" borderId="1" xfId="0" applyNumberFormat="1" applyFont="1" applyFill="1" applyBorder="1" applyAlignment="1">
      <alignment horizontal="right"/>
    </xf>
    <xf numFmtId="0" fontId="9" fillId="5" borderId="37" xfId="0" applyFont="1" applyFill="1" applyBorder="1"/>
    <xf numFmtId="0" fontId="9" fillId="5" borderId="38" xfId="0" applyFont="1" applyFill="1" applyBorder="1"/>
    <xf numFmtId="0" fontId="9" fillId="0" borderId="53" xfId="0" applyFont="1" applyBorder="1"/>
    <xf numFmtId="0" fontId="6" fillId="0" borderId="53" xfId="0" applyFont="1" applyBorder="1"/>
    <xf numFmtId="0" fontId="9" fillId="0" borderId="89" xfId="0" applyFont="1" applyBorder="1" applyAlignment="1">
      <alignment horizontal="left" vertical="center"/>
    </xf>
    <xf numFmtId="0" fontId="9" fillId="5" borderId="51" xfId="0" applyFont="1" applyFill="1" applyBorder="1" applyAlignment="1">
      <alignment horizontal="left" vertical="center"/>
    </xf>
    <xf numFmtId="0" fontId="6" fillId="5" borderId="41" xfId="0" applyFont="1" applyFill="1" applyBorder="1" applyAlignment="1">
      <alignment horizontal="right"/>
    </xf>
    <xf numFmtId="0" fontId="6" fillId="5" borderId="35" xfId="0" applyFont="1" applyFill="1" applyBorder="1" applyAlignment="1">
      <alignment horizontal="right"/>
    </xf>
    <xf numFmtId="0" fontId="12" fillId="5" borderId="41" xfId="0" applyFont="1" applyFill="1" applyBorder="1" applyAlignment="1">
      <alignment horizontal="left" vertical="top" wrapText="1"/>
    </xf>
    <xf numFmtId="0" fontId="12" fillId="5" borderId="35" xfId="0" applyFont="1" applyFill="1" applyBorder="1" applyAlignment="1">
      <alignment horizontal="left" vertical="top" wrapText="1"/>
    </xf>
    <xf numFmtId="0" fontId="12" fillId="0" borderId="53" xfId="0" applyFont="1" applyBorder="1"/>
    <xf numFmtId="0" fontId="6" fillId="5" borderId="68" xfId="0" applyFont="1" applyFill="1" applyBorder="1" applyAlignment="1">
      <alignment horizontal="right"/>
    </xf>
    <xf numFmtId="0" fontId="12" fillId="5" borderId="53" xfId="0" applyFont="1" applyFill="1" applyBorder="1"/>
    <xf numFmtId="0" fontId="6" fillId="5" borderId="54" xfId="0" applyFont="1" applyFill="1" applyBorder="1"/>
    <xf numFmtId="0" fontId="12" fillId="5" borderId="43" xfId="0" applyFont="1" applyFill="1" applyBorder="1" applyAlignment="1">
      <alignment horizontal="left" wrapText="1"/>
    </xf>
    <xf numFmtId="0" fontId="12" fillId="5" borderId="36" xfId="0" applyFont="1" applyFill="1" applyBorder="1" applyAlignment="1">
      <alignment horizontal="left" wrapText="1"/>
    </xf>
    <xf numFmtId="0" fontId="0" fillId="5" borderId="40" xfId="0" applyFill="1" applyBorder="1" applyAlignment="1">
      <alignment vertical="top"/>
    </xf>
    <xf numFmtId="0" fontId="6" fillId="5" borderId="60" xfId="0" applyFont="1" applyFill="1" applyBorder="1" applyAlignment="1">
      <alignment horizontal="right"/>
    </xf>
    <xf numFmtId="0" fontId="6" fillId="5" borderId="62" xfId="0" applyFont="1" applyFill="1" applyBorder="1" applyAlignment="1">
      <alignment horizontal="right"/>
    </xf>
    <xf numFmtId="0" fontId="9" fillId="7" borderId="4" xfId="0" applyFont="1" applyFill="1" applyBorder="1"/>
    <xf numFmtId="9" fontId="9" fillId="7" borderId="4" xfId="0" applyNumberFormat="1" applyFont="1" applyFill="1" applyBorder="1" applyAlignment="1">
      <alignment horizontal="right"/>
    </xf>
    <xf numFmtId="0" fontId="7" fillId="4" borderId="6" xfId="0" applyFont="1" applyFill="1" applyBorder="1" applyAlignment="1">
      <alignment vertical="top" wrapText="1"/>
    </xf>
    <xf numFmtId="0" fontId="7" fillId="4" borderId="6" xfId="0" applyFont="1" applyFill="1" applyBorder="1" applyAlignment="1">
      <alignment horizontal="right" vertical="center" wrapText="1"/>
    </xf>
    <xf numFmtId="0" fontId="9" fillId="0" borderId="40" xfId="0" applyFont="1" applyBorder="1"/>
    <xf numFmtId="0" fontId="9" fillId="5" borderId="63" xfId="0" applyFont="1" applyFill="1" applyBorder="1"/>
    <xf numFmtId="0" fontId="9" fillId="5" borderId="60" xfId="0" applyFont="1" applyFill="1" applyBorder="1"/>
    <xf numFmtId="0" fontId="6" fillId="5" borderId="43" xfId="0" applyFont="1" applyFill="1" applyBorder="1" applyAlignment="1">
      <alignment horizontal="right"/>
    </xf>
    <xf numFmtId="0" fontId="6" fillId="5" borderId="36" xfId="0" applyFont="1" applyFill="1" applyBorder="1" applyAlignment="1">
      <alignment horizontal="right"/>
    </xf>
    <xf numFmtId="0" fontId="9" fillId="0" borderId="1" xfId="0" applyFont="1" applyFill="1" applyBorder="1" applyAlignment="1">
      <alignment horizontal="left" vertical="center"/>
    </xf>
    <xf numFmtId="9" fontId="9" fillId="0" borderId="1" xfId="0" applyNumberFormat="1" applyFont="1" applyFill="1" applyBorder="1" applyAlignment="1">
      <alignment horizontal="right"/>
    </xf>
    <xf numFmtId="0" fontId="6" fillId="0" borderId="39" xfId="0" applyFont="1" applyFill="1" applyBorder="1"/>
    <xf numFmtId="0" fontId="12" fillId="5" borderId="92" xfId="0" applyFont="1" applyFill="1" applyBorder="1" applyAlignment="1">
      <alignment horizontal="left" wrapText="1"/>
    </xf>
    <xf numFmtId="0" fontId="12" fillId="5" borderId="68" xfId="0" applyFont="1" applyFill="1" applyBorder="1" applyAlignment="1">
      <alignment horizontal="left" wrapText="1"/>
    </xf>
    <xf numFmtId="0" fontId="9" fillId="0" borderId="53" xfId="0" applyFont="1" applyFill="1" applyBorder="1"/>
    <xf numFmtId="0" fontId="9" fillId="0" borderId="61" xfId="0" applyFont="1" applyFill="1" applyBorder="1"/>
    <xf numFmtId="0" fontId="6" fillId="0" borderId="61" xfId="0" applyFont="1" applyFill="1" applyBorder="1"/>
    <xf numFmtId="0" fontId="9" fillId="5" borderId="88" xfId="0" applyFont="1" applyFill="1" applyBorder="1"/>
    <xf numFmtId="0" fontId="9" fillId="9" borderId="88" xfId="0" applyFont="1" applyFill="1" applyBorder="1"/>
    <xf numFmtId="0" fontId="9" fillId="9" borderId="61" xfId="0" applyFont="1" applyFill="1" applyBorder="1"/>
    <xf numFmtId="0" fontId="6" fillId="9" borderId="61" xfId="0" applyFont="1" applyFill="1" applyBorder="1"/>
    <xf numFmtId="0" fontId="6" fillId="9" borderId="55" xfId="0" applyFont="1" applyFill="1" applyBorder="1"/>
    <xf numFmtId="0" fontId="9" fillId="0" borderId="89" xfId="0" applyFont="1" applyFill="1" applyBorder="1" applyAlignment="1">
      <alignment horizontal="left" vertical="center"/>
    </xf>
    <xf numFmtId="0" fontId="9" fillId="0" borderId="51" xfId="0" applyFont="1" applyFill="1" applyBorder="1" applyAlignment="1">
      <alignment horizontal="left" vertical="center"/>
    </xf>
    <xf numFmtId="0" fontId="9" fillId="0" borderId="91" xfId="0" applyFont="1" applyFill="1" applyBorder="1"/>
    <xf numFmtId="0" fontId="7" fillId="4" borderId="49" xfId="0" applyFont="1" applyFill="1" applyBorder="1" applyAlignment="1">
      <alignment horizontal="left" vertical="center"/>
    </xf>
    <xf numFmtId="0" fontId="7" fillId="4" borderId="49" xfId="0" applyFont="1" applyFill="1" applyBorder="1" applyAlignment="1">
      <alignment vertical="top"/>
    </xf>
    <xf numFmtId="0" fontId="7" fillId="4" borderId="79" xfId="0" applyFont="1" applyFill="1" applyBorder="1" applyAlignment="1">
      <alignment horizontal="centerContinuous" vertical="top"/>
    </xf>
    <xf numFmtId="0" fontId="7" fillId="4" borderId="51" xfId="0" applyFont="1" applyFill="1" applyBorder="1" applyAlignment="1">
      <alignment horizontal="centerContinuous" vertical="top"/>
    </xf>
    <xf numFmtId="0" fontId="7" fillId="4" borderId="93" xfId="0" applyFont="1" applyFill="1" applyBorder="1" applyAlignment="1">
      <alignment horizontal="centerContinuous" vertical="top"/>
    </xf>
    <xf numFmtId="0" fontId="66" fillId="4" borderId="94" xfId="0" applyFont="1" applyFill="1" applyBorder="1" applyAlignment="1">
      <alignment horizontal="left" vertical="center"/>
    </xf>
    <xf numFmtId="0" fontId="7" fillId="4" borderId="94" xfId="0" applyFont="1" applyFill="1" applyBorder="1" applyAlignment="1">
      <alignment vertical="top"/>
    </xf>
    <xf numFmtId="0" fontId="7" fillId="4" borderId="1" xfId="0" applyFont="1" applyFill="1" applyBorder="1" applyAlignment="1">
      <alignment horizontal="centerContinuous" vertical="top"/>
    </xf>
    <xf numFmtId="0" fontId="66" fillId="4" borderId="51" xfId="0" applyFont="1" applyFill="1" applyBorder="1" applyAlignment="1">
      <alignment horizontal="left" vertical="center"/>
    </xf>
    <xf numFmtId="0" fontId="7" fillId="4" borderId="51" xfId="0" applyFont="1" applyFill="1" applyBorder="1" applyAlignment="1">
      <alignment vertical="top"/>
    </xf>
    <xf numFmtId="0" fontId="7" fillId="4" borderId="74" xfId="0" applyFont="1" applyFill="1" applyBorder="1" applyAlignment="1">
      <alignment horizontal="center" vertical="top"/>
    </xf>
    <xf numFmtId="0" fontId="7" fillId="4" borderId="49" xfId="0" applyFont="1" applyFill="1" applyBorder="1" applyAlignment="1">
      <alignment horizontal="center" vertical="top"/>
    </xf>
    <xf numFmtId="0" fontId="11" fillId="5" borderId="38" xfId="0" applyFont="1" applyFill="1" applyBorder="1" applyAlignment="1">
      <alignment vertical="top"/>
    </xf>
    <xf numFmtId="0" fontId="0" fillId="5" borderId="38" xfId="0" applyFill="1" applyBorder="1" applyAlignment="1">
      <alignment vertical="top"/>
    </xf>
    <xf numFmtId="0" fontId="0" fillId="5" borderId="67" xfId="0" applyFill="1" applyBorder="1" applyAlignment="1">
      <alignment vertical="top"/>
    </xf>
    <xf numFmtId="0" fontId="26" fillId="5" borderId="63" xfId="0" applyFont="1" applyFill="1" applyBorder="1"/>
    <xf numFmtId="0" fontId="11" fillId="5" borderId="60" xfId="0" applyFont="1" applyFill="1" applyBorder="1" applyAlignment="1">
      <alignment vertical="top"/>
    </xf>
    <xf numFmtId="0" fontId="0" fillId="5" borderId="59" xfId="0" applyFill="1" applyBorder="1" applyAlignment="1">
      <alignment vertical="top"/>
    </xf>
    <xf numFmtId="0" fontId="7" fillId="4" borderId="50" xfId="0" applyFont="1" applyFill="1" applyBorder="1" applyAlignment="1">
      <alignment vertical="top" wrapText="1"/>
    </xf>
    <xf numFmtId="0" fontId="7" fillId="4" borderId="79" xfId="0" applyFont="1" applyFill="1" applyBorder="1" applyAlignment="1">
      <alignment horizontal="centerContinuous" vertical="top" wrapText="1"/>
    </xf>
    <xf numFmtId="0" fontId="66" fillId="4" borderId="50" xfId="0" applyFont="1" applyFill="1" applyBorder="1" applyAlignment="1">
      <alignment horizontal="left" vertical="center"/>
    </xf>
    <xf numFmtId="0" fontId="7" fillId="4" borderId="51" xfId="0" applyFont="1" applyFill="1" applyBorder="1" applyAlignment="1">
      <alignment vertical="center" wrapText="1"/>
    </xf>
    <xf numFmtId="0" fontId="7" fillId="4" borderId="74"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0" fillId="5" borderId="60" xfId="0" applyFill="1" applyBorder="1" applyAlignment="1">
      <alignment vertical="top"/>
    </xf>
    <xf numFmtId="0" fontId="9" fillId="5" borderId="2" xfId="0" applyFont="1" applyFill="1" applyBorder="1" applyAlignment="1">
      <alignment horizontal="left" vertical="center"/>
    </xf>
    <xf numFmtId="0" fontId="11" fillId="5" borderId="61" xfId="0" applyFont="1" applyFill="1" applyBorder="1" applyAlignment="1">
      <alignment vertical="top"/>
    </xf>
    <xf numFmtId="0" fontId="26" fillId="5" borderId="60" xfId="0" applyFont="1" applyFill="1" applyBorder="1"/>
    <xf numFmtId="0" fontId="0" fillId="5" borderId="61" xfId="0" applyFill="1" applyBorder="1" applyAlignment="1">
      <alignment vertical="top"/>
    </xf>
    <xf numFmtId="0" fontId="26" fillId="5" borderId="41" xfId="0" applyFont="1" applyFill="1" applyBorder="1"/>
    <xf numFmtId="0" fontId="7" fillId="4" borderId="73" xfId="0" applyFont="1" applyFill="1" applyBorder="1" applyAlignment="1">
      <alignment horizontal="center" vertical="center" wrapText="1"/>
    </xf>
    <xf numFmtId="0" fontId="7" fillId="4" borderId="49" xfId="0" applyFont="1" applyFill="1" applyBorder="1" applyAlignment="1">
      <alignment vertical="top" wrapText="1"/>
    </xf>
    <xf numFmtId="0" fontId="7" fillId="4" borderId="2" xfId="0" applyFont="1" applyFill="1" applyBorder="1" applyAlignment="1">
      <alignment horizontal="centerContinuous" vertical="top" wrapText="1"/>
    </xf>
    <xf numFmtId="174" fontId="8" fillId="7" borderId="1" xfId="9" applyNumberFormat="1" applyFont="1" applyFill="1" applyBorder="1" applyAlignment="1">
      <alignment horizontal="right"/>
    </xf>
    <xf numFmtId="0" fontId="0" fillId="5" borderId="39" xfId="0" applyFill="1" applyBorder="1" applyAlignment="1">
      <alignment vertical="top"/>
    </xf>
    <xf numFmtId="0" fontId="0" fillId="5" borderId="62" xfId="0" applyFill="1" applyBorder="1" applyAlignment="1">
      <alignment vertical="top"/>
    </xf>
    <xf numFmtId="0" fontId="0" fillId="5" borderId="57" xfId="0" applyFill="1" applyBorder="1" applyAlignment="1">
      <alignment vertical="top"/>
    </xf>
    <xf numFmtId="0" fontId="0" fillId="5" borderId="31" xfId="0" applyFill="1" applyBorder="1" applyAlignment="1">
      <alignment vertical="top"/>
    </xf>
    <xf numFmtId="0" fontId="49" fillId="5" borderId="41" xfId="0" applyFont="1" applyFill="1" applyBorder="1" applyAlignment="1">
      <alignment vertical="top"/>
    </xf>
    <xf numFmtId="0" fontId="0" fillId="5" borderId="58" xfId="0" applyFill="1" applyBorder="1" applyAlignment="1">
      <alignment vertical="top"/>
    </xf>
    <xf numFmtId="0" fontId="9" fillId="5" borderId="95" xfId="0" applyFont="1" applyFill="1" applyBorder="1" applyAlignment="1">
      <alignment horizontal="left" vertical="center"/>
    </xf>
    <xf numFmtId="0" fontId="9" fillId="5" borderId="96" xfId="0" applyFont="1" applyFill="1" applyBorder="1" applyAlignment="1">
      <alignment horizontal="left" vertical="center"/>
    </xf>
    <xf numFmtId="0" fontId="7" fillId="4" borderId="50" xfId="0" applyFont="1" applyFill="1" applyBorder="1" applyAlignment="1">
      <alignment horizontal="left" vertical="center"/>
    </xf>
    <xf numFmtId="174" fontId="0" fillId="5" borderId="41" xfId="9" applyNumberFormat="1" applyFont="1" applyFill="1" applyBorder="1" applyAlignment="1">
      <alignment vertical="top"/>
    </xf>
    <xf numFmtId="174" fontId="0" fillId="5" borderId="35" xfId="9" applyNumberFormat="1" applyFont="1" applyFill="1" applyBorder="1" applyAlignment="1">
      <alignment vertical="top"/>
    </xf>
    <xf numFmtId="0" fontId="9" fillId="0" borderId="1" xfId="0" applyFont="1" applyFill="1" applyBorder="1" applyAlignment="1">
      <alignment horizontal="left"/>
    </xf>
    <xf numFmtId="164" fontId="9" fillId="0" borderId="1" xfId="10" applyNumberFormat="1" applyFont="1" applyFill="1" applyBorder="1" applyAlignment="1">
      <alignment horizontal="right"/>
    </xf>
    <xf numFmtId="0" fontId="8" fillId="0" borderId="1" xfId="0" applyFont="1" applyFill="1" applyBorder="1" applyAlignment="1">
      <alignment horizontal="left"/>
    </xf>
    <xf numFmtId="174" fontId="8" fillId="0" borderId="1" xfId="9" applyNumberFormat="1" applyFont="1" applyFill="1" applyBorder="1" applyAlignment="1">
      <alignment horizontal="right"/>
    </xf>
    <xf numFmtId="164" fontId="8" fillId="0" borderId="1" xfId="10" applyNumberFormat="1" applyFont="1" applyFill="1" applyBorder="1" applyAlignment="1">
      <alignment horizontal="right"/>
    </xf>
    <xf numFmtId="0" fontId="9" fillId="0" borderId="51" xfId="0" applyFont="1" applyFill="1" applyBorder="1" applyAlignment="1">
      <alignment vertical="top"/>
    </xf>
    <xf numFmtId="174" fontId="9" fillId="0" borderId="1" xfId="9" applyNumberFormat="1" applyFont="1" applyFill="1" applyBorder="1"/>
    <xf numFmtId="0" fontId="9" fillId="0" borderId="1" xfId="0" applyFont="1" applyFill="1" applyBorder="1" applyAlignment="1">
      <alignment vertical="top"/>
    </xf>
    <xf numFmtId="0" fontId="8" fillId="0" borderId="1" xfId="0" applyFont="1" applyFill="1" applyBorder="1" applyAlignment="1">
      <alignment vertical="top"/>
    </xf>
    <xf numFmtId="174" fontId="8" fillId="0" borderId="1" xfId="9" applyNumberFormat="1" applyFont="1" applyFill="1" applyBorder="1"/>
    <xf numFmtId="0" fontId="11" fillId="5" borderId="53" xfId="0" applyFont="1" applyFill="1" applyBorder="1" applyAlignment="1">
      <alignment vertical="top"/>
    </xf>
    <xf numFmtId="0" fontId="8" fillId="0" borderId="49" xfId="0" applyFont="1" applyFill="1" applyBorder="1" applyAlignment="1">
      <alignment horizontal="left"/>
    </xf>
    <xf numFmtId="174" fontId="8" fillId="0" borderId="49" xfId="9" applyNumberFormat="1" applyFont="1" applyFill="1" applyBorder="1" applyAlignment="1">
      <alignment horizontal="right"/>
    </xf>
    <xf numFmtId="164" fontId="8" fillId="0" borderId="49" xfId="10" applyNumberFormat="1" applyFont="1" applyFill="1" applyBorder="1" applyAlignment="1">
      <alignment horizontal="right"/>
    </xf>
    <xf numFmtId="0" fontId="7" fillId="4" borderId="79" xfId="0" applyFont="1" applyFill="1" applyBorder="1" applyAlignment="1">
      <alignment horizontal="center" vertical="top"/>
    </xf>
    <xf numFmtId="0" fontId="7" fillId="4" borderId="3" xfId="0" applyFont="1" applyFill="1" applyBorder="1" applyAlignment="1">
      <alignment horizontal="center" vertical="top"/>
    </xf>
    <xf numFmtId="0" fontId="0" fillId="5" borderId="43" xfId="0" applyFill="1" applyBorder="1" applyAlignment="1">
      <alignment vertical="top"/>
    </xf>
    <xf numFmtId="0" fontId="0" fillId="5" borderId="97" xfId="0" applyFill="1" applyBorder="1" applyAlignment="1">
      <alignment vertical="top"/>
    </xf>
    <xf numFmtId="0" fontId="16" fillId="5" borderId="46" xfId="0" applyFont="1" applyFill="1" applyBorder="1" applyAlignment="1">
      <alignment vertical="top"/>
    </xf>
    <xf numFmtId="0" fontId="16" fillId="5" borderId="34" xfId="0" applyFont="1" applyFill="1" applyBorder="1" applyAlignment="1">
      <alignment vertical="top"/>
    </xf>
    <xf numFmtId="0" fontId="7" fillId="5" borderId="30" xfId="0" applyFont="1" applyFill="1" applyBorder="1" applyAlignment="1">
      <alignment vertical="top"/>
    </xf>
    <xf numFmtId="0" fontId="7" fillId="5" borderId="31" xfId="0" applyFont="1" applyFill="1" applyBorder="1" applyAlignment="1">
      <alignment vertical="top"/>
    </xf>
    <xf numFmtId="0" fontId="6" fillId="5" borderId="30" xfId="0" applyFont="1" applyFill="1" applyBorder="1" applyAlignment="1">
      <alignment vertical="top"/>
    </xf>
    <xf numFmtId="0" fontId="16" fillId="5" borderId="30" xfId="0" applyFont="1" applyFill="1" applyBorder="1" applyAlignment="1">
      <alignment vertical="top"/>
    </xf>
    <xf numFmtId="0" fontId="16" fillId="5" borderId="31" xfId="0" applyFont="1" applyFill="1" applyBorder="1" applyAlignment="1">
      <alignment vertical="top"/>
    </xf>
    <xf numFmtId="0" fontId="0" fillId="5" borderId="53" xfId="0" applyFill="1" applyBorder="1" applyAlignment="1">
      <alignment vertical="top"/>
    </xf>
    <xf numFmtId="0" fontId="7" fillId="4" borderId="98" xfId="0" applyFont="1" applyFill="1" applyBorder="1" applyAlignment="1">
      <alignment horizontal="centerContinuous" vertical="top"/>
    </xf>
    <xf numFmtId="0" fontId="7" fillId="4" borderId="6" xfId="0" applyFont="1" applyFill="1" applyBorder="1" applyAlignment="1">
      <alignment horizontal="centerContinuous" vertical="top"/>
    </xf>
    <xf numFmtId="0" fontId="7" fillId="4" borderId="9" xfId="0" applyFont="1" applyFill="1" applyBorder="1" applyAlignment="1">
      <alignment horizontal="centerContinuous" vertical="top"/>
    </xf>
    <xf numFmtId="174" fontId="9" fillId="0" borderId="51" xfId="9" applyNumberFormat="1" applyFont="1" applyFill="1" applyBorder="1"/>
    <xf numFmtId="0" fontId="11" fillId="5" borderId="43" xfId="0" applyFont="1" applyFill="1" applyBorder="1" applyAlignment="1">
      <alignment vertical="top"/>
    </xf>
    <xf numFmtId="0" fontId="0" fillId="5" borderId="99" xfId="0" applyFill="1" applyBorder="1" applyAlignment="1">
      <alignment vertical="top"/>
    </xf>
    <xf numFmtId="0" fontId="7" fillId="5" borderId="30" xfId="0" applyFont="1" applyFill="1" applyBorder="1" applyAlignment="1">
      <alignment vertical="top" wrapText="1"/>
    </xf>
    <xf numFmtId="0" fontId="7" fillId="5" borderId="31" xfId="0" applyFont="1" applyFill="1" applyBorder="1" applyAlignment="1">
      <alignment vertical="top" wrapText="1"/>
    </xf>
    <xf numFmtId="0" fontId="7" fillId="5" borderId="30" xfId="0" applyFont="1" applyFill="1" applyBorder="1" applyAlignment="1">
      <alignment vertical="center" wrapText="1"/>
    </xf>
    <xf numFmtId="0" fontId="7" fillId="5" borderId="31" xfId="0" applyFont="1" applyFill="1" applyBorder="1" applyAlignment="1">
      <alignment vertical="center" wrapText="1"/>
    </xf>
    <xf numFmtId="174" fontId="9" fillId="5" borderId="30" xfId="9" applyNumberFormat="1" applyFont="1" applyFill="1" applyBorder="1" applyAlignment="1"/>
    <xf numFmtId="174" fontId="9" fillId="5" borderId="31" xfId="9" applyNumberFormat="1" applyFont="1" applyFill="1" applyBorder="1" applyAlignment="1"/>
    <xf numFmtId="174" fontId="8" fillId="5" borderId="30" xfId="9" applyNumberFormat="1" applyFont="1" applyFill="1" applyBorder="1" applyAlignment="1"/>
    <xf numFmtId="174" fontId="8" fillId="5" borderId="31" xfId="9" applyNumberFormat="1" applyFont="1" applyFill="1" applyBorder="1" applyAlignment="1"/>
    <xf numFmtId="0" fontId="7" fillId="4" borderId="51" xfId="0" applyFont="1" applyFill="1" applyBorder="1" applyAlignment="1">
      <alignment horizontal="centerContinuous" vertical="top" wrapText="1"/>
    </xf>
    <xf numFmtId="0" fontId="11" fillId="5" borderId="55" xfId="0" applyFont="1" applyFill="1" applyBorder="1" applyAlignment="1">
      <alignment vertical="top"/>
    </xf>
    <xf numFmtId="0" fontId="11" fillId="5" borderId="31" xfId="0" applyFont="1" applyFill="1" applyBorder="1" applyAlignment="1">
      <alignment vertical="top"/>
    </xf>
    <xf numFmtId="174" fontId="8" fillId="0" borderId="49" xfId="9" applyNumberFormat="1" applyFont="1" applyFill="1" applyBorder="1"/>
    <xf numFmtId="0" fontId="9" fillId="0" borderId="49" xfId="0" applyFont="1" applyFill="1" applyBorder="1" applyAlignment="1">
      <alignment horizontal="left" vertical="center"/>
    </xf>
    <xf numFmtId="0" fontId="0" fillId="5" borderId="36" xfId="0" applyFill="1" applyBorder="1" applyAlignment="1">
      <alignment vertical="top"/>
    </xf>
    <xf numFmtId="0" fontId="7" fillId="5" borderId="35" xfId="0" applyFont="1" applyFill="1" applyBorder="1" applyAlignment="1">
      <alignment vertical="top"/>
    </xf>
    <xf numFmtId="0" fontId="6" fillId="9" borderId="35" xfId="0" applyFont="1" applyFill="1" applyBorder="1" applyAlignment="1">
      <alignment vertical="top"/>
    </xf>
    <xf numFmtId="0" fontId="6" fillId="9" borderId="31" xfId="0" applyFont="1" applyFill="1" applyBorder="1" applyAlignment="1">
      <alignment vertical="top"/>
    </xf>
    <xf numFmtId="0" fontId="16" fillId="5" borderId="35" xfId="0" applyFont="1" applyFill="1" applyBorder="1" applyAlignment="1">
      <alignment vertical="top"/>
    </xf>
    <xf numFmtId="0" fontId="11" fillId="5" borderId="46" xfId="0" applyFont="1" applyFill="1" applyBorder="1" applyAlignment="1">
      <alignment vertical="top"/>
    </xf>
    <xf numFmtId="0" fontId="6" fillId="9" borderId="30" xfId="0" applyFont="1" applyFill="1" applyBorder="1" applyAlignment="1">
      <alignment vertical="top"/>
    </xf>
    <xf numFmtId="0" fontId="7" fillId="5" borderId="35" xfId="0" applyFont="1" applyFill="1" applyBorder="1" applyAlignment="1">
      <alignment vertical="center" wrapText="1"/>
    </xf>
    <xf numFmtId="174" fontId="9" fillId="9" borderId="30" xfId="9" applyNumberFormat="1" applyFont="1" applyFill="1" applyBorder="1" applyAlignment="1"/>
    <xf numFmtId="174" fontId="9" fillId="9" borderId="31" xfId="9" applyNumberFormat="1" applyFont="1" applyFill="1" applyBorder="1" applyAlignment="1"/>
    <xf numFmtId="174" fontId="8" fillId="9" borderId="30" xfId="9" applyNumberFormat="1" applyFont="1" applyFill="1" applyBorder="1" applyAlignment="1"/>
    <xf numFmtId="174" fontId="8" fillId="9" borderId="31" xfId="9" applyNumberFormat="1" applyFont="1" applyFill="1" applyBorder="1" applyAlignment="1"/>
    <xf numFmtId="0" fontId="7" fillId="4" borderId="100" xfId="0" applyFont="1" applyFill="1" applyBorder="1" applyAlignment="1">
      <alignment vertical="top" wrapText="1"/>
    </xf>
    <xf numFmtId="0" fontId="7" fillId="4" borderId="5" xfId="0" applyFont="1" applyFill="1" applyBorder="1" applyAlignment="1">
      <alignment horizontal="centerContinuous" vertical="top"/>
    </xf>
    <xf numFmtId="0" fontId="65" fillId="4" borderId="51" xfId="0" applyFont="1" applyFill="1" applyBorder="1" applyAlignment="1">
      <alignment vertical="top" wrapText="1"/>
    </xf>
    <xf numFmtId="0" fontId="10" fillId="4" borderId="51" xfId="0" applyFont="1" applyFill="1" applyBorder="1" applyAlignment="1">
      <alignment vertical="top" wrapText="1"/>
    </xf>
    <xf numFmtId="0" fontId="9" fillId="7" borderId="51" xfId="0" applyFont="1" applyFill="1" applyBorder="1" applyAlignment="1">
      <alignment vertical="top" wrapText="1"/>
    </xf>
    <xf numFmtId="164" fontId="9" fillId="7" borderId="1" xfId="0" applyNumberFormat="1" applyFont="1" applyFill="1" applyBorder="1" applyAlignment="1">
      <alignment horizontal="right"/>
    </xf>
    <xf numFmtId="0" fontId="9" fillId="0" borderId="51" xfId="0" applyFont="1" applyBorder="1" applyAlignment="1">
      <alignment vertical="top" wrapText="1"/>
    </xf>
    <xf numFmtId="0" fontId="9" fillId="7" borderId="1" xfId="0" applyFont="1" applyFill="1" applyBorder="1" applyAlignment="1">
      <alignment vertical="top" wrapText="1"/>
    </xf>
    <xf numFmtId="0" fontId="8" fillId="7" borderId="1" xfId="0" applyFont="1" applyFill="1" applyBorder="1" applyAlignment="1">
      <alignment vertical="top" wrapText="1"/>
    </xf>
    <xf numFmtId="164" fontId="8" fillId="7" borderId="1" xfId="0" applyNumberFormat="1" applyFont="1" applyFill="1" applyBorder="1" applyAlignment="1">
      <alignment horizontal="right"/>
    </xf>
    <xf numFmtId="0" fontId="9" fillId="5" borderId="101" xfId="0" applyFont="1" applyFill="1" applyBorder="1" applyAlignment="1">
      <alignment vertical="top" wrapText="1"/>
    </xf>
    <xf numFmtId="0" fontId="17" fillId="5" borderId="61" xfId="0" applyFont="1" applyFill="1" applyBorder="1"/>
    <xf numFmtId="0" fontId="6" fillId="5" borderId="61" xfId="0" applyFont="1" applyFill="1" applyBorder="1" applyAlignment="1">
      <alignment vertical="top"/>
    </xf>
    <xf numFmtId="0" fontId="9" fillId="5" borderId="90" xfId="0" applyFont="1" applyFill="1" applyBorder="1" applyAlignment="1">
      <alignment vertical="top" wrapText="1"/>
    </xf>
    <xf numFmtId="0" fontId="6" fillId="5" borderId="60" xfId="0" applyFont="1" applyFill="1" applyBorder="1" applyAlignment="1">
      <alignment vertical="top" wrapText="1"/>
    </xf>
    <xf numFmtId="0" fontId="6" fillId="5" borderId="60" xfId="0" applyFont="1" applyFill="1" applyBorder="1" applyAlignment="1">
      <alignment vertical="top"/>
    </xf>
    <xf numFmtId="0" fontId="6" fillId="5" borderId="81" xfId="0" applyFont="1" applyFill="1" applyBorder="1" applyAlignment="1">
      <alignment vertical="top"/>
    </xf>
    <xf numFmtId="0" fontId="6" fillId="5" borderId="68" xfId="0" applyFont="1" applyFill="1" applyBorder="1" applyAlignment="1">
      <alignment vertical="top"/>
    </xf>
    <xf numFmtId="0" fontId="7" fillId="4" borderId="5" xfId="0" applyFont="1" applyFill="1" applyBorder="1" applyAlignment="1">
      <alignment horizontal="center" vertical="top"/>
    </xf>
    <xf numFmtId="0" fontId="7" fillId="4" borderId="2" xfId="0" applyFont="1" applyFill="1" applyBorder="1" applyAlignment="1">
      <alignment vertical="top"/>
    </xf>
    <xf numFmtId="0" fontId="7" fillId="4" borderId="3" xfId="0" applyFont="1" applyFill="1" applyBorder="1" applyAlignment="1">
      <alignment vertical="top"/>
    </xf>
    <xf numFmtId="0" fontId="8" fillId="7" borderId="1" xfId="0" applyFont="1" applyFill="1" applyBorder="1" applyAlignment="1">
      <alignment horizontal="left" vertical="center"/>
    </xf>
    <xf numFmtId="1" fontId="6" fillId="5" borderId="61" xfId="0" applyNumberFormat="1" applyFont="1" applyFill="1" applyBorder="1" applyAlignment="1">
      <alignment vertical="top"/>
    </xf>
    <xf numFmtId="0" fontId="6" fillId="5" borderId="39" xfId="0" applyFont="1" applyFill="1" applyBorder="1" applyAlignment="1">
      <alignment vertical="top"/>
    </xf>
    <xf numFmtId="0" fontId="17" fillId="5" borderId="37" xfId="0" applyFont="1" applyFill="1" applyBorder="1"/>
    <xf numFmtId="0" fontId="6" fillId="5" borderId="38" xfId="0" applyFont="1" applyFill="1" applyBorder="1" applyAlignment="1">
      <alignment vertical="center"/>
    </xf>
    <xf numFmtId="0" fontId="6" fillId="5" borderId="39" xfId="0" applyFont="1" applyFill="1" applyBorder="1" applyAlignment="1">
      <alignment vertical="center"/>
    </xf>
    <xf numFmtId="0" fontId="6" fillId="5" borderId="92" xfId="0" applyFont="1" applyFill="1" applyBorder="1" applyAlignment="1">
      <alignment vertical="top" wrapText="1"/>
    </xf>
    <xf numFmtId="0" fontId="6" fillId="5" borderId="38" xfId="0" applyFont="1" applyFill="1" applyBorder="1" applyAlignment="1">
      <alignment vertical="top"/>
    </xf>
    <xf numFmtId="0" fontId="6" fillId="5" borderId="67" xfId="0" applyFont="1" applyFill="1" applyBorder="1" applyAlignment="1">
      <alignment vertical="top"/>
    </xf>
    <xf numFmtId="0" fontId="6" fillId="5" borderId="102" xfId="0" applyFont="1" applyFill="1" applyBorder="1" applyAlignment="1">
      <alignment vertical="top"/>
    </xf>
    <xf numFmtId="0" fontId="6" fillId="5" borderId="78" xfId="0" applyFont="1" applyFill="1" applyBorder="1" applyAlignment="1">
      <alignment vertical="top"/>
    </xf>
    <xf numFmtId="0" fontId="6" fillId="5" borderId="86" xfId="0" applyFont="1" applyFill="1" applyBorder="1" applyAlignment="1">
      <alignment vertical="top"/>
    </xf>
    <xf numFmtId="0" fontId="0" fillId="5" borderId="92" xfId="0" applyFill="1" applyBorder="1" applyAlignment="1">
      <alignment vertical="top"/>
    </xf>
    <xf numFmtId="0" fontId="0" fillId="5" borderId="81" xfId="0" applyFill="1" applyBorder="1" applyAlignment="1">
      <alignment vertical="top"/>
    </xf>
    <xf numFmtId="0" fontId="7" fillId="4" borderId="52" xfId="0" applyFont="1" applyFill="1" applyBorder="1" applyAlignment="1">
      <alignment horizontal="center" vertical="top"/>
    </xf>
    <xf numFmtId="0" fontId="7" fillId="4" borderId="84" xfId="0" applyFont="1" applyFill="1" applyBorder="1" applyAlignment="1">
      <alignment horizontal="center" vertical="top"/>
    </xf>
    <xf numFmtId="0" fontId="7" fillId="4" borderId="79" xfId="0" applyFont="1" applyFill="1" applyBorder="1" applyAlignment="1">
      <alignment vertical="top"/>
    </xf>
    <xf numFmtId="0" fontId="7" fillId="4" borderId="52" xfId="0" applyFont="1" applyFill="1" applyBorder="1" applyAlignment="1">
      <alignment vertical="top"/>
    </xf>
    <xf numFmtId="0" fontId="6" fillId="5" borderId="40" xfId="0" applyFont="1" applyFill="1" applyBorder="1" applyAlignment="1">
      <alignment vertical="top" wrapText="1"/>
    </xf>
    <xf numFmtId="0" fontId="6" fillId="5" borderId="88" xfId="0" applyFont="1" applyFill="1" applyBorder="1" applyAlignment="1">
      <alignment vertical="top" wrapText="1"/>
    </xf>
    <xf numFmtId="0" fontId="17" fillId="0" borderId="53" xfId="0" applyFont="1" applyBorder="1"/>
    <xf numFmtId="0" fontId="6" fillId="0" borderId="53" xfId="0" applyFont="1" applyBorder="1" applyAlignment="1">
      <alignment vertical="center"/>
    </xf>
    <xf numFmtId="0" fontId="6" fillId="0" borderId="54" xfId="0" applyFont="1" applyBorder="1" applyAlignment="1">
      <alignment vertical="center"/>
    </xf>
    <xf numFmtId="0" fontId="6" fillId="5" borderId="46" xfId="0" applyFont="1" applyFill="1" applyBorder="1" applyAlignment="1">
      <alignment vertical="top"/>
    </xf>
    <xf numFmtId="0" fontId="6" fillId="5" borderId="55" xfId="0" applyFont="1" applyFill="1" applyBorder="1" applyAlignment="1">
      <alignment vertical="top"/>
    </xf>
    <xf numFmtId="0" fontId="9" fillId="0" borderId="51" xfId="0" applyFont="1" applyFill="1" applyBorder="1" applyAlignment="1">
      <alignment vertical="top" wrapText="1"/>
    </xf>
    <xf numFmtId="164" fontId="9" fillId="0" borderId="1" xfId="0" applyNumberFormat="1" applyFont="1" applyFill="1" applyBorder="1" applyAlignment="1">
      <alignment horizontal="right"/>
    </xf>
    <xf numFmtId="10" fontId="9" fillId="0" borderId="1" xfId="0" applyNumberFormat="1" applyFont="1" applyFill="1" applyBorder="1" applyAlignment="1">
      <alignment horizontal="right"/>
    </xf>
    <xf numFmtId="0" fontId="9" fillId="0" borderId="1" xfId="0" applyFont="1" applyFill="1" applyBorder="1" applyAlignment="1">
      <alignment vertical="top" wrapText="1"/>
    </xf>
    <xf numFmtId="0" fontId="9" fillId="0" borderId="1" xfId="0" applyFont="1" applyFill="1" applyBorder="1" applyAlignment="1">
      <alignment horizontal="right"/>
    </xf>
    <xf numFmtId="0" fontId="8" fillId="0" borderId="1" xfId="0" applyFont="1" applyFill="1" applyBorder="1" applyAlignment="1">
      <alignment vertical="top" wrapText="1"/>
    </xf>
    <xf numFmtId="164" fontId="8" fillId="0" borderId="1" xfId="0" applyNumberFormat="1" applyFont="1" applyFill="1" applyBorder="1" applyAlignment="1">
      <alignment horizontal="right"/>
    </xf>
    <xf numFmtId="0" fontId="17" fillId="0" borderId="37" xfId="0" applyFont="1" applyFill="1" applyBorder="1"/>
    <xf numFmtId="0" fontId="6" fillId="0" borderId="38" xfId="0" applyFont="1" applyFill="1" applyBorder="1" applyAlignment="1">
      <alignment vertical="top"/>
    </xf>
    <xf numFmtId="0" fontId="17" fillId="0" borderId="16" xfId="0" applyFont="1" applyFill="1" applyBorder="1"/>
    <xf numFmtId="0" fontId="6" fillId="0" borderId="10" xfId="0" applyFont="1" applyFill="1" applyBorder="1" applyAlignment="1">
      <alignment vertical="top"/>
    </xf>
    <xf numFmtId="0" fontId="7" fillId="4" borderId="103" xfId="0" applyFont="1" applyFill="1" applyBorder="1" applyAlignment="1">
      <alignment vertical="top" wrapText="1"/>
    </xf>
    <xf numFmtId="0" fontId="7" fillId="4" borderId="9" xfId="0" applyFont="1" applyFill="1" applyBorder="1" applyAlignment="1">
      <alignment horizontal="center" vertical="top"/>
    </xf>
    <xf numFmtId="0" fontId="7" fillId="4" borderId="14" xfId="0" applyFont="1" applyFill="1" applyBorder="1" applyAlignment="1">
      <alignment horizontal="center" vertical="top"/>
    </xf>
    <xf numFmtId="0" fontId="7" fillId="4" borderId="25" xfId="0" applyFont="1" applyFill="1" applyBorder="1" applyAlignment="1">
      <alignment horizontal="center" vertical="top"/>
    </xf>
    <xf numFmtId="0" fontId="7" fillId="4" borderId="9" xfId="0" applyFont="1" applyFill="1" applyBorder="1" applyAlignment="1">
      <alignment vertical="top"/>
    </xf>
    <xf numFmtId="0" fontId="7" fillId="4" borderId="14" xfId="0" applyFont="1" applyFill="1" applyBorder="1" applyAlignment="1">
      <alignment vertical="top"/>
    </xf>
    <xf numFmtId="0" fontId="7" fillId="4" borderId="73" xfId="0" applyFont="1" applyFill="1" applyBorder="1" applyAlignment="1">
      <alignment vertical="center"/>
    </xf>
    <xf numFmtId="0" fontId="7" fillId="4" borderId="73" xfId="0" applyFont="1" applyFill="1" applyBorder="1" applyAlignment="1">
      <alignment horizontal="right" vertical="center"/>
    </xf>
    <xf numFmtId="0" fontId="7" fillId="4" borderId="49" xfId="0" applyFont="1" applyFill="1" applyBorder="1" applyAlignment="1">
      <alignment horizontal="right" vertical="center"/>
    </xf>
    <xf numFmtId="0" fontId="9" fillId="0" borderId="73" xfId="0" applyFont="1" applyBorder="1" applyAlignment="1">
      <alignment vertical="center"/>
    </xf>
    <xf numFmtId="0" fontId="9" fillId="0" borderId="73" xfId="0" applyFont="1" applyBorder="1"/>
    <xf numFmtId="174" fontId="9" fillId="0" borderId="73" xfId="9" applyNumberFormat="1" applyFont="1" applyBorder="1"/>
    <xf numFmtId="174" fontId="9" fillId="0" borderId="73" xfId="9" applyNumberFormat="1" applyFont="1" applyBorder="1" applyAlignment="1">
      <alignment vertical="center"/>
    </xf>
    <xf numFmtId="174" fontId="9" fillId="0" borderId="73" xfId="9" applyNumberFormat="1" applyFont="1" applyBorder="1" applyAlignment="1">
      <alignment horizontal="right" vertical="center"/>
    </xf>
    <xf numFmtId="174" fontId="9" fillId="0" borderId="49" xfId="9" applyNumberFormat="1" applyFont="1" applyBorder="1" applyAlignment="1">
      <alignment horizontal="right" vertical="center"/>
    </xf>
    <xf numFmtId="0" fontId="9" fillId="7" borderId="73" xfId="0" applyFont="1" applyFill="1" applyBorder="1" applyAlignment="1">
      <alignment vertical="center"/>
    </xf>
    <xf numFmtId="0" fontId="9" fillId="7" borderId="73" xfId="0" applyFont="1" applyFill="1" applyBorder="1"/>
    <xf numFmtId="164" fontId="9" fillId="7" borderId="73" xfId="10" applyNumberFormat="1" applyFont="1" applyFill="1" applyBorder="1" applyAlignment="1">
      <alignment vertical="center"/>
    </xf>
    <xf numFmtId="164" fontId="9" fillId="7" borderId="73" xfId="10" applyNumberFormat="1" applyFont="1" applyFill="1" applyBorder="1" applyAlignment="1">
      <alignment horizontal="right" vertical="center"/>
    </xf>
    <xf numFmtId="164" fontId="9" fillId="7" borderId="49" xfId="10" applyNumberFormat="1" applyFont="1" applyFill="1" applyBorder="1" applyAlignment="1">
      <alignment horizontal="right" vertical="center"/>
    </xf>
    <xf numFmtId="0" fontId="8" fillId="7" borderId="73" xfId="0" applyFont="1" applyFill="1" applyBorder="1"/>
    <xf numFmtId="0" fontId="8" fillId="7" borderId="78" xfId="0" applyFont="1" applyFill="1" applyBorder="1"/>
    <xf numFmtId="0" fontId="9" fillId="7" borderId="78" xfId="0" applyFont="1" applyFill="1" applyBorder="1" applyAlignment="1">
      <alignment vertical="center"/>
    </xf>
    <xf numFmtId="0" fontId="9" fillId="7" borderId="73" xfId="0" applyFont="1" applyFill="1" applyBorder="1" applyAlignment="1">
      <alignment horizontal="right" vertical="center"/>
    </xf>
    <xf numFmtId="0" fontId="9" fillId="7" borderId="49" xfId="0" applyFont="1" applyFill="1" applyBorder="1" applyAlignment="1">
      <alignment horizontal="right" vertical="center"/>
    </xf>
    <xf numFmtId="0" fontId="9" fillId="0" borderId="73" xfId="0" applyFont="1" applyBorder="1" applyAlignment="1">
      <alignment wrapText="1"/>
    </xf>
    <xf numFmtId="176" fontId="9" fillId="0" borderId="73" xfId="9" applyNumberFormat="1" applyFont="1" applyBorder="1" applyAlignment="1">
      <alignment horizontal="right" wrapText="1"/>
    </xf>
    <xf numFmtId="176" fontId="9" fillId="0" borderId="73" xfId="9" applyNumberFormat="1" applyFont="1" applyBorder="1" applyAlignment="1">
      <alignment horizontal="right" vertical="center"/>
    </xf>
    <xf numFmtId="176" fontId="9" fillId="0" borderId="49" xfId="9" applyNumberFormat="1" applyFont="1" applyBorder="1" applyAlignment="1">
      <alignment horizontal="right" vertical="center"/>
    </xf>
    <xf numFmtId="0" fontId="9" fillId="7" borderId="73" xfId="0" applyFont="1" applyFill="1" applyBorder="1" applyAlignment="1">
      <alignment wrapText="1"/>
    </xf>
    <xf numFmtId="176" fontId="9" fillId="7" borderId="73" xfId="9" applyNumberFormat="1" applyFont="1" applyFill="1" applyBorder="1" applyAlignment="1">
      <alignment horizontal="right" wrapText="1"/>
    </xf>
    <xf numFmtId="176" fontId="9" fillId="7" borderId="73" xfId="9" applyNumberFormat="1" applyFont="1" applyFill="1" applyBorder="1" applyAlignment="1">
      <alignment horizontal="right" vertical="center"/>
    </xf>
    <xf numFmtId="176" fontId="9" fillId="7" borderId="49" xfId="9" applyNumberFormat="1" applyFont="1" applyFill="1" applyBorder="1" applyAlignment="1">
      <alignment horizontal="right" vertical="center"/>
    </xf>
    <xf numFmtId="0" fontId="8" fillId="0" borderId="73" xfId="0" applyFont="1" applyBorder="1"/>
    <xf numFmtId="176" fontId="8" fillId="0" borderId="78" xfId="9" applyNumberFormat="1" applyFont="1" applyBorder="1" applyAlignment="1">
      <alignment horizontal="right"/>
    </xf>
    <xf numFmtId="176" fontId="9" fillId="0" borderId="78" xfId="9" applyNumberFormat="1" applyFont="1" applyBorder="1" applyAlignment="1">
      <alignment horizontal="right" vertical="center"/>
    </xf>
    <xf numFmtId="176" fontId="9" fillId="7" borderId="73" xfId="9" applyNumberFormat="1" applyFont="1" applyFill="1" applyBorder="1" applyAlignment="1">
      <alignment horizontal="right"/>
    </xf>
    <xf numFmtId="9" fontId="9" fillId="0" borderId="73" xfId="10" applyFont="1" applyBorder="1" applyAlignment="1">
      <alignment horizontal="right" wrapText="1"/>
    </xf>
    <xf numFmtId="9" fontId="9" fillId="0" borderId="73" xfId="10" applyFont="1" applyBorder="1" applyAlignment="1">
      <alignment horizontal="right" vertical="center"/>
    </xf>
    <xf numFmtId="9" fontId="9" fillId="0" borderId="49" xfId="10" applyFont="1" applyBorder="1" applyAlignment="1">
      <alignment horizontal="right" vertical="center"/>
    </xf>
    <xf numFmtId="0" fontId="8" fillId="0" borderId="78" xfId="0" applyFont="1" applyBorder="1"/>
    <xf numFmtId="0" fontId="9" fillId="0" borderId="78" xfId="0" applyFont="1" applyBorder="1" applyAlignment="1">
      <alignment vertical="center"/>
    </xf>
    <xf numFmtId="0" fontId="9" fillId="0" borderId="73" xfId="0" applyFont="1" applyBorder="1" applyAlignment="1">
      <alignment horizontal="right" vertical="center"/>
    </xf>
    <xf numFmtId="0" fontId="9" fillId="0" borderId="49" xfId="0" applyFont="1" applyBorder="1" applyAlignment="1">
      <alignment horizontal="right" vertical="center"/>
    </xf>
    <xf numFmtId="179" fontId="9" fillId="7" borderId="73" xfId="9" applyNumberFormat="1" applyFont="1" applyFill="1" applyBorder="1" applyAlignment="1">
      <alignment wrapText="1"/>
    </xf>
    <xf numFmtId="179" fontId="9" fillId="7" borderId="73" xfId="9" applyNumberFormat="1" applyFont="1" applyFill="1" applyBorder="1" applyAlignment="1">
      <alignment horizontal="right" vertical="center"/>
    </xf>
    <xf numFmtId="174" fontId="9" fillId="0" borderId="73" xfId="9" applyNumberFormat="1" applyFont="1" applyBorder="1" applyAlignment="1">
      <alignment wrapText="1"/>
    </xf>
    <xf numFmtId="0" fontId="8" fillId="7" borderId="73" xfId="0" applyFont="1" applyFill="1" applyBorder="1" applyAlignment="1">
      <alignment vertical="center"/>
    </xf>
    <xf numFmtId="0" fontId="8" fillId="7" borderId="73" xfId="0" applyFont="1" applyFill="1" applyBorder="1" applyAlignment="1">
      <alignment wrapText="1"/>
    </xf>
    <xf numFmtId="174" fontId="8" fillId="7" borderId="73" xfId="9" applyNumberFormat="1" applyFont="1" applyFill="1" applyBorder="1" applyAlignment="1">
      <alignment wrapText="1"/>
    </xf>
    <xf numFmtId="174" fontId="8" fillId="7" borderId="73" xfId="9" applyNumberFormat="1" applyFont="1" applyFill="1" applyBorder="1" applyAlignment="1">
      <alignment horizontal="right" vertical="center"/>
    </xf>
    <xf numFmtId="0" fontId="8" fillId="7" borderId="73" xfId="0" applyFont="1" applyFill="1" applyBorder="1" applyAlignment="1">
      <alignment horizontal="right" vertical="center"/>
    </xf>
    <xf numFmtId="0" fontId="8" fillId="7" borderId="49" xfId="0" applyFont="1" applyFill="1" applyBorder="1" applyAlignment="1">
      <alignment horizontal="right" vertical="center"/>
    </xf>
    <xf numFmtId="174" fontId="9" fillId="7" borderId="73" xfId="9" applyNumberFormat="1" applyFont="1" applyFill="1" applyBorder="1" applyAlignment="1">
      <alignment wrapText="1"/>
    </xf>
    <xf numFmtId="174" fontId="9" fillId="7" borderId="73" xfId="9" applyNumberFormat="1" applyFont="1" applyFill="1" applyBorder="1" applyAlignment="1">
      <alignment horizontal="right" vertical="center"/>
    </xf>
    <xf numFmtId="0" fontId="9" fillId="0" borderId="78" xfId="0" applyFont="1" applyBorder="1" applyAlignment="1">
      <alignment horizontal="right" vertical="center"/>
    </xf>
    <xf numFmtId="174" fontId="8" fillId="7" borderId="49" xfId="9" applyNumberFormat="1" applyFont="1" applyFill="1" applyBorder="1" applyAlignment="1">
      <alignment horizontal="right" vertical="center"/>
    </xf>
    <xf numFmtId="0" fontId="9" fillId="0" borderId="73" xfId="0" applyFont="1" applyBorder="1" applyAlignment="1">
      <alignment horizontal="left" indent="1"/>
    </xf>
    <xf numFmtId="0" fontId="9" fillId="7" borderId="73" xfId="0" applyFont="1" applyFill="1" applyBorder="1" applyAlignment="1">
      <alignment horizontal="left" indent="1"/>
    </xf>
    <xf numFmtId="174" fontId="9" fillId="7" borderId="49" xfId="9" applyNumberFormat="1" applyFont="1" applyFill="1" applyBorder="1" applyAlignment="1">
      <alignment horizontal="right" vertical="center"/>
    </xf>
    <xf numFmtId="174" fontId="9" fillId="7" borderId="73" xfId="9" applyNumberFormat="1" applyFont="1" applyFill="1" applyBorder="1" applyAlignment="1">
      <alignment horizontal="right" indent="1"/>
    </xf>
    <xf numFmtId="174" fontId="9" fillId="0" borderId="73" xfId="9" applyNumberFormat="1" applyFont="1" applyBorder="1" applyAlignment="1">
      <alignment horizontal="right"/>
    </xf>
    <xf numFmtId="174" fontId="9" fillId="7" borderId="73" xfId="9" applyNumberFormat="1" applyFont="1" applyFill="1" applyBorder="1" applyAlignment="1">
      <alignment horizontal="right"/>
    </xf>
    <xf numFmtId="0" fontId="9" fillId="7" borderId="73" xfId="0" applyFont="1" applyFill="1" applyBorder="1" applyAlignment="1">
      <alignment horizontal="right" wrapText="1"/>
    </xf>
    <xf numFmtId="10" fontId="9" fillId="7" borderId="73" xfId="0" applyNumberFormat="1" applyFont="1" applyFill="1" applyBorder="1" applyAlignment="1">
      <alignment horizontal="right" vertical="center"/>
    </xf>
    <xf numFmtId="164" fontId="9" fillId="7" borderId="73" xfId="0" applyNumberFormat="1" applyFont="1" applyFill="1" applyBorder="1" applyAlignment="1">
      <alignment horizontal="right" vertical="center"/>
    </xf>
    <xf numFmtId="164" fontId="9" fillId="7" borderId="49" xfId="0" applyNumberFormat="1" applyFont="1" applyFill="1" applyBorder="1" applyAlignment="1">
      <alignment horizontal="right" vertical="center"/>
    </xf>
    <xf numFmtId="0" fontId="9" fillId="0" borderId="73" xfId="0" applyFont="1" applyBorder="1" applyAlignment="1">
      <alignment horizontal="right"/>
    </xf>
    <xf numFmtId="0" fontId="8" fillId="7" borderId="78" xfId="0" applyFont="1" applyFill="1" applyBorder="1" applyAlignment="1">
      <alignment horizontal="right"/>
    </xf>
    <xf numFmtId="0" fontId="9" fillId="7" borderId="78" xfId="0" applyFont="1" applyFill="1" applyBorder="1" applyAlignment="1">
      <alignment horizontal="right" vertical="center"/>
    </xf>
    <xf numFmtId="3" fontId="9" fillId="7" borderId="73" xfId="0" applyNumberFormat="1" applyFont="1" applyFill="1" applyBorder="1" applyAlignment="1">
      <alignment horizontal="right" vertical="center"/>
    </xf>
    <xf numFmtId="3" fontId="9" fillId="7" borderId="49" xfId="0" applyNumberFormat="1" applyFont="1" applyFill="1" applyBorder="1" applyAlignment="1">
      <alignment horizontal="right" vertical="center"/>
    </xf>
    <xf numFmtId="174" fontId="9" fillId="0" borderId="49" xfId="9" applyNumberFormat="1" applyFont="1" applyBorder="1" applyAlignment="1">
      <alignment horizontal="right"/>
    </xf>
    <xf numFmtId="174" fontId="9" fillId="7" borderId="49" xfId="9" applyNumberFormat="1" applyFont="1" applyFill="1" applyBorder="1" applyAlignment="1">
      <alignment horizontal="right"/>
    </xf>
    <xf numFmtId="0" fontId="15" fillId="5" borderId="37" xfId="0" applyFont="1" applyFill="1" applyBorder="1" applyAlignment="1">
      <alignment vertical="top"/>
    </xf>
    <xf numFmtId="0" fontId="15" fillId="5" borderId="38" xfId="0" applyFont="1" applyFill="1" applyBorder="1" applyAlignment="1">
      <alignment vertical="top"/>
    </xf>
    <xf numFmtId="0" fontId="6" fillId="5" borderId="38" xfId="0" applyFont="1" applyFill="1" applyBorder="1" applyAlignment="1">
      <alignment horizontal="right" vertical="top"/>
    </xf>
    <xf numFmtId="0" fontId="6" fillId="5" borderId="39" xfId="0" applyFont="1" applyFill="1" applyBorder="1" applyAlignment="1">
      <alignment horizontal="right" vertical="top"/>
    </xf>
    <xf numFmtId="0" fontId="15" fillId="5" borderId="40" xfId="0" applyFont="1" applyFill="1" applyBorder="1" applyAlignment="1">
      <alignment vertical="top"/>
    </xf>
    <xf numFmtId="0" fontId="15" fillId="5" borderId="41" xfId="0" applyFont="1" applyFill="1" applyBorder="1" applyAlignment="1">
      <alignment vertical="top"/>
    </xf>
    <xf numFmtId="0" fontId="6" fillId="5" borderId="63" xfId="0" applyFont="1" applyFill="1" applyBorder="1" applyAlignment="1">
      <alignment vertical="top"/>
    </xf>
    <xf numFmtId="0" fontId="6" fillId="5" borderId="60" xfId="0" applyFont="1" applyFill="1" applyBorder="1" applyAlignment="1">
      <alignment horizontal="right" vertical="top"/>
    </xf>
    <xf numFmtId="0" fontId="7" fillId="4" borderId="50" xfId="0" applyFont="1" applyFill="1" applyBorder="1" applyAlignment="1">
      <alignment horizontal="right" vertical="center"/>
    </xf>
    <xf numFmtId="0" fontId="9" fillId="7" borderId="73" xfId="0" applyFont="1" applyFill="1" applyBorder="1" applyAlignment="1">
      <alignment horizontal="right"/>
    </xf>
    <xf numFmtId="0" fontId="9" fillId="7" borderId="73" xfId="0" applyFont="1" applyFill="1" applyBorder="1" applyAlignment="1">
      <alignment horizontal="right" vertical="center" wrapText="1"/>
    </xf>
    <xf numFmtId="0" fontId="9" fillId="7" borderId="49" xfId="0" applyFont="1" applyFill="1" applyBorder="1" applyAlignment="1">
      <alignment horizontal="right"/>
    </xf>
    <xf numFmtId="0" fontId="9" fillId="0" borderId="73" xfId="0" applyFont="1" applyBorder="1" applyAlignment="1">
      <alignment horizontal="right" vertical="center" wrapText="1"/>
    </xf>
    <xf numFmtId="0" fontId="9" fillId="0" borderId="49" xfId="0" applyFont="1" applyBorder="1" applyAlignment="1">
      <alignment horizontal="right"/>
    </xf>
    <xf numFmtId="0" fontId="9" fillId="0" borderId="73" xfId="0" applyFont="1" applyBorder="1" applyAlignment="1">
      <alignment vertical="top" wrapText="1"/>
    </xf>
    <xf numFmtId="0" fontId="9" fillId="0" borderId="78" xfId="0" applyFont="1" applyBorder="1" applyAlignment="1">
      <alignment vertical="top" wrapText="1"/>
    </xf>
    <xf numFmtId="0" fontId="19" fillId="0" borderId="78" xfId="0" applyFont="1" applyBorder="1" applyAlignment="1">
      <alignment horizontal="right" vertical="center" wrapText="1"/>
    </xf>
    <xf numFmtId="0" fontId="19" fillId="5" borderId="78" xfId="0" applyFont="1" applyFill="1" applyBorder="1" applyAlignment="1">
      <alignment horizontal="right" vertical="center" wrapText="1"/>
    </xf>
    <xf numFmtId="0" fontId="19" fillId="5" borderId="39" xfId="0" applyFont="1" applyFill="1" applyBorder="1" applyAlignment="1">
      <alignment horizontal="right" vertical="center" wrapText="1"/>
    </xf>
    <xf numFmtId="0" fontId="7" fillId="5" borderId="30" xfId="0" applyFont="1" applyFill="1" applyBorder="1" applyAlignment="1">
      <alignment horizontal="right" vertical="center"/>
    </xf>
    <xf numFmtId="0" fontId="7" fillId="5" borderId="31" xfId="0" applyFont="1" applyFill="1" applyBorder="1" applyAlignment="1">
      <alignment horizontal="right" vertical="center"/>
    </xf>
    <xf numFmtId="174" fontId="9" fillId="5" borderId="30" xfId="9" applyNumberFormat="1" applyFont="1" applyFill="1" applyBorder="1" applyAlignment="1">
      <alignment horizontal="right" vertical="center"/>
    </xf>
    <xf numFmtId="174" fontId="9" fillId="5" borderId="31" xfId="9" applyNumberFormat="1" applyFont="1" applyFill="1" applyBorder="1" applyAlignment="1">
      <alignment horizontal="right" vertical="center"/>
    </xf>
    <xf numFmtId="164" fontId="9" fillId="5" borderId="30" xfId="10" applyNumberFormat="1" applyFont="1" applyFill="1" applyBorder="1" applyAlignment="1">
      <alignment horizontal="right" vertical="center"/>
    </xf>
    <xf numFmtId="164" fontId="9" fillId="5" borderId="31" xfId="10" applyNumberFormat="1" applyFont="1" applyFill="1" applyBorder="1" applyAlignment="1">
      <alignment horizontal="right" vertical="center"/>
    </xf>
    <xf numFmtId="0" fontId="9" fillId="5" borderId="40" xfId="0" applyFont="1" applyFill="1" applyBorder="1" applyAlignment="1">
      <alignment horizontal="right" vertical="center"/>
    </xf>
    <xf numFmtId="176" fontId="9" fillId="5" borderId="40" xfId="9" applyNumberFormat="1" applyFont="1" applyFill="1" applyBorder="1" applyAlignment="1">
      <alignment horizontal="right" vertical="center"/>
    </xf>
    <xf numFmtId="176" fontId="9" fillId="5" borderId="35" xfId="9" applyNumberFormat="1" applyFont="1" applyFill="1" applyBorder="1" applyAlignment="1">
      <alignment horizontal="right" vertical="center"/>
    </xf>
    <xf numFmtId="9" fontId="9" fillId="0" borderId="40" xfId="10" applyFont="1" applyBorder="1" applyAlignment="1">
      <alignment horizontal="right" vertical="center"/>
    </xf>
    <xf numFmtId="9" fontId="9" fillId="0" borderId="35" xfId="10" applyFont="1" applyBorder="1" applyAlignment="1">
      <alignment horizontal="right" vertical="center"/>
    </xf>
    <xf numFmtId="0" fontId="6" fillId="5" borderId="40" xfId="0" applyFont="1" applyFill="1" applyBorder="1" applyAlignment="1">
      <alignment vertical="top"/>
    </xf>
    <xf numFmtId="0" fontId="9" fillId="7" borderId="73" xfId="0" applyFont="1" applyFill="1" applyBorder="1" applyAlignment="1">
      <alignment horizontal="right" vertical="center" wrapText="1" indent="1"/>
    </xf>
    <xf numFmtId="0" fontId="9" fillId="7" borderId="73" xfId="0" applyFont="1" applyFill="1" applyBorder="1" applyAlignment="1">
      <alignment horizontal="right" vertical="center" indent="1"/>
    </xf>
    <xf numFmtId="166" fontId="9" fillId="7" borderId="73" xfId="0" applyNumberFormat="1" applyFont="1" applyFill="1" applyBorder="1" applyAlignment="1">
      <alignment horizontal="right" vertical="center"/>
    </xf>
    <xf numFmtId="174" fontId="9" fillId="0" borderId="73" xfId="9" applyNumberFormat="1" applyFont="1" applyBorder="1" applyAlignment="1">
      <alignment horizontal="right" vertical="center" wrapText="1" indent="1"/>
    </xf>
    <xf numFmtId="174" fontId="9" fillId="0" borderId="73" xfId="9" applyNumberFormat="1" applyFont="1" applyBorder="1" applyAlignment="1">
      <alignment horizontal="right" vertical="center" indent="1"/>
    </xf>
    <xf numFmtId="174" fontId="9" fillId="7" borderId="73" xfId="9" applyNumberFormat="1" applyFont="1" applyFill="1" applyBorder="1" applyAlignment="1">
      <alignment horizontal="right" vertical="center" wrapText="1" indent="1"/>
    </xf>
    <xf numFmtId="174" fontId="9" fillId="7" borderId="73" xfId="9" applyNumberFormat="1" applyFont="1" applyFill="1" applyBorder="1" applyAlignment="1">
      <alignment horizontal="right" vertical="center" indent="1"/>
    </xf>
    <xf numFmtId="0" fontId="8" fillId="0" borderId="73" xfId="0" applyFont="1" applyBorder="1" applyAlignment="1">
      <alignment wrapText="1"/>
    </xf>
    <xf numFmtId="174" fontId="8" fillId="0" borderId="73" xfId="9" applyNumberFormat="1" applyFont="1" applyBorder="1" applyAlignment="1">
      <alignment horizontal="right" wrapText="1" indent="1"/>
    </xf>
    <xf numFmtId="174" fontId="9" fillId="7" borderId="73" xfId="9" applyNumberFormat="1" applyFont="1" applyFill="1" applyBorder="1" applyAlignment="1">
      <alignment horizontal="right" wrapText="1" indent="1"/>
    </xf>
    <xf numFmtId="0" fontId="9" fillId="0" borderId="73" xfId="0" applyFont="1" applyBorder="1" applyAlignment="1">
      <alignment horizontal="left" wrapText="1" indent="1"/>
    </xf>
    <xf numFmtId="174" fontId="9" fillId="0" borderId="73" xfId="9" applyNumberFormat="1" applyFont="1" applyBorder="1" applyAlignment="1">
      <alignment horizontal="right" wrapText="1" indent="1"/>
    </xf>
    <xf numFmtId="0" fontId="9" fillId="7" borderId="73" xfId="0" applyFont="1" applyFill="1" applyBorder="1" applyAlignment="1">
      <alignment horizontal="left" wrapText="1" indent="1"/>
    </xf>
    <xf numFmtId="174" fontId="9" fillId="0" borderId="78" xfId="9" applyNumberFormat="1" applyFont="1" applyBorder="1" applyAlignment="1">
      <alignment horizontal="right" vertical="center"/>
    </xf>
    <xf numFmtId="174" fontId="9" fillId="7" borderId="73" xfId="9" applyNumberFormat="1" applyFont="1" applyFill="1" applyBorder="1" applyAlignment="1">
      <alignment horizontal="right" wrapText="1" indent="2"/>
    </xf>
    <xf numFmtId="174" fontId="9" fillId="0" borderId="73" xfId="9" applyNumberFormat="1" applyFont="1" applyBorder="1" applyAlignment="1">
      <alignment horizontal="right" wrapText="1" indent="2"/>
    </xf>
    <xf numFmtId="0" fontId="8" fillId="7" borderId="78" xfId="0" applyFont="1" applyFill="1" applyBorder="1" applyAlignment="1">
      <alignment horizontal="right" wrapText="1" indent="1"/>
    </xf>
    <xf numFmtId="0" fontId="9" fillId="7" borderId="78" xfId="0" applyFont="1" applyFill="1" applyBorder="1" applyAlignment="1">
      <alignment horizontal="right" vertical="center" indent="1"/>
    </xf>
    <xf numFmtId="43" fontId="9" fillId="0" borderId="73" xfId="9" applyFont="1" applyBorder="1" applyAlignment="1">
      <alignment horizontal="right" wrapText="1" indent="1"/>
    </xf>
    <xf numFmtId="43" fontId="9" fillId="0" borderId="73" xfId="9" applyFont="1" applyBorder="1" applyAlignment="1">
      <alignment horizontal="right" vertical="center" indent="1"/>
    </xf>
    <xf numFmtId="43" fontId="9" fillId="0" borderId="73" xfId="9" applyFont="1" applyBorder="1" applyAlignment="1">
      <alignment horizontal="right" vertical="center"/>
    </xf>
    <xf numFmtId="10" fontId="9" fillId="7" borderId="73" xfId="0" applyNumberFormat="1" applyFont="1" applyFill="1" applyBorder="1" applyAlignment="1">
      <alignment horizontal="right" vertical="center" indent="1"/>
    </xf>
    <xf numFmtId="43" fontId="8" fillId="7" borderId="78" xfId="9" applyFont="1" applyFill="1" applyBorder="1" applyAlignment="1">
      <alignment horizontal="right" wrapText="1" indent="1"/>
    </xf>
    <xf numFmtId="43" fontId="9" fillId="7" borderId="78" xfId="9" applyFont="1" applyFill="1" applyBorder="1" applyAlignment="1">
      <alignment horizontal="right" vertical="center" indent="1"/>
    </xf>
    <xf numFmtId="43" fontId="9" fillId="7" borderId="78" xfId="9" applyFont="1" applyFill="1" applyBorder="1" applyAlignment="1">
      <alignment horizontal="right" vertical="center"/>
    </xf>
    <xf numFmtId="43" fontId="9" fillId="7" borderId="73" xfId="9" applyFont="1" applyFill="1" applyBorder="1" applyAlignment="1">
      <alignment horizontal="right" vertical="center"/>
    </xf>
    <xf numFmtId="43" fontId="9" fillId="7" borderId="73" xfId="9" applyFont="1" applyFill="1" applyBorder="1" applyAlignment="1">
      <alignment horizontal="right" wrapText="1" indent="1"/>
    </xf>
    <xf numFmtId="43" fontId="9" fillId="7" borderId="73" xfId="9" applyFont="1" applyFill="1" applyBorder="1" applyAlignment="1">
      <alignment horizontal="right" vertical="center" indent="1"/>
    </xf>
    <xf numFmtId="0" fontId="53" fillId="7" borderId="73" xfId="0" applyFont="1" applyFill="1" applyBorder="1" applyAlignment="1">
      <alignment vertical="center"/>
    </xf>
    <xf numFmtId="0" fontId="53" fillId="7" borderId="78" xfId="0" applyFont="1" applyFill="1" applyBorder="1" applyAlignment="1">
      <alignment vertical="center"/>
    </xf>
    <xf numFmtId="0" fontId="15" fillId="7" borderId="78" xfId="0" applyFont="1" applyFill="1" applyBorder="1" applyAlignment="1">
      <alignment vertical="center" wrapText="1"/>
    </xf>
    <xf numFmtId="0" fontId="6" fillId="7" borderId="78" xfId="0" applyFont="1" applyFill="1" applyBorder="1" applyAlignment="1">
      <alignment horizontal="right" vertical="center"/>
    </xf>
    <xf numFmtId="0" fontId="53" fillId="0" borderId="80" xfId="0" applyFont="1" applyBorder="1" applyAlignment="1">
      <alignment vertical="center"/>
    </xf>
    <xf numFmtId="0" fontId="55" fillId="0" borderId="53" xfId="0" applyFont="1" applyBorder="1" applyAlignment="1">
      <alignment vertical="center" wrapText="1"/>
    </xf>
    <xf numFmtId="0" fontId="53" fillId="7" borderId="80" xfId="0" applyFont="1" applyFill="1" applyBorder="1" applyAlignment="1">
      <alignment vertical="center"/>
    </xf>
    <xf numFmtId="0" fontId="55" fillId="7" borderId="53" xfId="0" applyFont="1" applyFill="1" applyBorder="1" applyAlignment="1">
      <alignment vertical="center"/>
    </xf>
    <xf numFmtId="0" fontId="6" fillId="7" borderId="53" xfId="0" applyFont="1" applyFill="1" applyBorder="1" applyAlignment="1">
      <alignment vertical="center" wrapText="1"/>
    </xf>
    <xf numFmtId="0" fontId="6" fillId="7" borderId="53" xfId="0" applyFont="1" applyFill="1" applyBorder="1" applyAlignment="1">
      <alignment horizontal="right" vertical="center"/>
    </xf>
    <xf numFmtId="0" fontId="19" fillId="5" borderId="41" xfId="0" applyFont="1" applyFill="1" applyBorder="1" applyAlignment="1">
      <alignment horizontal="right" vertical="center" wrapText="1"/>
    </xf>
    <xf numFmtId="0" fontId="19" fillId="5" borderId="35" xfId="0" applyFont="1" applyFill="1" applyBorder="1" applyAlignment="1">
      <alignment horizontal="right" vertical="center" wrapText="1"/>
    </xf>
    <xf numFmtId="0" fontId="7" fillId="4" borderId="80" xfId="0" applyFont="1" applyFill="1" applyBorder="1" applyAlignment="1">
      <alignment horizontal="right" vertical="center"/>
    </xf>
    <xf numFmtId="3" fontId="9" fillId="0" borderId="73" xfId="0" applyNumberFormat="1" applyFont="1" applyBorder="1" applyAlignment="1">
      <alignment vertical="center" wrapText="1"/>
    </xf>
    <xf numFmtId="3" fontId="9" fillId="0" borderId="49" xfId="0" applyNumberFormat="1" applyFont="1" applyBorder="1" applyAlignment="1">
      <alignment horizontal="right" vertical="center" wrapText="1"/>
    </xf>
    <xf numFmtId="9" fontId="9" fillId="7" borderId="73" xfId="0" applyNumberFormat="1" applyFont="1" applyFill="1" applyBorder="1" applyAlignment="1">
      <alignment vertical="center" wrapText="1"/>
    </xf>
    <xf numFmtId="9" fontId="9" fillId="7" borderId="49" xfId="0" applyNumberFormat="1" applyFont="1" applyFill="1" applyBorder="1" applyAlignment="1">
      <alignment horizontal="right" vertical="center" wrapText="1"/>
    </xf>
    <xf numFmtId="0" fontId="8" fillId="7" borderId="78" xfId="0" applyFont="1" applyFill="1" applyBorder="1" applyAlignment="1">
      <alignment wrapText="1"/>
    </xf>
    <xf numFmtId="0" fontId="9" fillId="7" borderId="78" xfId="0" applyFont="1" applyFill="1" applyBorder="1" applyAlignment="1">
      <alignment vertical="center" wrapText="1"/>
    </xf>
    <xf numFmtId="0" fontId="9" fillId="7" borderId="74" xfId="0" applyFont="1" applyFill="1" applyBorder="1" applyAlignment="1">
      <alignment horizontal="right" vertical="center" wrapText="1"/>
    </xf>
    <xf numFmtId="0" fontId="9" fillId="0" borderId="73" xfId="0" applyFont="1" applyBorder="1" applyAlignment="1">
      <alignment horizontal="right" wrapText="1"/>
    </xf>
    <xf numFmtId="3" fontId="9" fillId="0" borderId="73" xfId="0" applyNumberFormat="1" applyFont="1" applyBorder="1" applyAlignment="1">
      <alignment horizontal="right" vertical="center" wrapText="1"/>
    </xf>
    <xf numFmtId="0" fontId="9" fillId="7" borderId="49" xfId="0" applyFont="1" applyFill="1" applyBorder="1" applyAlignment="1">
      <alignment horizontal="right" vertical="center" wrapText="1"/>
    </xf>
    <xf numFmtId="0" fontId="8" fillId="0" borderId="78" xfId="0" applyFont="1" applyBorder="1" applyAlignment="1">
      <alignment horizontal="right" wrapText="1"/>
    </xf>
    <xf numFmtId="0" fontId="9" fillId="0" borderId="78" xfId="0" applyFont="1" applyBorder="1" applyAlignment="1">
      <alignment vertical="center" wrapText="1"/>
    </xf>
    <xf numFmtId="0" fontId="9" fillId="0" borderId="74" xfId="0" applyFont="1" applyBorder="1" applyAlignment="1">
      <alignment horizontal="right" vertical="center" wrapText="1"/>
    </xf>
    <xf numFmtId="0" fontId="9" fillId="7" borderId="73" xfId="0" applyFont="1" applyFill="1" applyBorder="1" applyAlignment="1">
      <alignment vertical="center" wrapText="1"/>
    </xf>
    <xf numFmtId="3" fontId="9" fillId="7" borderId="73" xfId="0" applyNumberFormat="1" applyFont="1" applyFill="1" applyBorder="1" applyAlignment="1">
      <alignment horizontal="right" vertical="center" wrapText="1"/>
    </xf>
    <xf numFmtId="3" fontId="9" fillId="7" borderId="49" xfId="0" applyNumberFormat="1" applyFont="1" applyFill="1" applyBorder="1" applyAlignment="1">
      <alignment horizontal="right" vertical="center" wrapText="1"/>
    </xf>
    <xf numFmtId="9" fontId="9" fillId="0" borderId="73" xfId="0" applyNumberFormat="1" applyFont="1" applyBorder="1" applyAlignment="1">
      <alignment vertical="center" wrapText="1"/>
    </xf>
    <xf numFmtId="9" fontId="9" fillId="0" borderId="49" xfId="0" applyNumberFormat="1" applyFont="1" applyBorder="1" applyAlignment="1">
      <alignment horizontal="right" vertical="center" wrapText="1"/>
    </xf>
    <xf numFmtId="0" fontId="8" fillId="0" borderId="78" xfId="0" applyFont="1" applyBorder="1" applyAlignment="1">
      <alignment wrapText="1"/>
    </xf>
    <xf numFmtId="174" fontId="9" fillId="0" borderId="73" xfId="9" applyNumberFormat="1" applyFont="1" applyBorder="1" applyAlignment="1">
      <alignment horizontal="right" vertical="center" wrapText="1"/>
    </xf>
    <xf numFmtId="174" fontId="9" fillId="0" borderId="49" xfId="9" applyNumberFormat="1" applyFont="1" applyBorder="1" applyAlignment="1">
      <alignment horizontal="right" vertical="center" wrapText="1"/>
    </xf>
    <xf numFmtId="174" fontId="9" fillId="7" borderId="73" xfId="9" applyNumberFormat="1" applyFont="1" applyFill="1" applyBorder="1" applyAlignment="1">
      <alignment horizontal="right" vertical="center" wrapText="1"/>
    </xf>
    <xf numFmtId="174" fontId="9" fillId="7" borderId="49" xfId="9" applyNumberFormat="1" applyFont="1" applyFill="1" applyBorder="1" applyAlignment="1">
      <alignment horizontal="right" vertical="center" wrapText="1"/>
    </xf>
    <xf numFmtId="3" fontId="8" fillId="7" borderId="73" xfId="0" applyNumberFormat="1" applyFont="1" applyFill="1" applyBorder="1" applyAlignment="1">
      <alignment horizontal="right" vertical="center" wrapText="1"/>
    </xf>
    <xf numFmtId="3" fontId="8" fillId="7" borderId="49" xfId="0" applyNumberFormat="1" applyFont="1" applyFill="1" applyBorder="1" applyAlignment="1">
      <alignment horizontal="right" vertical="center" wrapText="1"/>
    </xf>
    <xf numFmtId="174" fontId="9" fillId="7" borderId="73" xfId="9" applyNumberFormat="1" applyFont="1" applyFill="1" applyBorder="1" applyAlignment="1">
      <alignment horizontal="left" wrapText="1" indent="1"/>
    </xf>
    <xf numFmtId="174" fontId="9" fillId="0" borderId="73" xfId="9" applyNumberFormat="1" applyFont="1" applyBorder="1" applyAlignment="1">
      <alignment horizontal="left" wrapText="1" indent="1"/>
    </xf>
    <xf numFmtId="0" fontId="9" fillId="0" borderId="49" xfId="0" applyFont="1" applyBorder="1" applyAlignment="1">
      <alignment horizontal="right" vertical="center" wrapText="1"/>
    </xf>
    <xf numFmtId="174" fontId="9" fillId="0" borderId="73" xfId="9" applyNumberFormat="1" applyFont="1" applyBorder="1" applyAlignment="1">
      <alignment horizontal="right" wrapText="1"/>
    </xf>
    <xf numFmtId="176" fontId="9" fillId="7" borderId="73" xfId="9" applyNumberFormat="1" applyFont="1" applyFill="1" applyBorder="1" applyAlignment="1">
      <alignment horizontal="right" vertical="center" wrapText="1"/>
    </xf>
    <xf numFmtId="0" fontId="9" fillId="0" borderId="73" xfId="0" applyFont="1" applyBorder="1" applyAlignment="1">
      <alignment vertical="center" wrapText="1"/>
    </xf>
    <xf numFmtId="164" fontId="9" fillId="7" borderId="73" xfId="0" applyNumberFormat="1" applyFont="1" applyFill="1" applyBorder="1" applyAlignment="1">
      <alignment vertical="center" wrapText="1"/>
    </xf>
    <xf numFmtId="164" fontId="9" fillId="7" borderId="49" xfId="0" applyNumberFormat="1" applyFont="1" applyFill="1" applyBorder="1" applyAlignment="1">
      <alignment horizontal="right" vertical="center" wrapText="1"/>
    </xf>
    <xf numFmtId="164" fontId="9" fillId="0" borderId="73" xfId="0" applyNumberFormat="1" applyFont="1" applyBorder="1" applyAlignment="1">
      <alignment vertical="center" wrapText="1"/>
    </xf>
    <xf numFmtId="164" fontId="9" fillId="0" borderId="49" xfId="0" applyNumberFormat="1" applyFont="1" applyBorder="1" applyAlignment="1">
      <alignment horizontal="right" vertical="center" wrapText="1"/>
    </xf>
    <xf numFmtId="0" fontId="53" fillId="5" borderId="37" xfId="0" applyFont="1" applyFill="1" applyBorder="1" applyAlignment="1">
      <alignment vertical="center"/>
    </xf>
    <xf numFmtId="0" fontId="6" fillId="5" borderId="38" xfId="0" applyFont="1" applyFill="1" applyBorder="1" applyAlignment="1">
      <alignment horizontal="right" vertical="center"/>
    </xf>
    <xf numFmtId="0" fontId="6" fillId="5" borderId="39" xfId="0" applyFont="1" applyFill="1" applyBorder="1" applyAlignment="1">
      <alignment horizontal="right" vertical="center"/>
    </xf>
    <xf numFmtId="0" fontId="15" fillId="5" borderId="92" xfId="0" applyFont="1" applyFill="1" applyBorder="1" applyAlignment="1">
      <alignment vertical="top"/>
    </xf>
    <xf numFmtId="0" fontId="15" fillId="5" borderId="81" xfId="0" applyFont="1" applyFill="1" applyBorder="1" applyAlignment="1">
      <alignment vertical="top"/>
    </xf>
    <xf numFmtId="0" fontId="6" fillId="5" borderId="81" xfId="0" applyFont="1" applyFill="1" applyBorder="1" applyAlignment="1">
      <alignment horizontal="right" vertical="top"/>
    </xf>
    <xf numFmtId="0" fontId="6" fillId="5" borderId="68" xfId="0" applyFont="1" applyFill="1" applyBorder="1" applyAlignment="1">
      <alignment horizontal="right" vertical="top"/>
    </xf>
    <xf numFmtId="174" fontId="9" fillId="7" borderId="73" xfId="9" applyNumberFormat="1" applyFont="1" applyFill="1" applyBorder="1"/>
    <xf numFmtId="0" fontId="6" fillId="7" borderId="73" xfId="0" applyFont="1" applyFill="1" applyBorder="1" applyAlignment="1">
      <alignment vertical="top" wrapText="1"/>
    </xf>
    <xf numFmtId="0" fontId="6" fillId="7" borderId="78" xfId="0" applyFont="1" applyFill="1" applyBorder="1" applyAlignment="1">
      <alignment vertical="top" wrapText="1"/>
    </xf>
    <xf numFmtId="0" fontId="6" fillId="7" borderId="78" xfId="0" applyFont="1" applyFill="1" applyBorder="1" applyAlignment="1">
      <alignment horizontal="right" vertical="center" wrapText="1"/>
    </xf>
    <xf numFmtId="0" fontId="6" fillId="7" borderId="83" xfId="0" applyFont="1" applyFill="1" applyBorder="1" applyAlignment="1">
      <alignment horizontal="right" vertical="center"/>
    </xf>
    <xf numFmtId="9" fontId="9" fillId="0" borderId="73" xfId="0" applyNumberFormat="1" applyFont="1" applyBorder="1" applyAlignment="1">
      <alignment horizontal="right" vertical="center"/>
    </xf>
    <xf numFmtId="3" fontId="9" fillId="0" borderId="73" xfId="0" applyNumberFormat="1" applyFont="1" applyBorder="1" applyAlignment="1">
      <alignment horizontal="right" vertical="center"/>
    </xf>
    <xf numFmtId="3" fontId="9" fillId="0" borderId="49" xfId="0" applyNumberFormat="1" applyFont="1" applyBorder="1" applyAlignment="1">
      <alignment horizontal="right" vertical="center"/>
    </xf>
    <xf numFmtId="9" fontId="9" fillId="7" borderId="73" xfId="0" applyNumberFormat="1" applyFont="1" applyFill="1" applyBorder="1" applyAlignment="1">
      <alignment horizontal="right" vertical="center"/>
    </xf>
    <xf numFmtId="164" fontId="9" fillId="0" borderId="73" xfId="0" applyNumberFormat="1" applyFont="1" applyBorder="1" applyAlignment="1">
      <alignment horizontal="right" vertical="center"/>
    </xf>
    <xf numFmtId="0" fontId="54" fillId="5" borderId="107" xfId="0" applyFont="1" applyFill="1" applyBorder="1" applyAlignment="1">
      <alignment vertical="center"/>
    </xf>
    <xf numFmtId="0" fontId="53" fillId="5" borderId="38" xfId="0" applyFont="1" applyFill="1" applyBorder="1" applyAlignment="1">
      <alignment vertical="center"/>
    </xf>
    <xf numFmtId="0" fontId="15" fillId="5" borderId="38" xfId="0" applyFont="1" applyFill="1" applyBorder="1" applyAlignment="1">
      <alignment horizontal="right" vertical="center" wrapText="1"/>
    </xf>
    <xf numFmtId="0" fontId="6" fillId="5" borderId="108" xfId="0" applyFont="1" applyFill="1" applyBorder="1" applyAlignment="1">
      <alignment horizontal="right" vertical="center"/>
    </xf>
    <xf numFmtId="0" fontId="6" fillId="5" borderId="109" xfId="0" applyFont="1" applyFill="1" applyBorder="1" applyAlignment="1">
      <alignment horizontal="right" vertical="center"/>
    </xf>
    <xf numFmtId="0" fontId="54" fillId="5" borderId="41" xfId="0" applyFont="1" applyFill="1" applyBorder="1" applyAlignment="1">
      <alignment vertical="center"/>
    </xf>
    <xf numFmtId="0" fontId="15" fillId="5" borderId="41" xfId="0" applyFont="1" applyFill="1" applyBorder="1" applyAlignment="1">
      <alignment horizontal="right" vertical="center" wrapText="1"/>
    </xf>
    <xf numFmtId="0" fontId="6" fillId="5" borderId="41" xfId="0" applyFont="1" applyFill="1" applyBorder="1" applyAlignment="1">
      <alignment horizontal="right" vertical="center"/>
    </xf>
    <xf numFmtId="0" fontId="6" fillId="5" borderId="81" xfId="0" applyFont="1" applyFill="1" applyBorder="1" applyAlignment="1">
      <alignment vertical="top" wrapText="1"/>
    </xf>
    <xf numFmtId="3" fontId="9" fillId="7" borderId="73" xfId="0" applyNumberFormat="1" applyFont="1" applyFill="1" applyBorder="1" applyAlignment="1">
      <alignment horizontal="right" wrapText="1"/>
    </xf>
    <xf numFmtId="3" fontId="9" fillId="0" borderId="73" xfId="0" applyNumberFormat="1" applyFont="1" applyBorder="1" applyAlignment="1">
      <alignment horizontal="right" wrapText="1"/>
    </xf>
    <xf numFmtId="9" fontId="9" fillId="7" borderId="73" xfId="0" applyNumberFormat="1" applyFont="1" applyFill="1" applyBorder="1" applyAlignment="1">
      <alignment horizontal="right" wrapText="1"/>
    </xf>
    <xf numFmtId="3" fontId="8" fillId="0" borderId="73" xfId="0" applyNumberFormat="1" applyFont="1" applyBorder="1" applyAlignment="1">
      <alignment horizontal="right" wrapText="1"/>
    </xf>
    <xf numFmtId="0" fontId="54" fillId="5" borderId="37" xfId="0" applyFont="1" applyFill="1" applyBorder="1" applyAlignment="1">
      <alignment vertical="center"/>
    </xf>
    <xf numFmtId="0" fontId="6" fillId="5" borderId="38" xfId="0" applyFont="1" applyFill="1" applyBorder="1" applyAlignment="1">
      <alignment vertical="top" wrapText="1"/>
    </xf>
    <xf numFmtId="0" fontId="6" fillId="5" borderId="38" xfId="0" applyFont="1" applyFill="1" applyBorder="1" applyAlignment="1">
      <alignment horizontal="right" vertical="center" wrapText="1"/>
    </xf>
    <xf numFmtId="0" fontId="6" fillId="5" borderId="41" xfId="0" applyFont="1" applyFill="1" applyBorder="1" applyAlignment="1">
      <alignment vertical="top" wrapText="1"/>
    </xf>
    <xf numFmtId="0" fontId="6" fillId="5" borderId="41" xfId="0" applyFont="1" applyFill="1" applyBorder="1" applyAlignment="1">
      <alignment horizontal="right" vertical="center" wrapText="1"/>
    </xf>
    <xf numFmtId="0" fontId="54" fillId="5" borderId="92" xfId="0" applyFont="1" applyFill="1" applyBorder="1" applyAlignment="1">
      <alignment vertical="center"/>
    </xf>
    <xf numFmtId="0" fontId="6" fillId="5" borderId="81" xfId="0" applyFont="1" applyFill="1" applyBorder="1" applyAlignment="1">
      <alignment horizontal="right" vertical="center" wrapText="1"/>
    </xf>
    <xf numFmtId="0" fontId="9" fillId="7" borderId="78" xfId="0" applyFont="1" applyFill="1" applyBorder="1" applyAlignment="1">
      <alignment horizontal="right" vertical="center" wrapText="1"/>
    </xf>
    <xf numFmtId="0" fontId="8" fillId="0" borderId="73" xfId="0" applyFont="1" applyBorder="1" applyAlignment="1">
      <alignment horizontal="right"/>
    </xf>
    <xf numFmtId="0" fontId="9" fillId="0" borderId="78" xfId="0" applyFont="1" applyBorder="1" applyAlignment="1">
      <alignment horizontal="right" vertical="center" wrapText="1"/>
    </xf>
    <xf numFmtId="9" fontId="9" fillId="0" borderId="73" xfId="0" applyNumberFormat="1" applyFont="1" applyBorder="1" applyAlignment="1">
      <alignment horizontal="right" vertical="center" wrapText="1"/>
    </xf>
    <xf numFmtId="179" fontId="9" fillId="7" borderId="73" xfId="9" applyNumberFormat="1" applyFont="1" applyFill="1" applyBorder="1" applyAlignment="1">
      <alignment horizontal="right" vertical="center" wrapText="1"/>
    </xf>
    <xf numFmtId="179" fontId="9" fillId="7" borderId="73" xfId="0" applyNumberFormat="1" applyFont="1" applyFill="1" applyBorder="1" applyAlignment="1">
      <alignment horizontal="right" vertical="center" wrapText="1"/>
    </xf>
    <xf numFmtId="43" fontId="9" fillId="0" borderId="73" xfId="9" applyFont="1" applyBorder="1" applyAlignment="1">
      <alignment horizontal="right" vertical="center" wrapText="1"/>
    </xf>
    <xf numFmtId="43" fontId="9" fillId="0" borderId="49" xfId="9" applyFont="1" applyBorder="1" applyAlignment="1">
      <alignment horizontal="right" vertical="center" wrapText="1"/>
    </xf>
    <xf numFmtId="174" fontId="8" fillId="7" borderId="73" xfId="9" applyNumberFormat="1" applyFont="1" applyFill="1" applyBorder="1" applyAlignment="1">
      <alignment vertical="center" wrapText="1"/>
    </xf>
    <xf numFmtId="174" fontId="8" fillId="7" borderId="73" xfId="9" applyNumberFormat="1" applyFont="1" applyFill="1" applyBorder="1" applyAlignment="1">
      <alignment horizontal="right" vertical="center" wrapText="1"/>
    </xf>
    <xf numFmtId="43" fontId="9" fillId="7" borderId="73" xfId="9" applyFont="1" applyFill="1" applyBorder="1" applyAlignment="1">
      <alignment horizontal="right" vertical="center" wrapText="1"/>
    </xf>
    <xf numFmtId="43" fontId="9" fillId="7" borderId="49" xfId="9" applyFont="1" applyFill="1" applyBorder="1" applyAlignment="1">
      <alignment horizontal="right" vertical="center" wrapText="1"/>
    </xf>
    <xf numFmtId="174" fontId="9" fillId="0" borderId="73" xfId="9" applyNumberFormat="1" applyFont="1" applyBorder="1" applyAlignment="1">
      <alignment vertical="center" wrapText="1"/>
    </xf>
    <xf numFmtId="174" fontId="9" fillId="7" borderId="73" xfId="9" applyNumberFormat="1" applyFont="1" applyFill="1" applyBorder="1" applyAlignment="1">
      <alignment vertical="center" wrapText="1"/>
    </xf>
    <xf numFmtId="174" fontId="8" fillId="7" borderId="49" xfId="9" applyNumberFormat="1" applyFont="1" applyFill="1" applyBorder="1" applyAlignment="1">
      <alignment horizontal="right" vertical="center" wrapText="1"/>
    </xf>
    <xf numFmtId="174" fontId="9" fillId="0" borderId="73" xfId="9" applyNumberFormat="1" applyFont="1" applyBorder="1" applyAlignment="1">
      <alignment horizontal="right" indent="1"/>
    </xf>
    <xf numFmtId="174" fontId="9" fillId="7" borderId="73" xfId="9" applyNumberFormat="1" applyFont="1" applyFill="1" applyBorder="1" applyAlignment="1">
      <alignment horizontal="left" indent="1"/>
    </xf>
    <xf numFmtId="174" fontId="9" fillId="0" borderId="73" xfId="9" applyNumberFormat="1" applyFont="1" applyBorder="1" applyAlignment="1">
      <alignment horizontal="left" indent="1"/>
    </xf>
    <xf numFmtId="164" fontId="9" fillId="7" borderId="73" xfId="0" applyNumberFormat="1" applyFont="1" applyFill="1" applyBorder="1" applyAlignment="1">
      <alignment horizontal="right" vertical="center" wrapText="1"/>
    </xf>
    <xf numFmtId="0" fontId="12" fillId="5" borderId="37" xfId="0" applyFont="1" applyFill="1" applyBorder="1" applyAlignment="1">
      <alignment vertical="top"/>
    </xf>
    <xf numFmtId="0" fontId="12" fillId="5" borderId="38" xfId="0" applyFont="1" applyFill="1" applyBorder="1" applyAlignment="1">
      <alignment vertical="top"/>
    </xf>
    <xf numFmtId="0" fontId="12" fillId="5" borderId="40" xfId="0" applyFont="1" applyFill="1" applyBorder="1" applyAlignment="1">
      <alignment vertical="top" wrapText="1"/>
    </xf>
    <xf numFmtId="0" fontId="12" fillId="5" borderId="41" xfId="0" applyFont="1" applyFill="1" applyBorder="1" applyAlignment="1">
      <alignment vertical="top" wrapText="1"/>
    </xf>
    <xf numFmtId="0" fontId="12" fillId="5" borderId="92" xfId="0" applyFont="1" applyFill="1" applyBorder="1" applyAlignment="1">
      <alignment vertical="top" wrapText="1"/>
    </xf>
    <xf numFmtId="0" fontId="12" fillId="5" borderId="81" xfId="0" applyFont="1" applyFill="1" applyBorder="1" applyAlignment="1">
      <alignment vertical="top" wrapText="1"/>
    </xf>
    <xf numFmtId="43" fontId="9" fillId="0" borderId="73" xfId="9" applyFont="1" applyBorder="1"/>
    <xf numFmtId="43" fontId="9" fillId="7" borderId="73" xfId="9" applyFont="1" applyFill="1" applyBorder="1"/>
    <xf numFmtId="0" fontId="6" fillId="0" borderId="73" xfId="0" applyFont="1" applyBorder="1" applyAlignment="1">
      <alignment vertical="top" wrapText="1"/>
    </xf>
    <xf numFmtId="0" fontId="6" fillId="0" borderId="78" xfId="0" applyFont="1" applyBorder="1" applyAlignment="1">
      <alignment vertical="top" wrapText="1"/>
    </xf>
    <xf numFmtId="0" fontId="6" fillId="0" borderId="78" xfId="0" applyFont="1" applyBorder="1" applyAlignment="1">
      <alignment horizontal="right" vertical="center" wrapText="1"/>
    </xf>
    <xf numFmtId="0" fontId="6" fillId="0" borderId="78" xfId="0" applyFont="1" applyBorder="1" applyAlignment="1">
      <alignment horizontal="right" vertical="center"/>
    </xf>
    <xf numFmtId="3" fontId="9" fillId="0" borderId="73" xfId="0" applyNumberFormat="1" applyFont="1" applyBorder="1" applyAlignment="1">
      <alignment wrapText="1"/>
    </xf>
    <xf numFmtId="0" fontId="47" fillId="9" borderId="40" xfId="0" applyFont="1" applyFill="1" applyBorder="1"/>
    <xf numFmtId="3" fontId="47" fillId="9" borderId="35" xfId="0" applyNumberFormat="1" applyFont="1" applyFill="1" applyBorder="1"/>
    <xf numFmtId="10" fontId="9" fillId="7" borderId="73" xfId="0" applyNumberFormat="1" applyFont="1" applyFill="1" applyBorder="1" applyAlignment="1">
      <alignment wrapText="1"/>
    </xf>
    <xf numFmtId="0" fontId="47" fillId="5" borderId="40" xfId="0" applyFont="1" applyFill="1" applyBorder="1"/>
    <xf numFmtId="0" fontId="46" fillId="9" borderId="40" xfId="0" applyFont="1" applyFill="1" applyBorder="1"/>
    <xf numFmtId="0" fontId="46" fillId="9" borderId="35" xfId="0" applyFont="1" applyFill="1" applyBorder="1"/>
    <xf numFmtId="0" fontId="0" fillId="9" borderId="35" xfId="0" applyFill="1" applyBorder="1"/>
    <xf numFmtId="9" fontId="9" fillId="0" borderId="73" xfId="0" applyNumberFormat="1" applyFont="1" applyBorder="1" applyAlignment="1">
      <alignment horizontal="right" wrapText="1"/>
    </xf>
    <xf numFmtId="0" fontId="47" fillId="9" borderId="35" xfId="0" applyFont="1" applyFill="1" applyBorder="1"/>
    <xf numFmtId="0" fontId="47" fillId="9" borderId="41" xfId="0" applyFont="1" applyFill="1" applyBorder="1"/>
    <xf numFmtId="0" fontId="46" fillId="9" borderId="41" xfId="0" applyFont="1" applyFill="1" applyBorder="1"/>
    <xf numFmtId="0" fontId="8" fillId="7" borderId="78" xfId="0" applyFont="1" applyFill="1" applyBorder="1" applyAlignment="1">
      <alignment horizontal="right" wrapText="1"/>
    </xf>
    <xf numFmtId="0" fontId="78" fillId="5" borderId="37" xfId="0" applyFont="1" applyFill="1" applyBorder="1" applyAlignment="1">
      <alignment vertical="center"/>
    </xf>
    <xf numFmtId="0" fontId="78" fillId="5" borderId="40" xfId="0" applyFont="1" applyFill="1" applyBorder="1" applyAlignment="1">
      <alignment vertical="center"/>
    </xf>
    <xf numFmtId="0" fontId="53" fillId="5" borderId="41" xfId="0" applyFont="1" applyFill="1" applyBorder="1" applyAlignment="1">
      <alignment vertical="center"/>
    </xf>
    <xf numFmtId="0" fontId="6" fillId="9" borderId="41" xfId="0" applyFont="1" applyFill="1" applyBorder="1" applyAlignment="1">
      <alignment vertical="top"/>
    </xf>
    <xf numFmtId="0" fontId="79" fillId="5" borderId="92" xfId="0" applyFont="1" applyFill="1" applyBorder="1"/>
    <xf numFmtId="0" fontId="13" fillId="5" borderId="81" xfId="0" applyFont="1" applyFill="1" applyBorder="1"/>
    <xf numFmtId="0" fontId="6" fillId="9" borderId="40" xfId="0" applyFont="1" applyFill="1" applyBorder="1" applyAlignment="1">
      <alignment vertical="top"/>
    </xf>
    <xf numFmtId="174" fontId="9" fillId="7" borderId="73" xfId="9" applyNumberFormat="1" applyFont="1" applyFill="1" applyBorder="1" applyAlignment="1">
      <alignment horizontal="right" wrapText="1"/>
    </xf>
    <xf numFmtId="0" fontId="6" fillId="0" borderId="53" xfId="0" applyFont="1" applyBorder="1" applyAlignment="1">
      <alignment horizontal="right" vertical="center"/>
    </xf>
    <xf numFmtId="0" fontId="6" fillId="5" borderId="56" xfId="0" applyFont="1" applyFill="1" applyBorder="1" applyAlignment="1">
      <alignment vertical="top"/>
    </xf>
    <xf numFmtId="10" fontId="9" fillId="7" borderId="73" xfId="0" applyNumberFormat="1" applyFont="1" applyFill="1" applyBorder="1" applyAlignment="1">
      <alignment horizontal="right" wrapText="1"/>
    </xf>
    <xf numFmtId="0" fontId="0" fillId="5" borderId="30" xfId="0" applyFill="1" applyBorder="1" applyAlignment="1">
      <alignment vertical="top"/>
    </xf>
    <xf numFmtId="0" fontId="0" fillId="9" borderId="30" xfId="0" applyFill="1" applyBorder="1" applyAlignment="1">
      <alignment vertical="top"/>
    </xf>
    <xf numFmtId="3" fontId="9" fillId="7" borderId="73" xfId="0" applyNumberFormat="1" applyFont="1" applyFill="1" applyBorder="1" applyAlignment="1">
      <alignment horizontal="right" wrapText="1" indent="1"/>
    </xf>
    <xf numFmtId="3" fontId="9" fillId="0" borderId="73" xfId="0" applyNumberFormat="1" applyFont="1" applyBorder="1" applyAlignment="1">
      <alignment horizontal="right" wrapText="1" indent="1"/>
    </xf>
    <xf numFmtId="0" fontId="9" fillId="7" borderId="73" xfId="0" applyFont="1" applyFill="1" applyBorder="1" applyAlignment="1">
      <alignment horizontal="right" wrapText="1" indent="1"/>
    </xf>
    <xf numFmtId="10" fontId="9" fillId="0" borderId="73" xfId="0" applyNumberFormat="1" applyFont="1" applyBorder="1" applyAlignment="1">
      <alignment horizontal="right" wrapText="1"/>
    </xf>
    <xf numFmtId="0" fontId="53" fillId="0" borderId="53" xfId="0" applyFont="1" applyBorder="1" applyAlignment="1">
      <alignment vertical="center"/>
    </xf>
    <xf numFmtId="0" fontId="13" fillId="7" borderId="80" xfId="0" applyFont="1" applyFill="1" applyBorder="1"/>
    <xf numFmtId="0" fontId="13" fillId="7" borderId="53" xfId="0" applyFont="1" applyFill="1" applyBorder="1"/>
    <xf numFmtId="4" fontId="9" fillId="0" borderId="73" xfId="0" applyNumberFormat="1" applyFont="1" applyBorder="1" applyAlignment="1">
      <alignment wrapText="1"/>
    </xf>
    <xf numFmtId="0" fontId="6" fillId="9" borderId="68" xfId="0" applyFont="1" applyFill="1" applyBorder="1" applyAlignment="1">
      <alignment horizontal="right" vertical="center"/>
    </xf>
    <xf numFmtId="9" fontId="9" fillId="7" borderId="49" xfId="0" applyNumberFormat="1" applyFont="1" applyFill="1" applyBorder="1" applyAlignment="1">
      <alignment horizontal="right" vertical="center"/>
    </xf>
    <xf numFmtId="0" fontId="9" fillId="7" borderId="74" xfId="0" applyFont="1" applyFill="1" applyBorder="1" applyAlignment="1">
      <alignment horizontal="right" vertical="center"/>
    </xf>
    <xf numFmtId="4" fontId="9" fillId="7" borderId="73" xfId="0" applyNumberFormat="1" applyFont="1" applyFill="1" applyBorder="1" applyAlignment="1">
      <alignment wrapText="1"/>
    </xf>
    <xf numFmtId="9" fontId="9" fillId="0" borderId="49" xfId="0" applyNumberFormat="1" applyFont="1" applyBorder="1" applyAlignment="1">
      <alignment horizontal="right" vertical="center"/>
    </xf>
    <xf numFmtId="0" fontId="9" fillId="0" borderId="74" xfId="0" applyFont="1" applyBorder="1" applyAlignment="1">
      <alignment horizontal="right" vertical="center"/>
    </xf>
    <xf numFmtId="0" fontId="9" fillId="7" borderId="49" xfId="0" applyFont="1" applyFill="1" applyBorder="1" applyAlignment="1">
      <alignment vertical="center"/>
    </xf>
    <xf numFmtId="0" fontId="9" fillId="0" borderId="49" xfId="0" applyFont="1" applyBorder="1" applyAlignment="1">
      <alignment vertical="center"/>
    </xf>
    <xf numFmtId="174" fontId="9" fillId="7" borderId="73" xfId="9" applyNumberFormat="1" applyFont="1" applyFill="1" applyBorder="1" applyAlignment="1">
      <alignment vertical="center"/>
    </xf>
    <xf numFmtId="0" fontId="9" fillId="0" borderId="73" xfId="0" applyFont="1" applyBorder="1" applyAlignment="1">
      <alignment horizontal="left" wrapText="1"/>
    </xf>
    <xf numFmtId="0" fontId="9" fillId="7" borderId="73" xfId="0" applyFont="1" applyFill="1" applyBorder="1" applyAlignment="1">
      <alignment horizontal="left" wrapText="1"/>
    </xf>
    <xf numFmtId="164" fontId="9" fillId="0" borderId="49" xfId="0" applyNumberFormat="1" applyFont="1" applyBorder="1" applyAlignment="1">
      <alignment horizontal="right" vertical="center"/>
    </xf>
    <xf numFmtId="0" fontId="17" fillId="5" borderId="38" xfId="0" applyFont="1" applyFill="1" applyBorder="1"/>
    <xf numFmtId="0" fontId="17" fillId="5" borderId="41" xfId="0" applyFont="1" applyFill="1" applyBorder="1"/>
    <xf numFmtId="0" fontId="13" fillId="5" borderId="92" xfId="0" applyFont="1" applyFill="1" applyBorder="1" applyAlignment="1">
      <alignment wrapText="1"/>
    </xf>
    <xf numFmtId="0" fontId="13" fillId="5" borderId="81" xfId="0" applyFont="1" applyFill="1" applyBorder="1" applyAlignment="1">
      <alignment wrapText="1"/>
    </xf>
    <xf numFmtId="0" fontId="9" fillId="0" borderId="16" xfId="0" applyFont="1" applyBorder="1" applyAlignment="1">
      <alignment vertical="center"/>
    </xf>
    <xf numFmtId="0" fontId="9" fillId="0" borderId="16" xfId="0" applyFont="1" applyBorder="1" applyAlignment="1">
      <alignment wrapText="1"/>
    </xf>
    <xf numFmtId="0" fontId="9" fillId="0" borderId="16" xfId="0" applyFont="1" applyBorder="1" applyAlignment="1">
      <alignment horizontal="right" wrapText="1"/>
    </xf>
    <xf numFmtId="0" fontId="9" fillId="0" borderId="4" xfId="0" applyFont="1" applyBorder="1" applyAlignment="1">
      <alignment horizontal="right" vertical="center"/>
    </xf>
    <xf numFmtId="0" fontId="53" fillId="5" borderId="88" xfId="0" applyFont="1" applyFill="1" applyBorder="1" applyAlignment="1">
      <alignment vertical="center"/>
    </xf>
    <xf numFmtId="0" fontId="9" fillId="5" borderId="61" xfId="0" applyFont="1" applyFill="1" applyBorder="1" applyAlignment="1">
      <alignment horizontal="right" wrapText="1"/>
    </xf>
    <xf numFmtId="3" fontId="9" fillId="5" borderId="61" xfId="0" applyNumberFormat="1" applyFont="1" applyFill="1" applyBorder="1" applyAlignment="1">
      <alignment horizontal="right" wrapText="1"/>
    </xf>
    <xf numFmtId="0" fontId="9" fillId="5" borderId="55" xfId="0" applyFont="1" applyFill="1" applyBorder="1" applyAlignment="1">
      <alignment horizontal="right" wrapText="1"/>
    </xf>
    <xf numFmtId="0" fontId="53" fillId="9" borderId="40" xfId="0" applyFont="1" applyFill="1" applyBorder="1" applyAlignment="1">
      <alignment vertical="center"/>
    </xf>
    <xf numFmtId="0" fontId="9" fillId="9" borderId="41" xfId="0" applyFont="1" applyFill="1" applyBorder="1" applyAlignment="1">
      <alignment horizontal="right" wrapText="1"/>
    </xf>
    <xf numFmtId="3" fontId="9" fillId="9" borderId="41" xfId="0" applyNumberFormat="1" applyFont="1" applyFill="1" applyBorder="1" applyAlignment="1">
      <alignment horizontal="right" wrapText="1"/>
    </xf>
    <xf numFmtId="0" fontId="9" fillId="9" borderId="35" xfId="0" applyFont="1" applyFill="1" applyBorder="1" applyAlignment="1">
      <alignment horizontal="right" wrapText="1"/>
    </xf>
    <xf numFmtId="0" fontId="9" fillId="5" borderId="41" xfId="0" applyFont="1" applyFill="1" applyBorder="1" applyAlignment="1">
      <alignment horizontal="right" wrapText="1"/>
    </xf>
    <xf numFmtId="3" fontId="9" fillId="5" borderId="41" xfId="0" applyNumberFormat="1" applyFont="1" applyFill="1" applyBorder="1" applyAlignment="1">
      <alignment horizontal="right" wrapText="1"/>
    </xf>
    <xf numFmtId="0" fontId="9" fillId="5" borderId="35" xfId="0" applyFont="1" applyFill="1" applyBorder="1" applyAlignment="1">
      <alignment horizontal="right" wrapText="1"/>
    </xf>
    <xf numFmtId="0" fontId="6" fillId="9" borderId="63" xfId="0" applyFont="1" applyFill="1" applyBorder="1" applyAlignment="1">
      <alignment vertical="top"/>
    </xf>
    <xf numFmtId="0" fontId="6" fillId="9" borderId="60" xfId="0" applyFont="1" applyFill="1" applyBorder="1" applyAlignment="1">
      <alignment horizontal="right" vertical="top"/>
    </xf>
    <xf numFmtId="0" fontId="6" fillId="9" borderId="62" xfId="0" applyFont="1" applyFill="1" applyBorder="1" applyAlignment="1">
      <alignment horizontal="right" vertical="top"/>
    </xf>
    <xf numFmtId="0" fontId="15" fillId="5" borderId="61" xfId="0" applyFont="1" applyFill="1" applyBorder="1" applyAlignment="1">
      <alignment vertical="top"/>
    </xf>
    <xf numFmtId="0" fontId="6" fillId="5" borderId="61" xfId="0" applyFont="1" applyFill="1" applyBorder="1" applyAlignment="1">
      <alignment horizontal="right" vertical="center"/>
    </xf>
    <xf numFmtId="0" fontId="6" fillId="5" borderId="55" xfId="0" applyFont="1" applyFill="1" applyBorder="1" applyAlignment="1">
      <alignment horizontal="right" vertical="center"/>
    </xf>
    <xf numFmtId="0" fontId="15" fillId="9" borderId="41" xfId="0" applyFont="1" applyFill="1" applyBorder="1" applyAlignment="1">
      <alignment vertical="top"/>
    </xf>
    <xf numFmtId="0" fontId="6" fillId="9" borderId="41" xfId="0" applyFont="1" applyFill="1" applyBorder="1" applyAlignment="1">
      <alignment horizontal="right" vertical="center"/>
    </xf>
    <xf numFmtId="0" fontId="6" fillId="9" borderId="35" xfId="0" applyFont="1" applyFill="1" applyBorder="1" applyAlignment="1">
      <alignment horizontal="right" vertical="center"/>
    </xf>
    <xf numFmtId="0" fontId="15" fillId="9" borderId="63" xfId="0" applyFont="1" applyFill="1" applyBorder="1" applyAlignment="1">
      <alignment vertical="top"/>
    </xf>
    <xf numFmtId="0" fontId="15" fillId="9" borderId="60" xfId="0" applyFont="1" applyFill="1" applyBorder="1" applyAlignment="1">
      <alignment vertical="top"/>
    </xf>
    <xf numFmtId="0" fontId="6" fillId="9" borderId="60" xfId="0" applyFont="1" applyFill="1" applyBorder="1" applyAlignment="1">
      <alignment horizontal="right" vertical="center"/>
    </xf>
    <xf numFmtId="0" fontId="6" fillId="9" borderId="62" xfId="0" applyFont="1" applyFill="1" applyBorder="1" applyAlignment="1">
      <alignment horizontal="right" vertical="center"/>
    </xf>
    <xf numFmtId="0" fontId="9" fillId="0" borderId="73" xfId="0" applyFont="1" applyFill="1" applyBorder="1" applyAlignment="1">
      <alignment vertical="center"/>
    </xf>
    <xf numFmtId="0" fontId="9" fillId="0" borderId="104" xfId="0" applyFont="1" applyFill="1" applyBorder="1" applyAlignment="1">
      <alignment wrapText="1"/>
    </xf>
    <xf numFmtId="3" fontId="9" fillId="0" borderId="73" xfId="0" applyNumberFormat="1" applyFont="1" applyFill="1" applyBorder="1" applyAlignment="1">
      <alignment horizontal="right" vertical="center"/>
    </xf>
    <xf numFmtId="0" fontId="9" fillId="0" borderId="73" xfId="0" applyFont="1" applyFill="1" applyBorder="1" applyAlignment="1">
      <alignment horizontal="right" vertical="center"/>
    </xf>
    <xf numFmtId="3" fontId="9" fillId="0" borderId="105" xfId="0" applyNumberFormat="1" applyFont="1" applyFill="1" applyBorder="1" applyAlignment="1">
      <alignment horizontal="right" vertical="center"/>
    </xf>
    <xf numFmtId="9" fontId="9" fillId="0" borderId="73" xfId="0" applyNumberFormat="1" applyFont="1" applyFill="1" applyBorder="1" applyAlignment="1">
      <alignment horizontal="right" vertical="center"/>
    </xf>
    <xf numFmtId="9" fontId="9" fillId="0" borderId="105" xfId="0" applyNumberFormat="1" applyFont="1" applyFill="1" applyBorder="1" applyAlignment="1">
      <alignment horizontal="right" vertical="center"/>
    </xf>
    <xf numFmtId="0" fontId="8" fillId="0" borderId="104" xfId="0" applyFont="1" applyFill="1" applyBorder="1" applyAlignment="1">
      <alignment wrapText="1"/>
    </xf>
    <xf numFmtId="0" fontId="9" fillId="0" borderId="78" xfId="0" applyFont="1" applyFill="1" applyBorder="1" applyAlignment="1">
      <alignment horizontal="right" vertical="center"/>
    </xf>
    <xf numFmtId="0" fontId="9" fillId="0" borderId="106" xfId="0" applyFont="1" applyFill="1" applyBorder="1" applyAlignment="1">
      <alignment horizontal="right" vertical="center"/>
    </xf>
    <xf numFmtId="0" fontId="9" fillId="0" borderId="73" xfId="0" applyFont="1" applyFill="1" applyBorder="1" applyAlignment="1">
      <alignment wrapText="1"/>
    </xf>
    <xf numFmtId="0" fontId="9" fillId="0" borderId="105" xfId="0" applyFont="1" applyFill="1" applyBorder="1" applyAlignment="1">
      <alignment horizontal="right" vertical="center"/>
    </xf>
    <xf numFmtId="3" fontId="9" fillId="0" borderId="49" xfId="0" applyNumberFormat="1" applyFont="1" applyFill="1" applyBorder="1" applyAlignment="1">
      <alignment horizontal="right" vertical="center"/>
    </xf>
    <xf numFmtId="0" fontId="9" fillId="0" borderId="104" xfId="0" applyFont="1" applyFill="1" applyBorder="1" applyAlignment="1">
      <alignment horizontal="left" wrapText="1" indent="1"/>
    </xf>
    <xf numFmtId="0" fontId="9" fillId="0" borderId="73" xfId="0" applyFont="1" applyFill="1" applyBorder="1" applyAlignment="1">
      <alignment horizontal="left" wrapText="1" indent="1"/>
    </xf>
    <xf numFmtId="0" fontId="9" fillId="0" borderId="104" xfId="0" applyFont="1" applyFill="1" applyBorder="1" applyAlignment="1">
      <alignment horizontal="left" wrapText="1"/>
    </xf>
    <xf numFmtId="168" fontId="9" fillId="0" borderId="73" xfId="0" applyNumberFormat="1" applyFont="1" applyFill="1" applyBorder="1" applyAlignment="1">
      <alignment horizontal="right" vertical="center"/>
    </xf>
    <xf numFmtId="10" fontId="9" fillId="0" borderId="73" xfId="0" applyNumberFormat="1" applyFont="1" applyFill="1" applyBorder="1" applyAlignment="1">
      <alignment horizontal="right" vertical="center"/>
    </xf>
    <xf numFmtId="164" fontId="9" fillId="0" borderId="73" xfId="0" applyNumberFormat="1" applyFont="1" applyFill="1" applyBorder="1" applyAlignment="1">
      <alignment horizontal="right" vertical="center"/>
    </xf>
    <xf numFmtId="164" fontId="9" fillId="0" borderId="105" xfId="0" applyNumberFormat="1" applyFont="1" applyFill="1" applyBorder="1" applyAlignment="1">
      <alignment horizontal="right" vertical="center"/>
    </xf>
    <xf numFmtId="10" fontId="9" fillId="0" borderId="78" xfId="0" applyNumberFormat="1" applyFont="1" applyFill="1" applyBorder="1" applyAlignment="1">
      <alignment horizontal="right" vertical="center"/>
    </xf>
    <xf numFmtId="176" fontId="9" fillId="0" borderId="73" xfId="9" applyNumberFormat="1" applyFont="1" applyFill="1" applyBorder="1" applyAlignment="1">
      <alignment horizontal="right" vertical="center"/>
    </xf>
    <xf numFmtId="176" fontId="9" fillId="0" borderId="49" xfId="9" applyNumberFormat="1" applyFont="1" applyFill="1" applyBorder="1" applyAlignment="1">
      <alignment horizontal="right" vertical="center"/>
    </xf>
    <xf numFmtId="174" fontId="9" fillId="0" borderId="73" xfId="9" applyNumberFormat="1" applyFont="1" applyFill="1" applyBorder="1"/>
    <xf numFmtId="0" fontId="9" fillId="0" borderId="49" xfId="0" applyFont="1" applyFill="1" applyBorder="1" applyAlignment="1">
      <alignment horizontal="right" vertical="center"/>
    </xf>
    <xf numFmtId="0" fontId="9" fillId="0" borderId="73" xfId="0" applyFont="1" applyFill="1" applyBorder="1" applyAlignment="1">
      <alignment vertical="center" wrapText="1"/>
    </xf>
    <xf numFmtId="176" fontId="9" fillId="0" borderId="73" xfId="9" applyNumberFormat="1" applyFont="1" applyFill="1" applyBorder="1" applyAlignment="1">
      <alignment horizontal="right" vertical="center" wrapText="1"/>
    </xf>
    <xf numFmtId="0" fontId="6" fillId="0" borderId="73" xfId="0" applyFont="1" applyFill="1" applyBorder="1" applyAlignment="1">
      <alignment vertical="top" wrapText="1"/>
    </xf>
    <xf numFmtId="0" fontId="6" fillId="0" borderId="78" xfId="0" applyFont="1" applyFill="1" applyBorder="1" applyAlignment="1">
      <alignment vertical="top" wrapText="1"/>
    </xf>
    <xf numFmtId="0" fontId="6" fillId="0" borderId="78" xfId="0" applyFont="1" applyFill="1" applyBorder="1" applyAlignment="1">
      <alignment horizontal="right" vertical="center" wrapText="1"/>
    </xf>
    <xf numFmtId="0" fontId="6" fillId="0" borderId="78" xfId="0" applyFont="1" applyFill="1" applyBorder="1" applyAlignment="1">
      <alignment horizontal="right" vertical="center"/>
    </xf>
    <xf numFmtId="0" fontId="6" fillId="0" borderId="83" xfId="0" applyFont="1" applyFill="1" applyBorder="1" applyAlignment="1">
      <alignment horizontal="right" vertical="center"/>
    </xf>
    <xf numFmtId="3" fontId="9" fillId="0" borderId="73" xfId="0" applyNumberFormat="1" applyFont="1" applyFill="1" applyBorder="1" applyAlignment="1">
      <alignment horizontal="right" wrapText="1"/>
    </xf>
    <xf numFmtId="3" fontId="9" fillId="0" borderId="49" xfId="0" applyNumberFormat="1" applyFont="1" applyFill="1" applyBorder="1" applyAlignment="1">
      <alignment horizontal="right" wrapText="1"/>
    </xf>
    <xf numFmtId="164" fontId="9" fillId="0" borderId="73" xfId="0" applyNumberFormat="1" applyFont="1" applyFill="1" applyBorder="1" applyAlignment="1">
      <alignment horizontal="right" wrapText="1"/>
    </xf>
    <xf numFmtId="164" fontId="9" fillId="0" borderId="49" xfId="0" applyNumberFormat="1" applyFont="1" applyFill="1" applyBorder="1" applyAlignment="1">
      <alignment horizontal="right" wrapText="1"/>
    </xf>
    <xf numFmtId="0" fontId="8" fillId="0" borderId="73" xfId="0" applyFont="1" applyFill="1" applyBorder="1" applyAlignment="1">
      <alignment wrapText="1"/>
    </xf>
    <xf numFmtId="0" fontId="9" fillId="0" borderId="78" xfId="0" applyFont="1" applyFill="1" applyBorder="1" applyAlignment="1">
      <alignment horizontal="right" wrapText="1"/>
    </xf>
    <xf numFmtId="0" fontId="9" fillId="0" borderId="74" xfId="0" applyFont="1" applyFill="1" applyBorder="1" applyAlignment="1">
      <alignment horizontal="right" wrapText="1"/>
    </xf>
    <xf numFmtId="0" fontId="9" fillId="0" borderId="73" xfId="0" applyFont="1" applyFill="1" applyBorder="1" applyAlignment="1">
      <alignment horizontal="right" wrapText="1"/>
    </xf>
    <xf numFmtId="0" fontId="9" fillId="0" borderId="49" xfId="0" applyFont="1" applyFill="1" applyBorder="1" applyAlignment="1">
      <alignment horizontal="right" wrapText="1"/>
    </xf>
    <xf numFmtId="9" fontId="9" fillId="0" borderId="73" xfId="0" applyNumberFormat="1" applyFont="1" applyFill="1" applyBorder="1" applyAlignment="1">
      <alignment horizontal="right" wrapText="1"/>
    </xf>
    <xf numFmtId="9" fontId="9" fillId="0" borderId="49" xfId="0" applyNumberFormat="1" applyFont="1" applyFill="1" applyBorder="1" applyAlignment="1">
      <alignment horizontal="right" wrapText="1"/>
    </xf>
    <xf numFmtId="178" fontId="9" fillId="0" borderId="73" xfId="0" applyNumberFormat="1" applyFont="1" applyFill="1" applyBorder="1" applyAlignment="1">
      <alignment horizontal="right" wrapText="1"/>
    </xf>
    <xf numFmtId="178" fontId="9" fillId="0" borderId="49" xfId="0" applyNumberFormat="1" applyFont="1" applyFill="1" applyBorder="1" applyAlignment="1">
      <alignment horizontal="right" wrapText="1"/>
    </xf>
    <xf numFmtId="0" fontId="8" fillId="0" borderId="73" xfId="0" applyFont="1" applyFill="1" applyBorder="1" applyAlignment="1">
      <alignment vertical="center"/>
    </xf>
    <xf numFmtId="3" fontId="8" fillId="0" borderId="73" xfId="0" applyNumberFormat="1" applyFont="1" applyFill="1" applyBorder="1" applyAlignment="1">
      <alignment horizontal="right" wrapText="1"/>
    </xf>
    <xf numFmtId="3" fontId="8" fillId="0" borderId="49" xfId="0" applyNumberFormat="1" applyFont="1" applyFill="1" applyBorder="1" applyAlignment="1">
      <alignment horizontal="right" wrapText="1"/>
    </xf>
    <xf numFmtId="0" fontId="9" fillId="0" borderId="73" xfId="0" applyFont="1" applyFill="1" applyBorder="1"/>
    <xf numFmtId="0" fontId="9" fillId="0" borderId="49" xfId="0" applyFont="1" applyFill="1" applyBorder="1" applyAlignment="1">
      <alignment horizontal="right"/>
    </xf>
    <xf numFmtId="3" fontId="9" fillId="0" borderId="73" xfId="0" applyNumberFormat="1" applyFont="1" applyFill="1" applyBorder="1" applyAlignment="1">
      <alignment horizontal="right"/>
    </xf>
    <xf numFmtId="3" fontId="9" fillId="0" borderId="49" xfId="0" applyNumberFormat="1" applyFont="1" applyFill="1" applyBorder="1" applyAlignment="1">
      <alignment horizontal="right"/>
    </xf>
    <xf numFmtId="0" fontId="9" fillId="0" borderId="73" xfId="0" applyFont="1" applyFill="1" applyBorder="1" applyAlignment="1">
      <alignment horizontal="right"/>
    </xf>
    <xf numFmtId="3" fontId="9" fillId="0" borderId="73" xfId="0" applyNumberFormat="1" applyFont="1" applyFill="1" applyBorder="1" applyAlignment="1">
      <alignment horizontal="right" vertical="center" wrapText="1"/>
    </xf>
    <xf numFmtId="3" fontId="9" fillId="0" borderId="49" xfId="0" applyNumberFormat="1" applyFont="1" applyFill="1" applyBorder="1" applyAlignment="1">
      <alignment horizontal="right" vertical="center" wrapText="1"/>
    </xf>
    <xf numFmtId="9" fontId="9" fillId="0" borderId="73" xfId="0" applyNumberFormat="1" applyFont="1" applyFill="1" applyBorder="1" applyAlignment="1">
      <alignment horizontal="right" vertical="center" wrapText="1"/>
    </xf>
    <xf numFmtId="9" fontId="9" fillId="0" borderId="49" xfId="0" applyNumberFormat="1" applyFont="1" applyFill="1" applyBorder="1" applyAlignment="1">
      <alignment horizontal="right" vertical="center" wrapText="1"/>
    </xf>
    <xf numFmtId="0" fontId="9" fillId="0" borderId="78" xfId="0" applyFont="1" applyFill="1" applyBorder="1" applyAlignment="1">
      <alignment horizontal="right" vertical="center" wrapText="1"/>
    </xf>
    <xf numFmtId="0" fontId="9" fillId="0" borderId="74" xfId="0" applyFont="1" applyFill="1" applyBorder="1" applyAlignment="1">
      <alignment horizontal="right" vertical="center" wrapText="1"/>
    </xf>
    <xf numFmtId="0" fontId="9" fillId="0" borderId="73" xfId="0" applyFont="1" applyFill="1" applyBorder="1" applyAlignment="1">
      <alignment horizontal="right" vertical="center" wrapText="1"/>
    </xf>
    <xf numFmtId="0" fontId="9" fillId="0" borderId="49" xfId="0" applyFont="1" applyFill="1" applyBorder="1" applyAlignment="1">
      <alignment horizontal="right" vertical="center" wrapText="1"/>
    </xf>
    <xf numFmtId="174" fontId="9" fillId="0" borderId="73" xfId="9" applyNumberFormat="1" applyFont="1" applyFill="1" applyBorder="1" applyAlignment="1">
      <alignment horizontal="right" vertical="center" wrapText="1"/>
    </xf>
    <xf numFmtId="174" fontId="8" fillId="0" borderId="73" xfId="9" applyNumberFormat="1" applyFont="1" applyFill="1" applyBorder="1" applyAlignment="1">
      <alignment horizontal="right" vertical="center" wrapText="1"/>
    </xf>
    <xf numFmtId="0" fontId="8" fillId="0" borderId="73" xfId="0" applyFont="1" applyFill="1" applyBorder="1" applyAlignment="1">
      <alignment horizontal="right" vertical="center" wrapText="1"/>
    </xf>
    <xf numFmtId="0" fontId="8" fillId="0" borderId="49" xfId="0" applyFont="1" applyFill="1" applyBorder="1" applyAlignment="1">
      <alignment horizontal="right" vertical="center" wrapText="1"/>
    </xf>
    <xf numFmtId="174" fontId="8" fillId="0" borderId="49" xfId="9" applyNumberFormat="1" applyFont="1" applyFill="1" applyBorder="1" applyAlignment="1">
      <alignment horizontal="right" vertical="center" wrapText="1"/>
    </xf>
    <xf numFmtId="174" fontId="9" fillId="0" borderId="49" xfId="9" applyNumberFormat="1" applyFont="1" applyFill="1" applyBorder="1" applyAlignment="1">
      <alignment horizontal="right" vertical="center" wrapText="1"/>
    </xf>
    <xf numFmtId="164" fontId="9" fillId="0" borderId="73" xfId="0" applyNumberFormat="1" applyFont="1" applyFill="1" applyBorder="1" applyAlignment="1">
      <alignment horizontal="right" vertical="center" wrapText="1"/>
    </xf>
    <xf numFmtId="164" fontId="9" fillId="0" borderId="49" xfId="0" applyNumberFormat="1" applyFont="1" applyFill="1" applyBorder="1" applyAlignment="1">
      <alignment horizontal="right" vertical="center" wrapText="1"/>
    </xf>
    <xf numFmtId="174" fontId="9" fillId="0" borderId="73" xfId="9" applyNumberFormat="1" applyFont="1" applyFill="1" applyBorder="1" applyAlignment="1">
      <alignment horizontal="right" vertical="center"/>
    </xf>
    <xf numFmtId="174" fontId="9" fillId="0" borderId="49" xfId="9" applyNumberFormat="1" applyFont="1" applyFill="1" applyBorder="1" applyAlignment="1">
      <alignment horizontal="right" vertical="center"/>
    </xf>
    <xf numFmtId="0" fontId="6" fillId="0" borderId="38" xfId="0" applyFont="1" applyFill="1" applyBorder="1" applyAlignment="1">
      <alignment horizontal="right" vertical="center"/>
    </xf>
    <xf numFmtId="0" fontId="6" fillId="0" borderId="39" xfId="0" applyFont="1" applyFill="1" applyBorder="1" applyAlignment="1">
      <alignment horizontal="right" vertical="center"/>
    </xf>
    <xf numFmtId="0" fontId="9" fillId="0" borderId="73" xfId="0" applyFont="1" applyFill="1" applyBorder="1" applyAlignment="1">
      <alignment vertical="top" wrapText="1"/>
    </xf>
    <xf numFmtId="0" fontId="9" fillId="0" borderId="73" xfId="0" applyFont="1" applyFill="1" applyBorder="1" applyAlignment="1">
      <alignment horizontal="right" vertical="top" wrapText="1"/>
    </xf>
    <xf numFmtId="0" fontId="8" fillId="0" borderId="73" xfId="0" applyFont="1" applyFill="1" applyBorder="1" applyAlignment="1">
      <alignment vertical="top" wrapText="1"/>
    </xf>
    <xf numFmtId="0" fontId="8" fillId="0" borderId="78" xfId="0" applyFont="1" applyFill="1" applyBorder="1" applyAlignment="1">
      <alignment horizontal="right" vertical="top" wrapText="1"/>
    </xf>
    <xf numFmtId="174" fontId="9" fillId="0" borderId="73" xfId="9" applyNumberFormat="1" applyFont="1" applyFill="1" applyBorder="1" applyAlignment="1">
      <alignment horizontal="right" vertical="top" wrapText="1"/>
    </xf>
    <xf numFmtId="174" fontId="8" fillId="0" borderId="73" xfId="9" applyNumberFormat="1" applyFont="1" applyFill="1" applyBorder="1" applyAlignment="1">
      <alignment horizontal="right" vertical="top" wrapText="1"/>
    </xf>
    <xf numFmtId="0" fontId="8" fillId="0" borderId="78" xfId="0" applyFont="1" applyFill="1" applyBorder="1" applyAlignment="1">
      <alignment vertical="top" wrapText="1"/>
    </xf>
    <xf numFmtId="174" fontId="8" fillId="0" borderId="73" xfId="9" applyNumberFormat="1" applyFont="1" applyFill="1" applyBorder="1" applyAlignment="1">
      <alignment vertical="top" wrapText="1"/>
    </xf>
    <xf numFmtId="174" fontId="8" fillId="0" borderId="49" xfId="9" applyNumberFormat="1" applyFont="1" applyFill="1" applyBorder="1" applyAlignment="1">
      <alignment vertical="top" wrapText="1"/>
    </xf>
    <xf numFmtId="0" fontId="9" fillId="0" borderId="73" xfId="0" applyFont="1" applyFill="1" applyBorder="1" applyAlignment="1">
      <alignment horizontal="left" vertical="top" wrapText="1" indent="1"/>
    </xf>
    <xf numFmtId="174" fontId="9" fillId="0" borderId="73" xfId="9" applyNumberFormat="1" applyFont="1" applyFill="1" applyBorder="1" applyAlignment="1">
      <alignment horizontal="left" vertical="top" wrapText="1" indent="1"/>
    </xf>
    <xf numFmtId="174" fontId="9" fillId="0" borderId="49" xfId="9" applyNumberFormat="1" applyFont="1" applyFill="1" applyBorder="1" applyAlignment="1">
      <alignment horizontal="left" vertical="top" wrapText="1" indent="1"/>
    </xf>
    <xf numFmtId="0" fontId="9" fillId="0" borderId="73" xfId="0" applyFont="1" applyFill="1" applyBorder="1" applyAlignment="1">
      <alignment horizontal="left" vertical="top" wrapText="1"/>
    </xf>
    <xf numFmtId="174" fontId="9" fillId="0" borderId="73" xfId="9" applyNumberFormat="1" applyFont="1" applyFill="1" applyBorder="1" applyAlignment="1">
      <alignment horizontal="left" vertical="top" wrapText="1"/>
    </xf>
    <xf numFmtId="174" fontId="9" fillId="0" borderId="73" xfId="9" applyNumberFormat="1" applyFont="1" applyFill="1" applyBorder="1" applyAlignment="1">
      <alignment vertical="top" wrapText="1"/>
    </xf>
    <xf numFmtId="176" fontId="9" fillId="0" borderId="73" xfId="9" applyNumberFormat="1" applyFont="1" applyFill="1" applyBorder="1" applyAlignment="1">
      <alignment vertical="top" wrapText="1"/>
    </xf>
    <xf numFmtId="176" fontId="9" fillId="0" borderId="73" xfId="0" applyNumberFormat="1" applyFont="1" applyFill="1" applyBorder="1" applyAlignment="1">
      <alignment horizontal="right" vertical="center" wrapText="1"/>
    </xf>
    <xf numFmtId="0" fontId="9" fillId="0" borderId="73" xfId="0" applyFont="1" applyFill="1" applyBorder="1" applyAlignment="1">
      <alignment vertical="top"/>
    </xf>
    <xf numFmtId="174" fontId="9" fillId="0" borderId="73" xfId="9" applyNumberFormat="1" applyFont="1" applyFill="1" applyBorder="1" applyAlignment="1">
      <alignment vertical="top"/>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cellXfs>
  <cellStyles count="11">
    <cellStyle name="Normal" xfId="0" builtinId="0"/>
    <cellStyle name="Normal 2" xfId="1" xr:uid="{00000000-0005-0000-0000-000001000000}"/>
    <cellStyle name="Normal 2 2" xfId="5" xr:uid="{00000000-0005-0000-0000-000002000000}"/>
    <cellStyle name="Normal 2 7" xfId="3" xr:uid="{00000000-0005-0000-0000-000003000000}"/>
    <cellStyle name="Normal 3" xfId="4" xr:uid="{00000000-0005-0000-0000-000004000000}"/>
    <cellStyle name="Normal 4" xfId="7" xr:uid="{00000000-0005-0000-0000-000005000000}"/>
    <cellStyle name="Porcentagem" xfId="10" builtinId="5"/>
    <cellStyle name="Porcentagem 2" xfId="2" xr:uid="{00000000-0005-0000-0000-000006000000}"/>
    <cellStyle name="Porcentagem 3" xfId="6" xr:uid="{00000000-0005-0000-0000-000007000000}"/>
    <cellStyle name="Porcentagem 4" xfId="8" xr:uid="{00000000-0005-0000-0000-000008000000}"/>
    <cellStyle name="Vírgula" xfId="9" builtinId="3"/>
  </cellStyles>
  <dxfs count="76">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4" tint="0.39997558519241921"/>
        </bottom>
        <vertical/>
        <horizontal/>
      </border>
    </dxf>
    <dxf>
      <border outline="0">
        <top style="thin">
          <color theme="0" tint="-0.249977111117893"/>
        </top>
        <bottom style="thin">
          <color theme="0" tint="-0.249977111117893"/>
        </bottom>
      </border>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4" tint="0.39997558519241921"/>
        </top>
        <bottom style="thin">
          <color theme="0" tint="-0.249977111117893"/>
        </bottom>
        <vertical/>
        <horizontal/>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ill>
        <patternFill patternType="solid">
          <fgColor indexed="64"/>
          <bgColor theme="0"/>
        </patternFill>
      </fill>
      <alignment horizontal="general"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border outline="0">
        <top style="thin">
          <color theme="0" tint="-0.249977111117893"/>
        </top>
      </border>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border outline="0">
        <top style="thin">
          <color theme="0" tint="-0.249977111117893"/>
        </top>
        <bottom style="thin">
          <color theme="0" tint="-0.249977111117893"/>
        </bottom>
      </border>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Calibri"/>
        <family val="2"/>
        <scheme val="minor"/>
      </font>
      <alignment horizontal="righ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font>
        <b val="0"/>
        <i val="0"/>
        <strike val="0"/>
        <condense val="0"/>
        <extend val="0"/>
        <outline val="0"/>
        <shadow val="0"/>
        <u val="none"/>
        <vertAlign val="baseline"/>
        <sz val="12"/>
        <color auto="1"/>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numFmt numFmtId="3" formatCode="#,##0"/>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0" tint="-0.249977111117893"/>
        </top>
        <bottom style="thin">
          <color theme="0" tint="-0.249977111117893"/>
        </bottom>
      </border>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numFmt numFmtId="174" formatCode="_-* #,##0_-;\-* #,##0_-;_-* &quot;-&quot;??_-;_-@_-"/>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font>
        <b val="0"/>
        <i val="0"/>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alignment horizontal="lef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left style="thin">
          <color theme="0" tint="-0.249977111117893"/>
        </left>
        <top style="thin">
          <color theme="0" tint="-0.249977111117893"/>
        </top>
        <bottom style="thin">
          <color theme="0" tint="-0.249977111117893"/>
        </bottom>
      </border>
    </dxf>
    <dxf>
      <font>
        <b/>
        <i val="0"/>
        <strike val="0"/>
        <condense val="0"/>
        <extend val="0"/>
        <outline val="0"/>
        <shadow val="0"/>
        <u val="none"/>
        <vertAlign val="baseline"/>
        <sz val="10"/>
        <color rgb="FFFFFFFF"/>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tint="-0.249977111117893"/>
        </left>
        <right style="thin">
          <color theme="0" tint="-0.249977111117893"/>
        </right>
        <top/>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i val="0"/>
        <sz val="11"/>
        <color rgb="FF009FC2"/>
        <name val="Trebuchet MS"/>
        <family val="2"/>
        <scheme val="none"/>
      </font>
      <border diagonalUp="0" diagonalDown="0">
        <left/>
        <right/>
        <top/>
        <bottom/>
        <vertical/>
        <horizontal/>
      </border>
    </dxf>
    <dxf>
      <font>
        <b/>
        <i val="0"/>
        <strike val="0"/>
        <sz val="11"/>
        <color rgb="FF009FC2"/>
        <name val="Trebuchet MS"/>
        <family val="2"/>
        <scheme val="none"/>
      </font>
      <border diagonalUp="0" diagonalDown="0">
        <left/>
        <right/>
        <top/>
        <bottom/>
        <vertical/>
        <horizontal/>
      </border>
    </dxf>
  </dxfs>
  <tableStyles count="2" defaultTableStyle="TableStyleMedium2" defaultPivotStyle="PivotStyleLight16">
    <tableStyle name="Estilo de Segmentação de Dados 1" pivot="0" table="0" count="1" xr9:uid="{7CD15365-36EF-48D7-993D-AC411F112A79}"/>
    <tableStyle name="SlicerStyleDark1 2" pivot="0" table="0" count="10" xr9:uid="{39D6CF8D-A5AB-4EDA-B63B-C68905F86578}">
      <tableStyleElement type="wholeTable" dxfId="75"/>
      <tableStyleElement type="headerRow" dxfId="74"/>
    </tableStyle>
  </tableStyles>
  <colors>
    <mruColors>
      <color rgb="FF009FC2"/>
      <color rgb="FFC2CD23"/>
      <color rgb="FFC7EAFB"/>
      <color rgb="FF668082"/>
    </mruColors>
  </colors>
  <extLst>
    <ext xmlns:x14="http://schemas.microsoft.com/office/spreadsheetml/2009/9/main" uri="{46F421CA-312F-682f-3DD2-61675219B42D}">
      <x14:dxfs count="9">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rgb="FF009FC2"/>
              <bgColor rgb="FF009FC2"/>
            </patternFill>
          </fill>
          <border diagonalUp="0" diagonalDown="0">
            <left/>
            <right/>
            <top/>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ill>
            <patternFill>
              <fgColor rgb="FF009FC2"/>
            </patternFill>
          </fill>
        </dxf>
      </x14:dxfs>
    </ext>
    <ext xmlns:x14="http://schemas.microsoft.com/office/spreadsheetml/2009/9/main" uri="{EB79DEF2-80B8-43e5-95BD-54CBDDF9020C}">
      <x14:slicerStyles defaultSlicerStyle="SlicerStyleDark1 2">
        <x14:slicerStyle name="Estilo de Segmentação de Dados 1">
          <x14:slicerStyleElements>
            <x14:slicerStyleElement type="selectedItemWithData" dxfId="8"/>
          </x14:slicerStyleElements>
        </x14:slicerStyle>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microsoft.com/office/2007/relationships/slicerCache" Target="slicerCaches/slicerCache6.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9.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5.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4.xml"/><Relationship Id="rId20" Type="http://schemas.microsoft.com/office/2007/relationships/slicerCache" Target="slicerCaches/slicerCache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microsoft.com/office/2007/relationships/slicerCache" Target="slicerCaches/slicerCache7.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 Id="rId22" Type="http://schemas.microsoft.com/office/2007/relationships/slicerCache" Target="slicerCaches/slicerCache10.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0.png"/><Relationship Id="rId1" Type="http://schemas.openxmlformats.org/officeDocument/2006/relationships/customXml" Target="../ink/ink1.xml"/><Relationship Id="rId5" Type="http://schemas.openxmlformats.org/officeDocument/2006/relationships/image" Target="../media/image1.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Menu!A1"/><Relationship Id="rId5" Type="http://schemas.openxmlformats.org/officeDocument/2006/relationships/image" Target="../media/image3.sv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886143</xdr:colOff>
      <xdr:row>9</xdr:row>
      <xdr:rowOff>322630</xdr:rowOff>
    </xdr:from>
    <xdr:to>
      <xdr:col>5</xdr:col>
      <xdr:colOff>886503</xdr:colOff>
      <xdr:row>9</xdr:row>
      <xdr:rowOff>322990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Tinta 4">
              <a:extLst>
                <a:ext uri="{FF2B5EF4-FFF2-40B4-BE49-F238E27FC236}">
                  <a16:creationId xmlns:a16="http://schemas.microsoft.com/office/drawing/2014/main" id="{00000000-0008-0000-0000-000005000000}"/>
                </a:ext>
              </a:extLst>
            </xdr14:cNvPr>
            <xdr14:cNvContentPartPr/>
          </xdr14:nvContentPartPr>
          <xdr14:nvPr macro=""/>
          <xdr14:xfrm>
            <a:off x="4878360" y="2385000"/>
            <a:ext cx="360" cy="360"/>
          </xdr14:xfrm>
        </xdr:contentPart>
      </mc:Choice>
      <mc:Fallback xmlns="">
        <xdr:pic>
          <xdr:nvPicPr>
            <xdr:cNvPr id="5" name="Tinta 4">
              <a:extLst>
                <a:ext uri="{FF2B5EF4-FFF2-40B4-BE49-F238E27FC236}">
                  <a16:creationId xmlns:a16="http://schemas.microsoft.com/office/drawing/2014/main" id="{D4E56972-CED5-4650-979E-2F166CF13A6B}"/>
                </a:ext>
              </a:extLst>
            </xdr:cNvPr>
            <xdr:cNvPicPr/>
          </xdr:nvPicPr>
          <xdr:blipFill>
            <a:blip xmlns:r="http://schemas.openxmlformats.org/officeDocument/2006/relationships" r:embed="rId2"/>
            <a:stretch>
              <a:fillRect/>
            </a:stretch>
          </xdr:blipFill>
          <xdr:spPr>
            <a:xfrm>
              <a:off x="4874040" y="2380680"/>
              <a:ext cx="9000" cy="9000"/>
            </a:xfrm>
            <a:prstGeom prst="rect">
              <a:avLst/>
            </a:prstGeom>
          </xdr:spPr>
        </xdr:pic>
      </mc:Fallback>
    </mc:AlternateContent>
    <xdr:clientData/>
  </xdr:twoCellAnchor>
  <xdr:twoCellAnchor editAs="oneCell">
    <xdr:from>
      <xdr:col>5</xdr:col>
      <xdr:colOff>157143</xdr:colOff>
      <xdr:row>9</xdr:row>
      <xdr:rowOff>322630</xdr:rowOff>
    </xdr:from>
    <xdr:to>
      <xdr:col>5</xdr:col>
      <xdr:colOff>157503</xdr:colOff>
      <xdr:row>9</xdr:row>
      <xdr:rowOff>322990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Tinta 5">
              <a:extLst>
                <a:ext uri="{FF2B5EF4-FFF2-40B4-BE49-F238E27FC236}">
                  <a16:creationId xmlns:a16="http://schemas.microsoft.com/office/drawing/2014/main" id="{00000000-0008-0000-0000-000006000000}"/>
                </a:ext>
              </a:extLst>
            </xdr14:cNvPr>
            <xdr14:cNvContentPartPr/>
          </xdr14:nvContentPartPr>
          <xdr14:nvPr macro=""/>
          <xdr14:xfrm>
            <a:off x="4149360" y="2385000"/>
            <a:ext cx="360" cy="360"/>
          </xdr14:xfrm>
        </xdr:contentPart>
      </mc:Choice>
      <mc:Fallback xmlns="">
        <xdr:pic>
          <xdr:nvPicPr>
            <xdr:cNvPr id="6" name="Tinta 5">
              <a:extLst>
                <a:ext uri="{FF2B5EF4-FFF2-40B4-BE49-F238E27FC236}">
                  <a16:creationId xmlns:a16="http://schemas.microsoft.com/office/drawing/2014/main" id="{ED10BC3E-84F5-4AA0-B044-200EAAAD397A}"/>
                </a:ext>
              </a:extLst>
            </xdr:cNvPr>
            <xdr:cNvPicPr/>
          </xdr:nvPicPr>
          <xdr:blipFill>
            <a:blip xmlns:r="http://schemas.openxmlformats.org/officeDocument/2006/relationships" r:embed="rId2"/>
            <a:stretch>
              <a:fillRect/>
            </a:stretch>
          </xdr:blipFill>
          <xdr:spPr>
            <a:xfrm>
              <a:off x="4145040" y="2380680"/>
              <a:ext cx="9000" cy="9000"/>
            </a:xfrm>
            <a:prstGeom prst="rect">
              <a:avLst/>
            </a:prstGeom>
          </xdr:spPr>
        </xdr:pic>
      </mc:Fallback>
    </mc:AlternateContent>
    <xdr:clientData/>
  </xdr:twoCellAnchor>
  <xdr:twoCellAnchor editAs="oneCell">
    <xdr:from>
      <xdr:col>4</xdr:col>
      <xdr:colOff>472015</xdr:colOff>
      <xdr:row>11</xdr:row>
      <xdr:rowOff>446945</xdr:rowOff>
    </xdr:from>
    <xdr:to>
      <xdr:col>4</xdr:col>
      <xdr:colOff>472375</xdr:colOff>
      <xdr:row>11</xdr:row>
      <xdr:rowOff>447305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7" name="Tinta 6">
              <a:extLst>
                <a:ext uri="{FF2B5EF4-FFF2-40B4-BE49-F238E27FC236}">
                  <a16:creationId xmlns:a16="http://schemas.microsoft.com/office/drawing/2014/main" id="{00000000-0008-0000-0000-000007000000}"/>
                </a:ext>
              </a:extLst>
            </xdr14:cNvPr>
            <xdr14:cNvContentPartPr/>
          </xdr14:nvContentPartPr>
          <xdr14:nvPr macro=""/>
          <xdr14:xfrm>
            <a:off x="3727080" y="3287880"/>
            <a:ext cx="360" cy="360"/>
          </xdr14:xfrm>
        </xdr:contentPart>
      </mc:Choice>
      <mc:Fallback xmlns="">
        <xdr:pic>
          <xdr:nvPicPr>
            <xdr:cNvPr id="7" name="Tinta 6">
              <a:extLst>
                <a:ext uri="{FF2B5EF4-FFF2-40B4-BE49-F238E27FC236}">
                  <a16:creationId xmlns:a16="http://schemas.microsoft.com/office/drawing/2014/main" id="{930DD9D3-0500-4927-B993-53F9967E17C3}"/>
                </a:ext>
              </a:extLst>
            </xdr:cNvPr>
            <xdr:cNvPicPr/>
          </xdr:nvPicPr>
          <xdr:blipFill>
            <a:blip xmlns:r="http://schemas.openxmlformats.org/officeDocument/2006/relationships" r:embed="rId2"/>
            <a:stretch>
              <a:fillRect/>
            </a:stretch>
          </xdr:blipFill>
          <xdr:spPr>
            <a:xfrm>
              <a:off x="3722760" y="3283560"/>
              <a:ext cx="9000" cy="9000"/>
            </a:xfrm>
            <a:prstGeom prst="rect">
              <a:avLst/>
            </a:prstGeom>
          </xdr:spPr>
        </xdr:pic>
      </mc:Fallback>
    </mc:AlternateContent>
    <xdr:clientData/>
  </xdr:twoCellAnchor>
  <xdr:twoCellAnchor editAs="oneCell">
    <xdr:from>
      <xdr:col>7</xdr:col>
      <xdr:colOff>1275522</xdr:colOff>
      <xdr:row>2</xdr:row>
      <xdr:rowOff>91109</xdr:rowOff>
    </xdr:from>
    <xdr:to>
      <xdr:col>9</xdr:col>
      <xdr:colOff>222250</xdr:colOff>
      <xdr:row>3</xdr:row>
      <xdr:rowOff>238705</xdr:rowOff>
    </xdr:to>
    <xdr:pic>
      <xdr:nvPicPr>
        <xdr:cNvPr id="8" name="Imagem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59587" y="480392"/>
          <a:ext cx="1365250" cy="445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557</xdr:colOff>
      <xdr:row>0</xdr:row>
      <xdr:rowOff>342900</xdr:rowOff>
    </xdr:from>
    <xdr:to>
      <xdr:col>18</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A00-00000E000000}"/>
            </a:ext>
          </a:extLst>
        </xdr:cNvPr>
        <xdr:cNvGrpSpPr/>
      </xdr:nvGrpSpPr>
      <xdr:grpSpPr>
        <a:xfrm>
          <a:off x="16047381" y="342900"/>
          <a:ext cx="0" cy="830356"/>
          <a:chOff x="9544050" y="342900"/>
          <a:chExt cx="1238250" cy="542925"/>
        </a:xfrm>
      </xdr:grpSpPr>
      <xdr:pic>
        <xdr:nvPicPr>
          <xdr:cNvPr id="15" name="Gráfico 14" descr="Início">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A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415291</xdr:colOff>
      <xdr:row>0</xdr:row>
      <xdr:rowOff>262105</xdr:rowOff>
    </xdr:from>
    <xdr:to>
      <xdr:col>9</xdr:col>
      <xdr:colOff>720871</xdr:colOff>
      <xdr:row>1</xdr:row>
      <xdr:rowOff>345813</xdr:rowOff>
    </xdr:to>
    <mc:AlternateContent xmlns:mc="http://schemas.openxmlformats.org/markup-compatibility/2006" xmlns:sle15="http://schemas.microsoft.com/office/drawing/2012/slicer">
      <mc:Choice Requires="sle15">
        <xdr:graphicFrame macro="">
          <xdr:nvGraphicFramePr>
            <xdr:cNvPr id="2" name="Select the company 8">
              <a:extLst>
                <a:ext uri="{FF2B5EF4-FFF2-40B4-BE49-F238E27FC236}">
                  <a16:creationId xmlns:a16="http://schemas.microsoft.com/office/drawing/2014/main" id="{1642BA03-B72B-606D-117E-A38A5C7A4D7C}"/>
                </a:ext>
              </a:extLst>
            </xdr:cNvPr>
            <xdr:cNvGraphicFramePr/>
          </xdr:nvGraphicFramePr>
          <xdr:xfrm>
            <a:off x="0" y="0"/>
            <a:ext cx="0" cy="0"/>
          </xdr:xfrm>
          <a:graphic>
            <a:graphicData uri="http://schemas.microsoft.com/office/drawing/2010/slicer">
              <sle:slicer xmlns:sle="http://schemas.microsoft.com/office/drawing/2010/slicer" name="Select the company 8"/>
            </a:graphicData>
          </a:graphic>
        </xdr:graphicFrame>
      </mc:Choice>
      <mc:Fallback xmlns="">
        <xdr:sp macro="" textlink="">
          <xdr:nvSpPr>
            <xdr:cNvPr id="0" name=""/>
            <xdr:cNvSpPr>
              <a:spLocks noTextEdit="1"/>
            </xdr:cNvSpPr>
          </xdr:nvSpPr>
          <xdr:spPr>
            <a:xfrm>
              <a:off x="415291" y="262105"/>
              <a:ext cx="8992380" cy="854673"/>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10</xdr:col>
      <xdr:colOff>735106</xdr:colOff>
      <xdr:row>0</xdr:row>
      <xdr:rowOff>358588</xdr:rowOff>
    </xdr:from>
    <xdr:to>
      <xdr:col>12</xdr:col>
      <xdr:colOff>257951</xdr:colOff>
      <xdr:row>1</xdr:row>
      <xdr:rowOff>269116</xdr:rowOff>
    </xdr:to>
    <xdr:grpSp>
      <xdr:nvGrpSpPr>
        <xdr:cNvPr id="4" name="Agrupar 3">
          <a:hlinkClick xmlns:r="http://schemas.openxmlformats.org/officeDocument/2006/relationships" r:id="rId1"/>
          <a:extLst>
            <a:ext uri="{FF2B5EF4-FFF2-40B4-BE49-F238E27FC236}">
              <a16:creationId xmlns:a16="http://schemas.microsoft.com/office/drawing/2014/main" id="{DE52D633-12E4-4A6F-8A0A-6766856F404F}"/>
            </a:ext>
          </a:extLst>
        </xdr:cNvPr>
        <xdr:cNvGrpSpPr/>
      </xdr:nvGrpSpPr>
      <xdr:grpSpPr>
        <a:xfrm>
          <a:off x="10248900" y="358588"/>
          <a:ext cx="1114080" cy="683734"/>
          <a:chOff x="9237021" y="333375"/>
          <a:chExt cx="1093013" cy="692923"/>
        </a:xfrm>
      </xdr:grpSpPr>
      <xdr:pic>
        <xdr:nvPicPr>
          <xdr:cNvPr id="5" name="Gráfico 4" descr="Início">
            <a:extLst>
              <a:ext uri="{FF2B5EF4-FFF2-40B4-BE49-F238E27FC236}">
                <a16:creationId xmlns:a16="http://schemas.microsoft.com/office/drawing/2014/main" id="{01EA42F0-5DD5-1ECD-02CC-12E9F4047E5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6" name="CaixaDeTexto 5">
            <a:extLst>
              <a:ext uri="{FF2B5EF4-FFF2-40B4-BE49-F238E27FC236}">
                <a16:creationId xmlns:a16="http://schemas.microsoft.com/office/drawing/2014/main" id="{B503CD7E-4B72-D21C-D117-8D9806E849A0}"/>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377526</xdr:colOff>
      <xdr:row>0</xdr:row>
      <xdr:rowOff>263450</xdr:rowOff>
    </xdr:from>
    <xdr:to>
      <xdr:col>4</xdr:col>
      <xdr:colOff>307933</xdr:colOff>
      <xdr:row>1</xdr:row>
      <xdr:rowOff>415403</xdr:rowOff>
    </xdr:to>
    <mc:AlternateContent xmlns:mc="http://schemas.openxmlformats.org/markup-compatibility/2006" xmlns:sle15="http://schemas.microsoft.com/office/drawing/2012/slicer">
      <mc:Choice Requires="sle15">
        <xdr:graphicFrame macro="">
          <xdr:nvGraphicFramePr>
            <xdr:cNvPr id="2" name="Select the company 9">
              <a:extLst>
                <a:ext uri="{FF2B5EF4-FFF2-40B4-BE49-F238E27FC236}">
                  <a16:creationId xmlns:a16="http://schemas.microsoft.com/office/drawing/2014/main" id="{0FAAF2A1-B53D-221F-1D8A-816138CFBC58}"/>
                </a:ext>
              </a:extLst>
            </xdr:cNvPr>
            <xdr:cNvGraphicFramePr/>
          </xdr:nvGraphicFramePr>
          <xdr:xfrm>
            <a:off x="0" y="0"/>
            <a:ext cx="0" cy="0"/>
          </xdr:xfrm>
          <a:graphic>
            <a:graphicData uri="http://schemas.microsoft.com/office/drawing/2010/slicer">
              <sle:slicer xmlns:sle="http://schemas.microsoft.com/office/drawing/2010/slicer" name="Select the company 9"/>
            </a:graphicData>
          </a:graphic>
        </xdr:graphicFrame>
      </mc:Choice>
      <mc:Fallback xmlns="">
        <xdr:sp macro="" textlink="">
          <xdr:nvSpPr>
            <xdr:cNvPr id="0" name=""/>
            <xdr:cNvSpPr>
              <a:spLocks noTextEdit="1"/>
            </xdr:cNvSpPr>
          </xdr:nvSpPr>
          <xdr:spPr>
            <a:xfrm>
              <a:off x="377526" y="263450"/>
              <a:ext cx="8984760" cy="716729"/>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5</xdr:col>
      <xdr:colOff>717177</xdr:colOff>
      <xdr:row>0</xdr:row>
      <xdr:rowOff>143435</xdr:rowOff>
    </xdr:from>
    <xdr:to>
      <xdr:col>7</xdr:col>
      <xdr:colOff>140065</xdr:colOff>
      <xdr:row>1</xdr:row>
      <xdr:rowOff>254437</xdr:rowOff>
    </xdr:to>
    <xdr:grpSp>
      <xdr:nvGrpSpPr>
        <xdr:cNvPr id="3" name="Agrupar 2">
          <a:hlinkClick xmlns:r="http://schemas.openxmlformats.org/officeDocument/2006/relationships" r:id="rId1"/>
          <a:extLst>
            <a:ext uri="{FF2B5EF4-FFF2-40B4-BE49-F238E27FC236}">
              <a16:creationId xmlns:a16="http://schemas.microsoft.com/office/drawing/2014/main" id="{3D2AA707-0ADA-49CA-A9FE-977CFBBB8D08}"/>
            </a:ext>
          </a:extLst>
        </xdr:cNvPr>
        <xdr:cNvGrpSpPr/>
      </xdr:nvGrpSpPr>
      <xdr:grpSpPr>
        <a:xfrm>
          <a:off x="10623177" y="143435"/>
          <a:ext cx="1126182" cy="671296"/>
          <a:chOff x="9237021" y="333375"/>
          <a:chExt cx="1093013" cy="692923"/>
        </a:xfrm>
      </xdr:grpSpPr>
      <xdr:pic>
        <xdr:nvPicPr>
          <xdr:cNvPr id="4" name="Gráfico 3" descr="Início">
            <a:extLst>
              <a:ext uri="{FF2B5EF4-FFF2-40B4-BE49-F238E27FC236}">
                <a16:creationId xmlns:a16="http://schemas.microsoft.com/office/drawing/2014/main" id="{EAA4CA1F-B602-B54D-3E53-C1585BD3DB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2DA5CB09-81ED-9B27-0260-D7225E70C75B}"/>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376629</xdr:colOff>
      <xdr:row>0</xdr:row>
      <xdr:rowOff>300765</xdr:rowOff>
    </xdr:from>
    <xdr:to>
      <xdr:col>8</xdr:col>
      <xdr:colOff>606121</xdr:colOff>
      <xdr:row>1</xdr:row>
      <xdr:rowOff>491714</xdr:rowOff>
    </xdr:to>
    <mc:AlternateContent xmlns:mc="http://schemas.openxmlformats.org/markup-compatibility/2006" xmlns:sle15="http://schemas.microsoft.com/office/drawing/2012/slicer">
      <mc:Choice Requires="sle15">
        <xdr:graphicFrame macro="">
          <xdr:nvGraphicFramePr>
            <xdr:cNvPr id="3" name="Select the company">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Select the company"/>
            </a:graphicData>
          </a:graphic>
        </xdr:graphicFrame>
      </mc:Choice>
      <mc:Fallback xmlns="">
        <xdr:sp macro="" textlink="">
          <xdr:nvSpPr>
            <xdr:cNvPr id="0" name=""/>
            <xdr:cNvSpPr>
              <a:spLocks noTextEdit="1"/>
            </xdr:cNvSpPr>
          </xdr:nvSpPr>
          <xdr:spPr>
            <a:xfrm>
              <a:off x="376629" y="300765"/>
              <a:ext cx="8979045" cy="675043"/>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394448</xdr:colOff>
      <xdr:row>0</xdr:row>
      <xdr:rowOff>53788</xdr:rowOff>
    </xdr:from>
    <xdr:to>
      <xdr:col>10</xdr:col>
      <xdr:colOff>734425</xdr:colOff>
      <xdr:row>1</xdr:row>
      <xdr:rowOff>266427</xdr:rowOff>
    </xdr:to>
    <xdr:grpSp>
      <xdr:nvGrpSpPr>
        <xdr:cNvPr id="2" name="Agrupar 1">
          <a:hlinkClick xmlns:r="http://schemas.openxmlformats.org/officeDocument/2006/relationships" r:id="rId1"/>
          <a:extLst>
            <a:ext uri="{FF2B5EF4-FFF2-40B4-BE49-F238E27FC236}">
              <a16:creationId xmlns:a16="http://schemas.microsoft.com/office/drawing/2014/main" id="{B457CE88-653F-49AB-943F-D0A69786BC0A}"/>
            </a:ext>
          </a:extLst>
        </xdr:cNvPr>
        <xdr:cNvGrpSpPr/>
      </xdr:nvGrpSpPr>
      <xdr:grpSpPr>
        <a:xfrm>
          <a:off x="9885830" y="53788"/>
          <a:ext cx="1090771" cy="694492"/>
          <a:chOff x="9237021" y="333375"/>
          <a:chExt cx="1093013" cy="692923"/>
        </a:xfrm>
      </xdr:grpSpPr>
      <xdr:pic>
        <xdr:nvPicPr>
          <xdr:cNvPr id="4" name="Gráfico 3" descr="Início">
            <a:extLst>
              <a:ext uri="{FF2B5EF4-FFF2-40B4-BE49-F238E27FC236}">
                <a16:creationId xmlns:a16="http://schemas.microsoft.com/office/drawing/2014/main" id="{A64F54C3-D668-67B5-384F-9FC829EEF1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FFFF8045-8AAF-8C06-20DF-8E25F66DFAE7}"/>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557</xdr:colOff>
      <xdr:row>0</xdr:row>
      <xdr:rowOff>342900</xdr:rowOff>
    </xdr:from>
    <xdr:to>
      <xdr:col>19</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300-00000E000000}"/>
            </a:ext>
          </a:extLst>
        </xdr:cNvPr>
        <xdr:cNvGrpSpPr/>
      </xdr:nvGrpSpPr>
      <xdr:grpSpPr>
        <a:xfrm>
          <a:off x="14265645" y="342900"/>
          <a:ext cx="0" cy="539003"/>
          <a:chOff x="9544050" y="342900"/>
          <a:chExt cx="1238250" cy="542925"/>
        </a:xfrm>
      </xdr:grpSpPr>
      <xdr:pic>
        <xdr:nvPicPr>
          <xdr:cNvPr id="15" name="Gráfico 14" descr="Início">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376741</xdr:colOff>
      <xdr:row>0</xdr:row>
      <xdr:rowOff>232517</xdr:rowOff>
    </xdr:from>
    <xdr:to>
      <xdr:col>12</xdr:col>
      <xdr:colOff>72497</xdr:colOff>
      <xdr:row>1</xdr:row>
      <xdr:rowOff>492275</xdr:rowOff>
    </xdr:to>
    <mc:AlternateContent xmlns:mc="http://schemas.openxmlformats.org/markup-compatibility/2006" xmlns:sle15="http://schemas.microsoft.com/office/drawing/2012/slicer">
      <mc:Choice Requires="sle15">
        <xdr:graphicFrame macro="">
          <xdr:nvGraphicFramePr>
            <xdr:cNvPr id="2" name="Select the company 1">
              <a:extLst>
                <a:ext uri="{FF2B5EF4-FFF2-40B4-BE49-F238E27FC236}">
                  <a16:creationId xmlns:a16="http://schemas.microsoft.com/office/drawing/2014/main" id="{DDF6FE4F-4175-08C0-D7E3-6B78544727D6}"/>
                </a:ext>
              </a:extLst>
            </xdr:cNvPr>
            <xdr:cNvGraphicFramePr/>
          </xdr:nvGraphicFramePr>
          <xdr:xfrm>
            <a:off x="0" y="0"/>
            <a:ext cx="0" cy="0"/>
          </xdr:xfrm>
          <a:graphic>
            <a:graphicData uri="http://schemas.microsoft.com/office/drawing/2010/slicer">
              <sle:slicer xmlns:sle="http://schemas.microsoft.com/office/drawing/2010/slicer" name="Select the company 1"/>
            </a:graphicData>
          </a:graphic>
        </xdr:graphicFrame>
      </mc:Choice>
      <mc:Fallback xmlns="">
        <xdr:sp macro="" textlink="">
          <xdr:nvSpPr>
            <xdr:cNvPr id="0" name=""/>
            <xdr:cNvSpPr>
              <a:spLocks noTextEdit="1"/>
            </xdr:cNvSpPr>
          </xdr:nvSpPr>
          <xdr:spPr>
            <a:xfrm>
              <a:off x="376741" y="232517"/>
              <a:ext cx="9019050" cy="743852"/>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15</xdr:col>
      <xdr:colOff>546847</xdr:colOff>
      <xdr:row>0</xdr:row>
      <xdr:rowOff>107577</xdr:rowOff>
    </xdr:from>
    <xdr:to>
      <xdr:col>17</xdr:col>
      <xdr:colOff>223436</xdr:colOff>
      <xdr:row>1</xdr:row>
      <xdr:rowOff>316406</xdr:rowOff>
    </xdr:to>
    <xdr:grpSp>
      <xdr:nvGrpSpPr>
        <xdr:cNvPr id="3" name="Agrupar 2">
          <a:hlinkClick xmlns:r="http://schemas.openxmlformats.org/officeDocument/2006/relationships" r:id="rId1"/>
          <a:extLst>
            <a:ext uri="{FF2B5EF4-FFF2-40B4-BE49-F238E27FC236}">
              <a16:creationId xmlns:a16="http://schemas.microsoft.com/office/drawing/2014/main" id="{A95DF00F-D0EE-4A88-AD87-A74DCBC37865}"/>
            </a:ext>
          </a:extLst>
        </xdr:cNvPr>
        <xdr:cNvGrpSpPr/>
      </xdr:nvGrpSpPr>
      <xdr:grpSpPr>
        <a:xfrm>
          <a:off x="11988053" y="107577"/>
          <a:ext cx="1088530" cy="690682"/>
          <a:chOff x="9237021" y="333375"/>
          <a:chExt cx="1093013" cy="692923"/>
        </a:xfrm>
      </xdr:grpSpPr>
      <xdr:pic>
        <xdr:nvPicPr>
          <xdr:cNvPr id="4" name="Gráfico 3" descr="Início">
            <a:extLst>
              <a:ext uri="{FF2B5EF4-FFF2-40B4-BE49-F238E27FC236}">
                <a16:creationId xmlns:a16="http://schemas.microsoft.com/office/drawing/2014/main" id="{778A47B5-42BC-29D4-E6A5-7B8201561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C9CFC906-E840-5763-1DFC-B842B19E693C}"/>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557</xdr:colOff>
      <xdr:row>0</xdr:row>
      <xdr:rowOff>342900</xdr:rowOff>
    </xdr:from>
    <xdr:to>
      <xdr:col>13</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400-00000E000000}"/>
            </a:ext>
          </a:extLst>
        </xdr:cNvPr>
        <xdr:cNvGrpSpPr/>
      </xdr:nvGrpSpPr>
      <xdr:grpSpPr>
        <a:xfrm>
          <a:off x="12192557" y="342900"/>
          <a:ext cx="0" cy="539003"/>
          <a:chOff x="9544050" y="342900"/>
          <a:chExt cx="1238250" cy="542925"/>
        </a:xfrm>
      </xdr:grpSpPr>
      <xdr:pic>
        <xdr:nvPicPr>
          <xdr:cNvPr id="15" name="Gráfico 14" descr="Início">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4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383240</xdr:colOff>
      <xdr:row>0</xdr:row>
      <xdr:rowOff>225352</xdr:rowOff>
    </xdr:from>
    <xdr:to>
      <xdr:col>9</xdr:col>
      <xdr:colOff>338412</xdr:colOff>
      <xdr:row>1</xdr:row>
      <xdr:rowOff>421342</xdr:rowOff>
    </xdr:to>
    <mc:AlternateContent xmlns:mc="http://schemas.openxmlformats.org/markup-compatibility/2006" xmlns:sle15="http://schemas.microsoft.com/office/drawing/2012/slicer">
      <mc:Choice Requires="sle15">
        <xdr:graphicFrame macro="">
          <xdr:nvGraphicFramePr>
            <xdr:cNvPr id="2" name="Select the company 2">
              <a:extLst>
                <a:ext uri="{FF2B5EF4-FFF2-40B4-BE49-F238E27FC236}">
                  <a16:creationId xmlns:a16="http://schemas.microsoft.com/office/drawing/2014/main" id="{696D425B-2652-A751-80D5-67D9428BF9D4}"/>
                </a:ext>
              </a:extLst>
            </xdr:cNvPr>
            <xdr:cNvGraphicFramePr/>
          </xdr:nvGraphicFramePr>
          <xdr:xfrm>
            <a:off x="0" y="0"/>
            <a:ext cx="0" cy="0"/>
          </xdr:xfrm>
          <a:graphic>
            <a:graphicData uri="http://schemas.microsoft.com/office/drawing/2010/slicer">
              <sle:slicer xmlns:sle="http://schemas.microsoft.com/office/drawing/2010/slicer" name="Select the company 2"/>
            </a:graphicData>
          </a:graphic>
        </xdr:graphicFrame>
      </mc:Choice>
      <mc:Fallback xmlns="">
        <xdr:sp macro="" textlink="">
          <xdr:nvSpPr>
            <xdr:cNvPr id="0" name=""/>
            <xdr:cNvSpPr>
              <a:spLocks noTextEdit="1"/>
            </xdr:cNvSpPr>
          </xdr:nvSpPr>
          <xdr:spPr>
            <a:xfrm>
              <a:off x="383240" y="225352"/>
              <a:ext cx="9009525" cy="680084"/>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510988</xdr:colOff>
      <xdr:row>0</xdr:row>
      <xdr:rowOff>125506</xdr:rowOff>
    </xdr:from>
    <xdr:to>
      <xdr:col>11</xdr:col>
      <xdr:colOff>103645</xdr:colOff>
      <xdr:row>1</xdr:row>
      <xdr:rowOff>324810</xdr:rowOff>
    </xdr:to>
    <xdr:grpSp>
      <xdr:nvGrpSpPr>
        <xdr:cNvPr id="3" name="Agrupar 2">
          <a:hlinkClick xmlns:r="http://schemas.openxmlformats.org/officeDocument/2006/relationships" r:id="rId1"/>
          <a:extLst>
            <a:ext uri="{FF2B5EF4-FFF2-40B4-BE49-F238E27FC236}">
              <a16:creationId xmlns:a16="http://schemas.microsoft.com/office/drawing/2014/main" id="{1A9E6EE3-1F5E-4574-9724-0377E05D74A4}"/>
            </a:ext>
          </a:extLst>
        </xdr:cNvPr>
        <xdr:cNvGrpSpPr/>
      </xdr:nvGrpSpPr>
      <xdr:grpSpPr>
        <a:xfrm>
          <a:off x="9542929" y="125506"/>
          <a:ext cx="1094245" cy="681157"/>
          <a:chOff x="9237021" y="333375"/>
          <a:chExt cx="1093013" cy="692923"/>
        </a:xfrm>
      </xdr:grpSpPr>
      <xdr:pic>
        <xdr:nvPicPr>
          <xdr:cNvPr id="4" name="Gráfico 3" descr="Início">
            <a:extLst>
              <a:ext uri="{FF2B5EF4-FFF2-40B4-BE49-F238E27FC236}">
                <a16:creationId xmlns:a16="http://schemas.microsoft.com/office/drawing/2014/main" id="{7CBD2920-3DD2-103D-C976-C8E48396EA2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E9D8BEC6-3A49-CE75-8540-FAE5898BE098}"/>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385353</xdr:colOff>
      <xdr:row>0</xdr:row>
      <xdr:rowOff>306705</xdr:rowOff>
    </xdr:from>
    <xdr:to>
      <xdr:col>6</xdr:col>
      <xdr:colOff>377697</xdr:colOff>
      <xdr:row>1</xdr:row>
      <xdr:rowOff>453934</xdr:rowOff>
    </xdr:to>
    <mc:AlternateContent xmlns:mc="http://schemas.openxmlformats.org/markup-compatibility/2006" xmlns:sle15="http://schemas.microsoft.com/office/drawing/2012/slicer">
      <mc:Choice Requires="sle15">
        <xdr:graphicFrame macro="">
          <xdr:nvGraphicFramePr>
            <xdr:cNvPr id="2" name="Select the company 3">
              <a:extLst>
                <a:ext uri="{FF2B5EF4-FFF2-40B4-BE49-F238E27FC236}">
                  <a16:creationId xmlns:a16="http://schemas.microsoft.com/office/drawing/2014/main" id="{29099B95-44E2-BB11-7198-4D79F8429D4D}"/>
                </a:ext>
              </a:extLst>
            </xdr:cNvPr>
            <xdr:cNvGraphicFramePr/>
          </xdr:nvGraphicFramePr>
          <xdr:xfrm>
            <a:off x="0" y="0"/>
            <a:ext cx="0" cy="0"/>
          </xdr:xfrm>
          <a:graphic>
            <a:graphicData uri="http://schemas.microsoft.com/office/drawing/2010/slicer">
              <sle:slicer xmlns:sle="http://schemas.microsoft.com/office/drawing/2010/slicer" name="Select the company 3"/>
            </a:graphicData>
          </a:graphic>
        </xdr:graphicFrame>
      </mc:Choice>
      <mc:Fallback xmlns="">
        <xdr:sp macro="" textlink="">
          <xdr:nvSpPr>
            <xdr:cNvPr id="0" name=""/>
            <xdr:cNvSpPr>
              <a:spLocks noTextEdit="1"/>
            </xdr:cNvSpPr>
          </xdr:nvSpPr>
          <xdr:spPr>
            <a:xfrm>
              <a:off x="385353" y="306705"/>
              <a:ext cx="9005715" cy="7132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250372</xdr:colOff>
      <xdr:row>0</xdr:row>
      <xdr:rowOff>108857</xdr:rowOff>
    </xdr:from>
    <xdr:to>
      <xdr:col>10</xdr:col>
      <xdr:colOff>670375</xdr:colOff>
      <xdr:row>1</xdr:row>
      <xdr:rowOff>233818</xdr:rowOff>
    </xdr:to>
    <xdr:grpSp>
      <xdr:nvGrpSpPr>
        <xdr:cNvPr id="3" name="Agrupar 2">
          <a:hlinkClick xmlns:r="http://schemas.openxmlformats.org/officeDocument/2006/relationships" r:id="rId1"/>
          <a:extLst>
            <a:ext uri="{FF2B5EF4-FFF2-40B4-BE49-F238E27FC236}">
              <a16:creationId xmlns:a16="http://schemas.microsoft.com/office/drawing/2014/main" id="{435B7454-1B95-4601-BA06-0FCF4D43B912}"/>
            </a:ext>
          </a:extLst>
        </xdr:cNvPr>
        <xdr:cNvGrpSpPr/>
      </xdr:nvGrpSpPr>
      <xdr:grpSpPr>
        <a:xfrm>
          <a:off x="11353801" y="108857"/>
          <a:ext cx="1100360" cy="682854"/>
          <a:chOff x="9237021" y="333375"/>
          <a:chExt cx="1093013" cy="692923"/>
        </a:xfrm>
      </xdr:grpSpPr>
      <xdr:pic>
        <xdr:nvPicPr>
          <xdr:cNvPr id="4" name="Gráfico 3" descr="Início">
            <a:extLst>
              <a:ext uri="{FF2B5EF4-FFF2-40B4-BE49-F238E27FC236}">
                <a16:creationId xmlns:a16="http://schemas.microsoft.com/office/drawing/2014/main" id="{2CD1F1DE-20CA-5202-1E72-1947E282EE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ABD51911-A751-6474-DA82-1E1ED47AC529}"/>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384537</xdr:colOff>
      <xdr:row>0</xdr:row>
      <xdr:rowOff>263162</xdr:rowOff>
    </xdr:from>
    <xdr:to>
      <xdr:col>7</xdr:col>
      <xdr:colOff>727945</xdr:colOff>
      <xdr:row>1</xdr:row>
      <xdr:rowOff>379095</xdr:rowOff>
    </xdr:to>
    <mc:AlternateContent xmlns:mc="http://schemas.openxmlformats.org/markup-compatibility/2006" xmlns:sle15="http://schemas.microsoft.com/office/drawing/2012/slicer">
      <mc:Choice Requires="sle15">
        <xdr:graphicFrame macro="">
          <xdr:nvGraphicFramePr>
            <xdr:cNvPr id="2" name="Select the company 4">
              <a:extLst>
                <a:ext uri="{FF2B5EF4-FFF2-40B4-BE49-F238E27FC236}">
                  <a16:creationId xmlns:a16="http://schemas.microsoft.com/office/drawing/2014/main" id="{15F3B7AB-088B-B309-8076-33B0DEDC4D00}"/>
                </a:ext>
              </a:extLst>
            </xdr:cNvPr>
            <xdr:cNvGraphicFramePr/>
          </xdr:nvGraphicFramePr>
          <xdr:xfrm>
            <a:off x="0" y="0"/>
            <a:ext cx="0" cy="0"/>
          </xdr:xfrm>
          <a:graphic>
            <a:graphicData uri="http://schemas.microsoft.com/office/drawing/2010/slicer">
              <sle:slicer xmlns:sle="http://schemas.microsoft.com/office/drawing/2010/slicer" name="Select the company 4"/>
            </a:graphicData>
          </a:graphic>
        </xdr:graphicFrame>
      </mc:Choice>
      <mc:Fallback xmlns="">
        <xdr:sp macro="" textlink="">
          <xdr:nvSpPr>
            <xdr:cNvPr id="0" name=""/>
            <xdr:cNvSpPr>
              <a:spLocks noTextEdit="1"/>
            </xdr:cNvSpPr>
          </xdr:nvSpPr>
          <xdr:spPr>
            <a:xfrm>
              <a:off x="384537" y="263162"/>
              <a:ext cx="8986665" cy="68199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598714</xdr:colOff>
      <xdr:row>0</xdr:row>
      <xdr:rowOff>130629</xdr:rowOff>
    </xdr:from>
    <xdr:to>
      <xdr:col>11</xdr:col>
      <xdr:colOff>39004</xdr:colOff>
      <xdr:row>1</xdr:row>
      <xdr:rowOff>249875</xdr:rowOff>
    </xdr:to>
    <xdr:grpSp>
      <xdr:nvGrpSpPr>
        <xdr:cNvPr id="3" name="Agrupar 2">
          <a:hlinkClick xmlns:r="http://schemas.openxmlformats.org/officeDocument/2006/relationships" r:id="rId1"/>
          <a:extLst>
            <a:ext uri="{FF2B5EF4-FFF2-40B4-BE49-F238E27FC236}">
              <a16:creationId xmlns:a16="http://schemas.microsoft.com/office/drawing/2014/main" id="{0CE03023-9947-4B6F-9912-4C2B9D495D61}"/>
            </a:ext>
          </a:extLst>
        </xdr:cNvPr>
        <xdr:cNvGrpSpPr/>
      </xdr:nvGrpSpPr>
      <xdr:grpSpPr>
        <a:xfrm>
          <a:off x="10940143" y="130629"/>
          <a:ext cx="1100361" cy="677139"/>
          <a:chOff x="9237021" y="333375"/>
          <a:chExt cx="1093013" cy="692923"/>
        </a:xfrm>
      </xdr:grpSpPr>
      <xdr:pic>
        <xdr:nvPicPr>
          <xdr:cNvPr id="4" name="Gráfico 3" descr="Início">
            <a:extLst>
              <a:ext uri="{FF2B5EF4-FFF2-40B4-BE49-F238E27FC236}">
                <a16:creationId xmlns:a16="http://schemas.microsoft.com/office/drawing/2014/main" id="{716AF503-DAFA-74F7-117C-93D6EAC7D3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5DB73D46-4AC1-4950-71FF-772BAE23C2C0}"/>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557</xdr:colOff>
      <xdr:row>0</xdr:row>
      <xdr:rowOff>342900</xdr:rowOff>
    </xdr:from>
    <xdr:to>
      <xdr:col>16</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700-00000E000000}"/>
            </a:ext>
          </a:extLst>
        </xdr:cNvPr>
        <xdr:cNvGrpSpPr/>
      </xdr:nvGrpSpPr>
      <xdr:grpSpPr>
        <a:xfrm>
          <a:off x="17975593" y="342900"/>
          <a:ext cx="0" cy="615043"/>
          <a:chOff x="9544050" y="342900"/>
          <a:chExt cx="1238250" cy="542925"/>
        </a:xfrm>
      </xdr:grpSpPr>
      <xdr:pic>
        <xdr:nvPicPr>
          <xdr:cNvPr id="15" name="Gráfico 14" descr="Início">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7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347527</xdr:colOff>
      <xdr:row>0</xdr:row>
      <xdr:rowOff>263705</xdr:rowOff>
    </xdr:from>
    <xdr:to>
      <xdr:col>5</xdr:col>
      <xdr:colOff>681138</xdr:colOff>
      <xdr:row>1</xdr:row>
      <xdr:rowOff>414746</xdr:rowOff>
    </xdr:to>
    <mc:AlternateContent xmlns:mc="http://schemas.openxmlformats.org/markup-compatibility/2006" xmlns:sle15="http://schemas.microsoft.com/office/drawing/2012/slicer">
      <mc:Choice Requires="sle15">
        <xdr:graphicFrame macro="">
          <xdr:nvGraphicFramePr>
            <xdr:cNvPr id="2" name="Select the company 5">
              <a:extLst>
                <a:ext uri="{FF2B5EF4-FFF2-40B4-BE49-F238E27FC236}">
                  <a16:creationId xmlns:a16="http://schemas.microsoft.com/office/drawing/2014/main" id="{984FFE76-32E1-029B-FAAE-49520FE1BA4D}"/>
                </a:ext>
              </a:extLst>
            </xdr:cNvPr>
            <xdr:cNvGraphicFramePr/>
          </xdr:nvGraphicFramePr>
          <xdr:xfrm>
            <a:off x="0" y="0"/>
            <a:ext cx="0" cy="0"/>
          </xdr:xfrm>
          <a:graphic>
            <a:graphicData uri="http://schemas.microsoft.com/office/drawing/2010/slicer">
              <sle:slicer xmlns:sle="http://schemas.microsoft.com/office/drawing/2010/slicer" name="Select the company 5"/>
            </a:graphicData>
          </a:graphic>
        </xdr:graphicFrame>
      </mc:Choice>
      <mc:Fallback xmlns="">
        <xdr:sp macro="" textlink="">
          <xdr:nvSpPr>
            <xdr:cNvPr id="0" name=""/>
            <xdr:cNvSpPr>
              <a:spLocks noTextEdit="1"/>
            </xdr:cNvSpPr>
          </xdr:nvSpPr>
          <xdr:spPr>
            <a:xfrm>
              <a:off x="347527" y="263705"/>
              <a:ext cx="9009525" cy="717098"/>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580753</xdr:colOff>
      <xdr:row>0</xdr:row>
      <xdr:rowOff>45448</xdr:rowOff>
    </xdr:from>
    <xdr:to>
      <xdr:col>11</xdr:col>
      <xdr:colOff>15327</xdr:colOff>
      <xdr:row>1</xdr:row>
      <xdr:rowOff>160884</xdr:rowOff>
    </xdr:to>
    <xdr:grpSp>
      <xdr:nvGrpSpPr>
        <xdr:cNvPr id="3" name="Agrupar 2">
          <a:hlinkClick xmlns:r="http://schemas.openxmlformats.org/officeDocument/2006/relationships" r:id="rId1"/>
          <a:extLst>
            <a:ext uri="{FF2B5EF4-FFF2-40B4-BE49-F238E27FC236}">
              <a16:creationId xmlns:a16="http://schemas.microsoft.com/office/drawing/2014/main" id="{28CE51EE-6A9B-4262-96E3-B92F9A413A8A}"/>
            </a:ext>
          </a:extLst>
        </xdr:cNvPr>
        <xdr:cNvGrpSpPr/>
      </xdr:nvGrpSpPr>
      <xdr:grpSpPr>
        <a:xfrm>
          <a:off x="12609467" y="45448"/>
          <a:ext cx="1094646" cy="673329"/>
          <a:chOff x="9237021" y="333375"/>
          <a:chExt cx="1093013" cy="692923"/>
        </a:xfrm>
      </xdr:grpSpPr>
      <xdr:pic>
        <xdr:nvPicPr>
          <xdr:cNvPr id="4" name="Gráfico 3" descr="Início">
            <a:extLst>
              <a:ext uri="{FF2B5EF4-FFF2-40B4-BE49-F238E27FC236}">
                <a16:creationId xmlns:a16="http://schemas.microsoft.com/office/drawing/2014/main" id="{CF4B1FE7-2CE7-8135-7452-8E58BBF1601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25D26A73-BC51-1DE9-1AAD-F7943BCCEDA8}"/>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557</xdr:colOff>
      <xdr:row>0</xdr:row>
      <xdr:rowOff>342900</xdr:rowOff>
    </xdr:from>
    <xdr:to>
      <xdr:col>16</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800-00000E000000}"/>
            </a:ext>
          </a:extLst>
        </xdr:cNvPr>
        <xdr:cNvGrpSpPr/>
      </xdr:nvGrpSpPr>
      <xdr:grpSpPr>
        <a:xfrm>
          <a:off x="14002307" y="342900"/>
          <a:ext cx="0" cy="615043"/>
          <a:chOff x="9544050" y="342900"/>
          <a:chExt cx="1238250" cy="542925"/>
        </a:xfrm>
      </xdr:grpSpPr>
      <xdr:pic>
        <xdr:nvPicPr>
          <xdr:cNvPr id="15" name="Gráfico 14" descr="Início">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8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385355</xdr:colOff>
      <xdr:row>0</xdr:row>
      <xdr:rowOff>224790</xdr:rowOff>
    </xdr:from>
    <xdr:to>
      <xdr:col>10</xdr:col>
      <xdr:colOff>419336</xdr:colOff>
      <xdr:row>1</xdr:row>
      <xdr:rowOff>460466</xdr:rowOff>
    </xdr:to>
    <mc:AlternateContent xmlns:mc="http://schemas.openxmlformats.org/markup-compatibility/2006" xmlns:sle15="http://schemas.microsoft.com/office/drawing/2012/slicer">
      <mc:Choice Requires="sle15">
        <xdr:graphicFrame macro="">
          <xdr:nvGraphicFramePr>
            <xdr:cNvPr id="2" name="Select the company 6">
              <a:extLst>
                <a:ext uri="{FF2B5EF4-FFF2-40B4-BE49-F238E27FC236}">
                  <a16:creationId xmlns:a16="http://schemas.microsoft.com/office/drawing/2014/main" id="{33A9032E-C31F-20E0-BD0D-8530D2292AE9}"/>
                </a:ext>
              </a:extLst>
            </xdr:cNvPr>
            <xdr:cNvGraphicFramePr/>
          </xdr:nvGraphicFramePr>
          <xdr:xfrm>
            <a:off x="0" y="0"/>
            <a:ext cx="0" cy="0"/>
          </xdr:xfrm>
          <a:graphic>
            <a:graphicData uri="http://schemas.microsoft.com/office/drawing/2010/slicer">
              <sle:slicer xmlns:sle="http://schemas.microsoft.com/office/drawing/2010/slicer" name="Select the company 6"/>
            </a:graphicData>
          </a:graphic>
        </xdr:graphicFrame>
      </mc:Choice>
      <mc:Fallback xmlns="">
        <xdr:sp macro="" textlink="">
          <xdr:nvSpPr>
            <xdr:cNvPr id="0" name=""/>
            <xdr:cNvSpPr>
              <a:spLocks noTextEdit="1"/>
            </xdr:cNvSpPr>
          </xdr:nvSpPr>
          <xdr:spPr>
            <a:xfrm>
              <a:off x="385355" y="224790"/>
              <a:ext cx="9003810" cy="801733"/>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10</xdr:col>
      <xdr:colOff>587828</xdr:colOff>
      <xdr:row>0</xdr:row>
      <xdr:rowOff>163286</xdr:rowOff>
    </xdr:from>
    <xdr:to>
      <xdr:col>12</xdr:col>
      <xdr:colOff>31928</xdr:colOff>
      <xdr:row>1</xdr:row>
      <xdr:rowOff>276817</xdr:rowOff>
    </xdr:to>
    <xdr:grpSp>
      <xdr:nvGrpSpPr>
        <xdr:cNvPr id="3" name="Agrupar 2">
          <a:hlinkClick xmlns:r="http://schemas.openxmlformats.org/officeDocument/2006/relationships" r:id="rId1"/>
          <a:extLst>
            <a:ext uri="{FF2B5EF4-FFF2-40B4-BE49-F238E27FC236}">
              <a16:creationId xmlns:a16="http://schemas.microsoft.com/office/drawing/2014/main" id="{9F949DAD-29FA-4EFE-8C37-3CCAE0AEEDF7}"/>
            </a:ext>
          </a:extLst>
        </xdr:cNvPr>
        <xdr:cNvGrpSpPr/>
      </xdr:nvGrpSpPr>
      <xdr:grpSpPr>
        <a:xfrm>
          <a:off x="9609364" y="163286"/>
          <a:ext cx="1104171" cy="671424"/>
          <a:chOff x="9237021" y="333375"/>
          <a:chExt cx="1093013" cy="692923"/>
        </a:xfrm>
      </xdr:grpSpPr>
      <xdr:pic>
        <xdr:nvPicPr>
          <xdr:cNvPr id="4" name="Gráfico 3" descr="Início">
            <a:extLst>
              <a:ext uri="{FF2B5EF4-FFF2-40B4-BE49-F238E27FC236}">
                <a16:creationId xmlns:a16="http://schemas.microsoft.com/office/drawing/2014/main" id="{5E74B771-21CE-CC34-5C13-FF8B167100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D9DA91A8-624B-9923-F3D7-F71DEC352C2A}"/>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557</xdr:colOff>
      <xdr:row>0</xdr:row>
      <xdr:rowOff>342900</xdr:rowOff>
    </xdr:from>
    <xdr:to>
      <xdr:col>24</xdr:col>
      <xdr:colOff>557</xdr:colOff>
      <xdr:row>1</xdr:row>
      <xdr:rowOff>400050</xdr:rowOff>
    </xdr:to>
    <xdr:grpSp>
      <xdr:nvGrpSpPr>
        <xdr:cNvPr id="14" name="Agrupar 13">
          <a:hlinkClick xmlns:r="http://schemas.openxmlformats.org/officeDocument/2006/relationships" r:id="rId1"/>
          <a:extLst>
            <a:ext uri="{FF2B5EF4-FFF2-40B4-BE49-F238E27FC236}">
              <a16:creationId xmlns:a16="http://schemas.microsoft.com/office/drawing/2014/main" id="{00000000-0008-0000-0900-00000E000000}"/>
            </a:ext>
          </a:extLst>
        </xdr:cNvPr>
        <xdr:cNvGrpSpPr/>
      </xdr:nvGrpSpPr>
      <xdr:grpSpPr>
        <a:xfrm>
          <a:off x="18982521" y="342900"/>
          <a:ext cx="0" cy="615043"/>
          <a:chOff x="9544050" y="342900"/>
          <a:chExt cx="1238250" cy="542925"/>
        </a:xfrm>
      </xdr:grpSpPr>
      <xdr:pic>
        <xdr:nvPicPr>
          <xdr:cNvPr id="15" name="Gráfico 14" descr="Início">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39375" y="342900"/>
            <a:ext cx="542925" cy="542925"/>
          </a:xfrm>
          <a:prstGeom prst="rect">
            <a:avLst/>
          </a:prstGeom>
        </xdr:spPr>
      </xdr:pic>
      <xdr:sp macro="" textlink="">
        <xdr:nvSpPr>
          <xdr:cNvPr id="16" name="CaixaDeTexto 15">
            <a:extLst>
              <a:ext uri="{FF2B5EF4-FFF2-40B4-BE49-F238E27FC236}">
                <a16:creationId xmlns:a16="http://schemas.microsoft.com/office/drawing/2014/main" id="{00000000-0008-0000-0900-000010000000}"/>
              </a:ext>
            </a:extLst>
          </xdr:cNvPr>
          <xdr:cNvSpPr txBox="1"/>
        </xdr:nvSpPr>
        <xdr:spPr>
          <a:xfrm>
            <a:off x="9544050" y="476250"/>
            <a:ext cx="70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chemeClr val="bg1"/>
                </a:solidFill>
              </a:rPr>
              <a:t>Índice</a:t>
            </a:r>
          </a:p>
        </xdr:txBody>
      </xdr:sp>
    </xdr:grpSp>
    <xdr:clientData/>
  </xdr:twoCellAnchor>
  <xdr:twoCellAnchor editAs="absolute">
    <xdr:from>
      <xdr:col>0</xdr:col>
      <xdr:colOff>377461</xdr:colOff>
      <xdr:row>0</xdr:row>
      <xdr:rowOff>233226</xdr:rowOff>
    </xdr:from>
    <xdr:to>
      <xdr:col>11</xdr:col>
      <xdr:colOff>499345</xdr:colOff>
      <xdr:row>1</xdr:row>
      <xdr:rowOff>460466</xdr:rowOff>
    </xdr:to>
    <mc:AlternateContent xmlns:mc="http://schemas.openxmlformats.org/markup-compatibility/2006" xmlns:sle15="http://schemas.microsoft.com/office/drawing/2012/slicer">
      <mc:Choice Requires="sle15">
        <xdr:graphicFrame macro="">
          <xdr:nvGraphicFramePr>
            <xdr:cNvPr id="2" name="Select the company 7">
              <a:extLst>
                <a:ext uri="{FF2B5EF4-FFF2-40B4-BE49-F238E27FC236}">
                  <a16:creationId xmlns:a16="http://schemas.microsoft.com/office/drawing/2014/main" id="{4B54C221-AAD7-638C-D41F-936C858C3D57}"/>
                </a:ext>
              </a:extLst>
            </xdr:cNvPr>
            <xdr:cNvGraphicFramePr/>
          </xdr:nvGraphicFramePr>
          <xdr:xfrm>
            <a:off x="0" y="0"/>
            <a:ext cx="0" cy="0"/>
          </xdr:xfrm>
          <a:graphic>
            <a:graphicData uri="http://schemas.microsoft.com/office/drawing/2010/slicer">
              <sle:slicer xmlns:sle="http://schemas.microsoft.com/office/drawing/2010/slicer" name="Select the company 7"/>
            </a:graphicData>
          </a:graphic>
        </xdr:graphicFrame>
      </mc:Choice>
      <mc:Fallback xmlns="">
        <xdr:sp macro="" textlink="">
          <xdr:nvSpPr>
            <xdr:cNvPr id="0" name=""/>
            <xdr:cNvSpPr>
              <a:spLocks noTextEdit="1"/>
            </xdr:cNvSpPr>
          </xdr:nvSpPr>
          <xdr:spPr>
            <a:xfrm>
              <a:off x="377461" y="233226"/>
              <a:ext cx="8982855" cy="793297"/>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12</xdr:col>
      <xdr:colOff>195944</xdr:colOff>
      <xdr:row>0</xdr:row>
      <xdr:rowOff>132532</xdr:rowOff>
    </xdr:from>
    <xdr:to>
      <xdr:col>13</xdr:col>
      <xdr:colOff>517976</xdr:colOff>
      <xdr:row>1</xdr:row>
      <xdr:rowOff>249873</xdr:rowOff>
    </xdr:to>
    <xdr:grpSp>
      <xdr:nvGrpSpPr>
        <xdr:cNvPr id="3" name="Agrupar 2">
          <a:hlinkClick xmlns:r="http://schemas.openxmlformats.org/officeDocument/2006/relationships" r:id="rId1"/>
          <a:extLst>
            <a:ext uri="{FF2B5EF4-FFF2-40B4-BE49-F238E27FC236}">
              <a16:creationId xmlns:a16="http://schemas.microsoft.com/office/drawing/2014/main" id="{64E82A74-D42B-44B7-938A-3F3A377F0860}"/>
            </a:ext>
          </a:extLst>
        </xdr:cNvPr>
        <xdr:cNvGrpSpPr/>
      </xdr:nvGrpSpPr>
      <xdr:grpSpPr>
        <a:xfrm>
          <a:off x="9870623" y="132532"/>
          <a:ext cx="1097639" cy="675234"/>
          <a:chOff x="9237021" y="333375"/>
          <a:chExt cx="1093013" cy="692923"/>
        </a:xfrm>
      </xdr:grpSpPr>
      <xdr:pic>
        <xdr:nvPicPr>
          <xdr:cNvPr id="4" name="Gráfico 3" descr="Início">
            <a:extLst>
              <a:ext uri="{FF2B5EF4-FFF2-40B4-BE49-F238E27FC236}">
                <a16:creationId xmlns:a16="http://schemas.microsoft.com/office/drawing/2014/main" id="{E378FF06-2798-989E-566D-CBC50E68D1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850781" y="333375"/>
            <a:ext cx="479253" cy="692923"/>
          </a:xfrm>
          <a:prstGeom prst="rect">
            <a:avLst/>
          </a:prstGeom>
        </xdr:spPr>
      </xdr:pic>
      <xdr:sp macro="" textlink="">
        <xdr:nvSpPr>
          <xdr:cNvPr id="5" name="CaixaDeTexto 4">
            <a:extLst>
              <a:ext uri="{FF2B5EF4-FFF2-40B4-BE49-F238E27FC236}">
                <a16:creationId xmlns:a16="http://schemas.microsoft.com/office/drawing/2014/main" id="{C01FC154-1C91-094D-0933-2BE1FE368C5E}"/>
              </a:ext>
            </a:extLst>
          </xdr:cNvPr>
          <xdr:cNvSpPr txBox="1"/>
        </xdr:nvSpPr>
        <xdr:spPr>
          <a:xfrm>
            <a:off x="9237021" y="503567"/>
            <a:ext cx="622189" cy="316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pt-BR" sz="1800" b="1">
                <a:solidFill>
                  <a:srgbClr val="009FC2"/>
                </a:solidFill>
              </a:rPr>
              <a:t>Índice</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6T12:15:24.026"/>
    </inkml:context>
    <inkml:brush xml:id="br0">
      <inkml:brushProperty name="width" value="0.025" units="cm"/>
      <inkml:brushProperty name="height" value="0.025" units="cm"/>
      <inkml:brushProperty name="color" value="#E71224"/>
      <inkml:brushProperty name="ignorePressure" value="1"/>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6T12:15:24.621"/>
    </inkml:context>
    <inkml:brush xml:id="br0">
      <inkml:brushProperty name="width" value="0.025" units="cm"/>
      <inkml:brushProperty name="height" value="0.025" units="cm"/>
      <inkml:brushProperty name="color" value="#E71224"/>
      <inkml:brushProperty name="ignorePressure" value="1"/>
    </inkml:brush>
  </inkml:definitions>
  <inkml:trace contextRef="#ctx0" brushRef="#br0">0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6T12:15:25.578"/>
    </inkml:context>
    <inkml:brush xml:id="br0">
      <inkml:brushProperty name="width" value="0.025" units="cm"/>
      <inkml:brushProperty name="height" value="0.025" units="cm"/>
      <inkml:brushProperty name="color" value="#E71224"/>
      <inkml:brushProperty name="ignorePressure" value="1"/>
    </inkml:brush>
  </inkml:definitions>
  <inkml:trace contextRef="#ctx0" brushRef="#br0">0 1,'0'0</inkml:trace>
</inkm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 xr10:uid="{339BF18B-5A68-4D15-8E97-F1B6D46F0B2E}" sourceName="Select the company">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9" xr10:uid="{063E9A9C-AB95-4E80-B43C-290C2D7A86AF}" sourceName="Select the company">
  <extLst>
    <x:ext xmlns:x15="http://schemas.microsoft.com/office/spreadsheetml/2010/11/main" uri="{2F2917AC-EB37-4324-AD4E-5DD8C200BD13}">
      <x15:tableSlicerCache tableId="1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1" xr10:uid="{E50CE9EE-3025-4224-9EDD-F6C7CCD67462}" sourceName="Select the company">
  <extLst>
    <x:ext xmlns:x15="http://schemas.microsoft.com/office/spreadsheetml/2010/11/main" uri="{2F2917AC-EB37-4324-AD4E-5DD8C200BD13}">
      <x15:tableSlicerCache tableId="3"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2" xr10:uid="{771A8679-1EC1-4D0F-B974-9BAB6E0CB546}" sourceName="Select the company">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3" xr10:uid="{9326630C-C97B-4F5A-9A18-556DD87CE1B6}" sourceName="Select the company">
  <extLst>
    <x:ext xmlns:x15="http://schemas.microsoft.com/office/spreadsheetml/2010/11/main" uri="{2F2917AC-EB37-4324-AD4E-5DD8C200BD13}">
      <x15:tableSlicerCache tableId="5"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4" xr10:uid="{555F317D-C88F-4237-BBD5-33CAD1A85414}" sourceName="Select the company">
  <extLst>
    <x:ext xmlns:x15="http://schemas.microsoft.com/office/spreadsheetml/2010/11/main" uri="{2F2917AC-EB37-4324-AD4E-5DD8C200BD13}">
      <x15:tableSlicerCache tableId="6"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5" xr10:uid="{0D338F3A-0A22-4F50-8402-68E1D2C7CF9A}" sourceName="Select the company">
  <extLst>
    <x:ext xmlns:x15="http://schemas.microsoft.com/office/spreadsheetml/2010/11/main" uri="{2F2917AC-EB37-4324-AD4E-5DD8C200BD13}">
      <x15:tableSlicerCache tableId="7"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6" xr10:uid="{80131A7D-8475-4A73-B7DE-921F9714DC62}" sourceName="Select the company">
  <extLst>
    <x:ext xmlns:x15="http://schemas.microsoft.com/office/spreadsheetml/2010/11/main" uri="{2F2917AC-EB37-4324-AD4E-5DD8C200BD13}">
      <x15:tableSlicerCache tableId="8"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7" xr10:uid="{803E3DC4-A01E-4A41-8C9B-D579D33010A4}" sourceName="Select the company">
  <extLst>
    <x:ext xmlns:x15="http://schemas.microsoft.com/office/spreadsheetml/2010/11/main" uri="{2F2917AC-EB37-4324-AD4E-5DD8C200BD13}">
      <x15:tableSlicerCache tableId="9" column="1"/>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elect_the_company8" xr10:uid="{0928BCEA-DF3A-4639-9A93-7260845D11FA}" sourceName="Select the company">
  <extLst>
    <x:ext xmlns:x15="http://schemas.microsoft.com/office/spreadsheetml/2010/11/main" uri="{2F2917AC-EB37-4324-AD4E-5DD8C200BD13}">
      <x15:tableSlicerCache tableId="10"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xr10:uid="{8C1AF33D-4E43-40CF-9FFF-EFA8B667890B}" cache="SegmentaçãodeDados_Select_the_company" caption="Select the company" columnCount="11" rowHeight="257175"/>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9" xr10:uid="{CD5CAAA3-555B-4A3F-9A33-FA20F6BEC112}" cache="SegmentaçãodeDados_Select_the_company9" caption="Select the company" columnCount="11" rowHeight="2730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1" xr10:uid="{2DA3D03D-309C-47AA-AF4E-A0872B839B36}" cache="SegmentaçãodeDados_Select_the_company1" caption="Select the company" columnCount="11"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2" xr10:uid="{0CAB5F7A-C442-4161-B324-ED0630BEFF8F}" cache="SegmentaçãodeDados_Select_the_company2" caption="Select the company" columnCount="11" rowHeight="2730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3" xr10:uid="{6709527C-3BF3-4446-A845-722C16DFEABF}" cache="SegmentaçãodeDados_Select_the_company3" caption="Select the company" columnCount="11" rowHeight="2730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4" xr10:uid="{705137D1-CD30-4F37-82C4-D5AF9F2FB6AE}" cache="SegmentaçãodeDados_Select_the_company4" caption="Select the company" columnCount="11" rowHeight="2730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5" xr10:uid="{56F7ACB6-8C92-41A3-A2FA-441C25CE74DC}" cache="SegmentaçãodeDados_Select_the_company5" caption="Select the company" columnCount="11" rowHeight="2730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6" xr10:uid="{EF4D2D1C-87B1-41E7-8E09-71E42A9FB35D}" cache="SegmentaçãodeDados_Select_the_company6" caption="Select the company" columnCount="11" rowHeight="2730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7" xr10:uid="{FD061D61-791B-48BE-BC61-75961FE5806C}" cache="SegmentaçãodeDados_Select_the_company7" caption="Select the company" columnCount="11" rowHeight="2730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the company 8" xr10:uid="{EC080F9A-D4B3-4A75-92C3-1B0F68E010C7}" cache="SegmentaçãodeDados_Select_the_company8" caption="Select the company" columnCount="11"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BB0398-86AF-4A0C-BEBC-175BBBD61EA8}" name="TabEmp" displayName="TabEmp" ref="D24:D35" totalsRowShown="0" headerRowDxfId="73" dataDxfId="72">
  <autoFilter ref="D24:D35" xr:uid="{4A33F639-FFF5-4E91-A124-BCE12264FB86}"/>
  <tableColumns count="1">
    <tableColumn id="1" xr3:uid="{2EF62049-B8FF-4287-B674-239BE3227393}" name="Empresa" dataDxfId="7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C8A6E5-DA8C-412A-97FA-B21D344C09A4}" name="Tab_PeD" displayName="Tab_PeD" ref="B3:S189" totalsRowShown="0" headerRowDxfId="4">
  <autoFilter ref="B3:S189" xr:uid="{83C8A6E5-DA8C-412A-97FA-B21D344C09A4}"/>
  <tableColumns count="18">
    <tableColumn id="1" xr3:uid="{09B4ABD7-5375-4B3C-BC33-44A819ED16C9}" name="Select the company" dataDxfId="3">
      <calculatedColumnFormula>$B$175</calculatedColumnFormula>
    </tableColumn>
    <tableColumn id="2" xr3:uid="{586FB502-5524-472B-A11E-26E321FC0746}" name="Coluna2"/>
    <tableColumn id="3" xr3:uid="{9026596A-27D3-4C7E-A908-0969D0167A34}" name="Coluna3"/>
    <tableColumn id="4" xr3:uid="{F3F35875-F850-4E85-A60A-8288EFEA9886}" name="Coluna4"/>
    <tableColumn id="5" xr3:uid="{6B6B7AD2-3021-4C7E-A2F6-90F1062419EE}" name="Coluna5"/>
    <tableColumn id="6" xr3:uid="{024CED15-49D7-42A2-A033-C877ED9155C6}" name="Coluna6"/>
    <tableColumn id="7" xr3:uid="{9C7E2510-E8EB-46B8-AE2A-273271814E56}" name="Coluna7"/>
    <tableColumn id="8" xr3:uid="{83512344-6984-47BD-9ED4-45E2747B1C28}" name="Coluna8"/>
    <tableColumn id="9" xr3:uid="{EEB6AFBD-DEB3-44F3-B862-12AE31EAF021}" name="Coluna9"/>
    <tableColumn id="10" xr3:uid="{65C0BC24-1ACD-4B76-BF7B-70FC0D3D9034}" name="Coluna10"/>
    <tableColumn id="11" xr3:uid="{5315D105-4799-478F-9888-F6E7781009A0}" name="Coluna11"/>
    <tableColumn id="12" xr3:uid="{C4F764AD-E4B0-432A-94ED-E8CB17386C6D}" name="Coluna12"/>
    <tableColumn id="13" xr3:uid="{CE2B2401-1CF1-47E3-92BA-696A4F71C1AA}" name="Coluna13"/>
    <tableColumn id="14" xr3:uid="{ADDD1978-7EF7-45C8-979F-2C3CEC3B8D2E}" name="Coluna14"/>
    <tableColumn id="15" xr3:uid="{FD80BB42-0139-4ED0-8DA1-AD10F42B42D0}" name="Coluna15"/>
    <tableColumn id="16" xr3:uid="{415DFBC2-4DFF-4A36-8C1F-BCE7E4E7552E}" name="Coluna16"/>
    <tableColumn id="17" xr3:uid="{1EB235E8-B01D-48AA-89A4-1EC2C929EEE9}" name="Coluna17"/>
    <tableColumn id="18" xr3:uid="{616AE22D-DABF-45EB-8295-CF5BF345A559}" name="Coluna1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F574AD6-0169-41C7-9001-C396BFA4668A}" name="Tab_MeioAmbiente" displayName="Tab_MeioAmbiente" ref="B3:K591" totalsRowShown="0" headerRowDxfId="2" tableBorderDxfId="1">
  <autoFilter ref="B3:K591" xr:uid="{7F574AD6-0169-41C7-9001-C396BFA4668A}"/>
  <tableColumns count="10">
    <tableColumn id="1" xr3:uid="{6FF4CC67-3205-4DDE-A499-628EA09C2C68}" name="Select the company" dataDxfId="0">
      <calculatedColumnFormula>$B$540</calculatedColumnFormula>
    </tableColumn>
    <tableColumn id="2" xr3:uid="{9719B054-FA41-4824-BF34-B1BD0ADEC08D}" name="Coluna1"/>
    <tableColumn id="3" xr3:uid="{29B681CA-16A4-40E2-84FF-F66C5ADDD3A9}" name="Coluna2"/>
    <tableColumn id="4" xr3:uid="{0C651F81-99DA-4853-9D9E-FFE239939D62}" name="Coluna3"/>
    <tableColumn id="5" xr3:uid="{77797F43-3BC6-4887-8199-6BBFC668A172}" name="Coluna4"/>
    <tableColumn id="6" xr3:uid="{864F1863-0A68-464A-8173-D65C01BAE88A}" name="Coluna5"/>
    <tableColumn id="7" xr3:uid="{9F65CEBC-DD45-43E0-806F-90E17EEF0110}" name="Coluna6"/>
    <tableColumn id="8" xr3:uid="{C62E2C64-FC85-4721-8180-C0CAF759D940}" name="Coluna7"/>
    <tableColumn id="9" xr3:uid="{D3186D17-0540-41AD-8ED6-36B69EFF6733}" name="Coluna8"/>
    <tableColumn id="10" xr3:uid="{FB162E5C-05E5-430F-B11A-5906840DBAFD}" name="Coluna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62921D-4424-4C12-8CF4-82107FD0BC62}" name="Tab_Operacionais" displayName="Tab_Operacionais" ref="B3:K499" totalsRowShown="0" headerRowDxfId="70" tableBorderDxfId="69">
  <autoFilter ref="B3:K499" xr:uid="{A062921D-4424-4C12-8CF4-82107FD0BC62}"/>
  <tableColumns count="10">
    <tableColumn id="1" xr3:uid="{60B5BBC4-A589-4AC4-BB0A-962F283BCA22}" name="Select the company" dataDxfId="68">
      <calculatedColumnFormula>$B$457</calculatedColumnFormula>
    </tableColumn>
    <tableColumn id="2" xr3:uid="{C536502B-ECF0-4023-B682-64171A07F5B9}" name="Coluna1"/>
    <tableColumn id="3" xr3:uid="{241DEC11-8109-4BC4-94FF-A6F02F5269EE}" name="Coluna2"/>
    <tableColumn id="4" xr3:uid="{1C7CA957-9FB6-454D-802B-1E794AC6EAA5}" name="Coluna3"/>
    <tableColumn id="5" xr3:uid="{16F912D0-0946-4C7F-946B-0B4598B90168}" name="Coluna4"/>
    <tableColumn id="6" xr3:uid="{E7B9A19B-4690-4E04-8DE9-5FA0056E45B2}" name="Coluna5"/>
    <tableColumn id="7" xr3:uid="{5C321DCB-4DE7-4EF7-869D-F7496942C652}" name="Coluna6"/>
    <tableColumn id="8" xr3:uid="{31CB573D-53E0-43F0-A340-FE3EB027F731}" name="Coluna7"/>
    <tableColumn id="9" xr3:uid="{6509855A-512C-4624-ACED-55BC2B2FB504}" name="Coluna8"/>
    <tableColumn id="10" xr3:uid="{18BE0144-9CE5-4087-A3DE-0AEB476CCD95}" name="Coluna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F4F3E7-C45A-4FB1-A89D-DA2C443CA7DE}" name="Tab_Gobernança" displayName="Tab_Gobernança" ref="B3:AE190" totalsRowShown="0" headerRowDxfId="67" tableBorderDxfId="66">
  <autoFilter ref="B3:AE190" xr:uid="{78F4F3E7-C45A-4FB1-A89D-DA2C443CA7DE}"/>
  <tableColumns count="30">
    <tableColumn id="1" xr3:uid="{E66129AB-8F24-4162-91A6-64AF8C963E03}" name="Select the company" dataDxfId="65">
      <calculatedColumnFormula>$B$174</calculatedColumnFormula>
    </tableColumn>
    <tableColumn id="2" xr3:uid="{9D1C3437-C9F6-4BCA-A217-9DA3B64CB288}" name="Coluna1" dataDxfId="64"/>
    <tableColumn id="3" xr3:uid="{E52EA53C-1613-4DCC-86C5-3D3E0849A7BC}" name="Coluna2"/>
    <tableColumn id="4" xr3:uid="{2784FDD8-C389-4D94-B05E-FBB041B14CFF}" name="Coluna3"/>
    <tableColumn id="5" xr3:uid="{722632AA-EB72-4816-8D1E-B9F208EAD6F5}" name="Coluna4"/>
    <tableColumn id="6" xr3:uid="{EC8A256A-882F-416B-979D-A6B59F47880E}" name="Coluna5"/>
    <tableColumn id="7" xr3:uid="{ABDFE754-E7B1-4512-8C01-322C78F38BDD}" name="Coluna6"/>
    <tableColumn id="8" xr3:uid="{8168EB44-9260-4DAE-B489-9A6675947F4A}" name="Coluna7"/>
    <tableColumn id="9" xr3:uid="{B64DE09E-B0AF-48A5-8B94-6844BE74515C}" name="Coluna8"/>
    <tableColumn id="10" xr3:uid="{85DAD6EB-BF31-49BA-954D-2F437383FE51}" name="Coluna9"/>
    <tableColumn id="11" xr3:uid="{C93703BA-4EFC-4CC7-A8E6-04658C6442E8}" name="Coluna10"/>
    <tableColumn id="12" xr3:uid="{4134089B-BDB7-40F6-B00D-21F35C930944}" name="Coluna11"/>
    <tableColumn id="13" xr3:uid="{372B2B73-B6D2-4C0C-8D8A-321B259722E2}" name="Coluna12"/>
    <tableColumn id="14" xr3:uid="{FA27B400-A218-4D3D-BAA2-EEFF4E46A0AA}" name="Coluna13"/>
    <tableColumn id="15" xr3:uid="{4871D5BF-F2FA-4E43-AE58-AC1FAA0BB61B}" name="Coluna14"/>
    <tableColumn id="16" xr3:uid="{895A6068-ACF9-46E6-847A-A19C33CADCC8}" name="Coluna15"/>
    <tableColumn id="17" xr3:uid="{E9993EA8-0DEF-4233-BB46-18780D79BDD1}" name="Coluna16"/>
    <tableColumn id="18" xr3:uid="{DB3234ED-971E-4D62-9188-8FB5D7F72279}" name="Coluna17"/>
    <tableColumn id="19" xr3:uid="{3E23ECEB-7F27-4A9C-9DA9-1C19EE9AADE8}" name="Coluna18"/>
    <tableColumn id="20" xr3:uid="{D36D2748-944D-4A56-A59A-019AB648E2C2}" name="Coluna19"/>
    <tableColumn id="21" xr3:uid="{AF8FF0A1-48A9-4395-B802-5A807917E8BB}" name="Coluna20"/>
    <tableColumn id="22" xr3:uid="{DE0D7004-2D35-4405-AA54-642BC9C642A0}" name="Coluna21"/>
    <tableColumn id="23" xr3:uid="{49C37487-D496-4387-B8E3-25B5E296BE57}" name="Coluna22"/>
    <tableColumn id="24" xr3:uid="{09D42676-5868-499C-8AAD-C1CD6DE1ACFB}" name="Coluna23"/>
    <tableColumn id="25" xr3:uid="{0EB16651-0CEE-46C8-937D-BDD2B746B0B0}" name="Coluna24"/>
    <tableColumn id="26" xr3:uid="{0232A351-4674-40B1-AC13-5927FC115E49}" name="Coluna25"/>
    <tableColumn id="27" xr3:uid="{8ED9DD43-CB12-4EA6-8DC7-BAD49E662E54}" name="Coluna26"/>
    <tableColumn id="28" xr3:uid="{BDCBC275-B55F-4EEC-823A-EFD745D57D88}" name="Coluna27"/>
    <tableColumn id="29" xr3:uid="{E5793DFD-49A7-47F3-9BB1-1C69BB01C87F}" name="Coluna28"/>
    <tableColumn id="30" xr3:uid="{6DB8B16E-F7C4-4C22-B374-DF6F2E4CA202}" name="Coluna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E0A806-39BA-47A6-AAAD-931B119A4943}" name="Tab_Economico" displayName="Tab_Economico" ref="B3:K608" totalsRowShown="0" headerRowDxfId="63" dataDxfId="62" tableBorderDxfId="61" dataCellStyle="Vírgula">
  <autoFilter ref="B3:K608" xr:uid="{EBE0A806-39BA-47A6-AAAD-931B119A4943}"/>
  <tableColumns count="10">
    <tableColumn id="1" xr3:uid="{0A80843C-F537-461D-8BA1-9A20DC28F69B}" name="Select the company" dataDxfId="60"/>
    <tableColumn id="2" xr3:uid="{54A549C0-9104-40A3-B44F-14461BC08ADF}" name="Coluna1" dataDxfId="59"/>
    <tableColumn id="3" xr3:uid="{9ED53B65-A14A-4BC0-86B3-FFCD4EC2E62A}" name="Coluna2" dataDxfId="58" dataCellStyle="Vírgula"/>
    <tableColumn id="4" xr3:uid="{1EEFE590-B611-4148-8C63-1C01E72F412E}" name="Coluna3" dataDxfId="57" dataCellStyle="Vírgula"/>
    <tableColumn id="5" xr3:uid="{90F2123A-B34B-4E2D-8E03-E4C484AC0BAA}" name="Coluna4" dataDxfId="56" dataCellStyle="Vírgula"/>
    <tableColumn id="6" xr3:uid="{5422239C-7DCC-4907-8C32-BF23A3416E7D}" name="Coluna5" dataDxfId="55" dataCellStyle="Vírgula"/>
    <tableColumn id="7" xr3:uid="{318DCDEA-C155-47BD-B664-9E5DC5E42532}" name="Coluna6" dataDxfId="54" dataCellStyle="Vírgula"/>
    <tableColumn id="8" xr3:uid="{BC44A78E-D748-4512-9EEF-F648CF4B371F}" name="Coluna7" dataDxfId="53" dataCellStyle="Vírgula"/>
    <tableColumn id="9" xr3:uid="{BFC8F90E-A920-4E8A-955E-971F0E006EE2}" name="Coluna8" dataDxfId="52" dataCellStyle="Vírgula"/>
    <tableColumn id="10" xr3:uid="{47DFF165-FB1B-4C08-91AE-E7F2BBC83596}" name="Coluna9" dataDxfId="51" dataCellStyle="Vírgul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6CA8E2-FD02-4802-9AA4-D16E9CD1EE6E}" name="Tab_Sociais" displayName="Tab_Sociais" ref="B3:K805" totalsRowShown="0" headerRowDxfId="50" dataDxfId="49" tableBorderDxfId="48">
  <autoFilter ref="B3:K805" xr:uid="{0D6CA8E2-FD02-4802-9AA4-D16E9CD1EE6E}"/>
  <tableColumns count="10">
    <tableColumn id="1" xr3:uid="{9EF7A164-4E6D-4464-A956-0294DC531CF8}" name="Select the company" dataDxfId="47">
      <calculatedColumnFormula>$B$734</calculatedColumnFormula>
    </tableColumn>
    <tableColumn id="2" xr3:uid="{887E12F0-2C0D-49B0-831A-FF35110CA421}" name="Coluna1" dataDxfId="46"/>
    <tableColumn id="3" xr3:uid="{BFF07EEA-D9A9-4E74-AF5E-9FBB81F1CB53}" name="Coluna2" dataDxfId="45"/>
    <tableColumn id="4" xr3:uid="{B00AF255-46E0-465D-A794-245FC1FB158D}" name="Coluna3" dataDxfId="44"/>
    <tableColumn id="5" xr3:uid="{00EF663D-F7AD-4EDB-8BA9-77DB1D59EF2E}" name="Coluna4" dataDxfId="43"/>
    <tableColumn id="6" xr3:uid="{60E68275-9AB0-4BDF-A896-F2F42FD9A9BC}" name="Coluna5" dataDxfId="42"/>
    <tableColumn id="7" xr3:uid="{14CEDEE5-B119-463C-AA04-C9779EB5EB1E}" name="Coluna6" dataDxfId="41"/>
    <tableColumn id="8" xr3:uid="{936A0801-7227-4819-B871-FB7A4CE9D659}" name="Coluna7" dataDxfId="40"/>
    <tableColumn id="9" xr3:uid="{03FAB661-C4C9-4D5A-AECE-C1956C0AB5CC}" name="Coluna8" dataDxfId="39"/>
    <tableColumn id="10" xr3:uid="{6CDD9BDA-69F3-4558-A473-83AECABCC177}" name="Coluna9" dataDxfId="3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48A73C-4EB0-4BD9-947C-A0281CDA8B2D}" name="Tab_Consumidores" displayName="Tab_Consumidores" ref="B3:K473" totalsRowShown="0" headerRowDxfId="37" dataDxfId="36" tableBorderDxfId="35">
  <autoFilter ref="B3:K473" xr:uid="{E048A73C-4EB0-4BD9-947C-A0281CDA8B2D}"/>
  <tableColumns count="10">
    <tableColumn id="1" xr3:uid="{53190B93-66E7-4637-87C5-B3BC5F2AE4F5}" name="Select the company" dataDxfId="34">
      <calculatedColumnFormula>$B$433</calculatedColumnFormula>
    </tableColumn>
    <tableColumn id="2" xr3:uid="{D9ABEFE4-34ED-4650-8BCF-EE6698EFF1B7}" name="Coluna1"/>
    <tableColumn id="3" xr3:uid="{95E88EF2-A4BD-4490-87E6-8D289CA9B8BF}" name="Coluna2"/>
    <tableColumn id="4" xr3:uid="{D6CE5CBA-CB31-4F27-A99D-71216DD35A58}" name="Coluna3" dataDxfId="33"/>
    <tableColumn id="5" xr3:uid="{F51ACF47-FFB2-48DA-ADEF-3C1ACE22EB0D}" name="Coluna4"/>
    <tableColumn id="6" xr3:uid="{37ADF6D1-2CDD-4192-9441-A544F270C249}" name="Coluna5" dataDxfId="32"/>
    <tableColumn id="7" xr3:uid="{06400A46-CC5B-4541-B213-C5EA4EABF384}" name="Coluna6" dataDxfId="31"/>
    <tableColumn id="8" xr3:uid="{F4387A25-FAAD-424F-9019-F66153AEE143}" name="Coluna7" dataDxfId="30"/>
    <tableColumn id="9" xr3:uid="{D6BFC2CD-6B3C-466F-9F7D-4A9EC1721550}" name="Coluna8" dataDxfId="29"/>
    <tableColumn id="10" xr3:uid="{7E3A9E99-894F-40A4-AA2A-A7EA23A743A0}" name="Coluna9" dataDxfId="2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62E4A8-6848-4816-92C4-E75B55F68F08}" name="Tab_Comunidade" displayName="Tab_Comunidade" ref="B3:K266" totalsRowShown="0" headerRowDxfId="27" tableBorderDxfId="26">
  <autoFilter ref="B3:K266" xr:uid="{9C62E4A8-6848-4816-92C4-E75B55F68F08}"/>
  <tableColumns count="10">
    <tableColumn id="1" xr3:uid="{C97B1D02-1175-4261-A9F6-199C6B0661FA}" name="Select the company">
      <calculatedColumnFormula>$B$244</calculatedColumnFormula>
    </tableColumn>
    <tableColumn id="2" xr3:uid="{4035CE5F-55CF-490D-B8F7-071AD15F2935}" name="Coluna1"/>
    <tableColumn id="3" xr3:uid="{42633A85-650D-47E7-8EE3-97888B8F2989}" name="Coluna2"/>
    <tableColumn id="4" xr3:uid="{B3B2D0F9-4240-4E62-A702-1655444BCB82}" name="Coluna3"/>
    <tableColumn id="5" xr3:uid="{58ACB7BB-0E51-429C-B598-06F67311B2AD}" name="Coluna4"/>
    <tableColumn id="6" xr3:uid="{9C897FFE-26E3-42F6-89F6-BAE7751E4287}" name="Coluna5"/>
    <tableColumn id="7" xr3:uid="{9E887F47-BFC7-4D11-A060-427F07782028}" name="Coluna6"/>
    <tableColumn id="8" xr3:uid="{68E82834-010F-41B7-BBDA-79A3C635B8E6}" name="Coluna7"/>
    <tableColumn id="9" xr3:uid="{3E6F73BB-90C0-4610-8647-4D73B5EB09A8}" name="Coluna8"/>
    <tableColumn id="10" xr3:uid="{EE4604D6-51E6-4EC8-BB0A-7C2F8B121987}" name="Coluna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411C42C-B90A-4A08-BDEF-C8AA47062E3D}" name="Tab_Universalização" displayName="Tab_Universalização" ref="B3:K86" totalsRowShown="0" headerRowDxfId="25" tableBorderDxfId="24">
  <autoFilter ref="B3:K86" xr:uid="{D411C42C-B90A-4A08-BDEF-C8AA47062E3D}"/>
  <tableColumns count="10">
    <tableColumn id="1" xr3:uid="{859D2FAF-59FD-44CA-9E83-257C469BB7B7}" name="Select the company">
      <calculatedColumnFormula>$B$80</calculatedColumnFormula>
    </tableColumn>
    <tableColumn id="2" xr3:uid="{6BADF728-BAA9-43EE-BC11-4C3DD0763280}" name="Coluna1"/>
    <tableColumn id="3" xr3:uid="{C8EA0B4A-1335-4FBD-9713-465AC95B69CC}" name="Coluna2"/>
    <tableColumn id="4" xr3:uid="{D6EFCD36-53C6-4D56-BFBE-2D98E82031EC}" name="Coluna3"/>
    <tableColumn id="5" xr3:uid="{DBD865B5-5CE4-42DE-B003-8481A29B52D6}" name="Coluna4"/>
    <tableColumn id="6" xr3:uid="{903B769F-C713-494D-A6AF-FBB590200B25}" name="Coluna5"/>
    <tableColumn id="7" xr3:uid="{642C19F8-6B97-4546-8C3A-974200AFDCB0}" name="Coluna6"/>
    <tableColumn id="8" xr3:uid="{D73E3FBB-B1C1-40A2-98FF-40792B281C39}" name="Coluna7"/>
    <tableColumn id="9" xr3:uid="{36DAB795-4A9C-411E-B0F2-C5A28B707444}" name="Coluna8"/>
    <tableColumn id="10" xr3:uid="{D0BDD6B0-BC58-480F-9542-A10A58105A6C}" name="Coluna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2A4B809-18DF-4E07-96A5-BD875554AE7B}" name="Tab_PEE" displayName="Tab_PEE" ref="B3:AQ332" totalsRowShown="0" headerRowDxfId="23" dataDxfId="22">
  <autoFilter ref="B3:AQ332" xr:uid="{F2A4B809-18DF-4E07-96A5-BD875554AE7B}"/>
  <tableColumns count="42">
    <tableColumn id="1" xr3:uid="{D5B67B90-234E-4D3F-8C5B-3DA1695A7C40}" name="Select the company" dataDxfId="21">
      <calculatedColumnFormula>$B$305</calculatedColumnFormula>
    </tableColumn>
    <tableColumn id="2" xr3:uid="{2FAE5ACB-5CA0-4C49-9F90-EA6458A84F8B}" name="Coluna2"/>
    <tableColumn id="3" xr3:uid="{1E84D5A8-9637-4762-B5C9-B537720C604D}" name="Coluna3"/>
    <tableColumn id="4" xr3:uid="{556A91EB-9564-42C1-9B0D-C680082C81A1}" name="Coluna4"/>
    <tableColumn id="5" xr3:uid="{BE3F027F-5C31-4673-B89D-F26A0F5078C2}" name="Coluna5"/>
    <tableColumn id="6" xr3:uid="{42A15769-B339-433B-8015-9B733FEB9B08}" name="Coluna6"/>
    <tableColumn id="7" xr3:uid="{FC576FEE-BFEB-4746-80A7-0FDB9720BAFE}" name="Coluna7"/>
    <tableColumn id="8" xr3:uid="{1D93FFCE-4448-4F68-97C2-8CA2025093D7}" name="Coluna8"/>
    <tableColumn id="9" xr3:uid="{9B715A18-67A5-4E71-84F4-00995393077E}" name="Coluna9"/>
    <tableColumn id="10" xr3:uid="{65902E09-295C-4F2D-B8A6-20E3FF4A3CF4}" name="Coluna10"/>
    <tableColumn id="11" xr3:uid="{5AF044D1-A0C6-45F0-9950-6D9FAE86FD0E}" name="Coluna11"/>
    <tableColumn id="12" xr3:uid="{1F0C447E-8920-4579-8F4B-77D8EABEDD60}" name="Coluna12"/>
    <tableColumn id="13" xr3:uid="{BF199B82-764D-489E-9C0D-AC49BACE3CDA}" name="Coluna13"/>
    <tableColumn id="14" xr3:uid="{5681B343-FE32-4F0F-B7C0-1C47250F86B0}" name="Coluna14"/>
    <tableColumn id="15" xr3:uid="{DBFBF5DD-6761-4BE7-A4B1-E10703266538}" name="Coluna15"/>
    <tableColumn id="16" xr3:uid="{505C6BCE-70EA-430A-8B56-D3C67CCFDA49}" name="Coluna16"/>
    <tableColumn id="17" xr3:uid="{981E4134-2997-46DF-B8F8-7C75AFB0DD3A}" name="Coluna17"/>
    <tableColumn id="18" xr3:uid="{4C48F9B8-7A03-4AAA-9A33-618FB02E9FC4}" name="Coluna18"/>
    <tableColumn id="19" xr3:uid="{C2A84444-1639-4978-BA5E-42CFFF2C30B2}" name="Coluna19"/>
    <tableColumn id="20" xr3:uid="{724C25D4-715D-444B-9C3F-24D3CD92A792}" name="Coluna20"/>
    <tableColumn id="21" xr3:uid="{6A720BE7-6668-472D-B040-0133071592E4}" name="Coluna21"/>
    <tableColumn id="22" xr3:uid="{BDC9AD3B-A494-4288-816A-D2498C01EAD3}" name="Coluna22"/>
    <tableColumn id="23" xr3:uid="{7A856559-E37B-4A08-BA8D-6F9D7215A131}" name="Coluna23"/>
    <tableColumn id="24" xr3:uid="{DB0A4192-2D66-435A-B48E-6FE0685EC3F8}" name="Coluna24"/>
    <tableColumn id="25" xr3:uid="{C0F1C0D1-000E-418C-86EB-DCBC88030380}" name="Coluna25"/>
    <tableColumn id="26" xr3:uid="{5D019CAC-7067-4547-946C-AB1BE865568B}" name="Coluna26"/>
    <tableColumn id="27" xr3:uid="{C9AE1156-E523-4055-9E4E-1C6FE6670EF1}" name="Coluna27" dataDxfId="20"/>
    <tableColumn id="28" xr3:uid="{D14D80D4-C355-449D-AB40-F3268FCFEBF2}" name="Coluna28" dataDxfId="19"/>
    <tableColumn id="29" xr3:uid="{38BA746F-FC43-408A-BD10-5513B908D714}" name="Coluna29" dataDxfId="18"/>
    <tableColumn id="30" xr3:uid="{1FE309DC-EB16-475B-B59D-BF3E9B138872}" name="Coluna30" dataDxfId="17"/>
    <tableColumn id="31" xr3:uid="{6B222230-4373-45C5-B88F-7E07AF9AD76F}" name="Coluna31" dataDxfId="16"/>
    <tableColumn id="32" xr3:uid="{DE2C9725-0EE3-432E-AA06-0217E8009F81}" name="Coluna32" dataDxfId="15"/>
    <tableColumn id="33" xr3:uid="{E43F307C-35C3-43E9-87A3-DE9DE57E7B49}" name="Coluna33" dataDxfId="14"/>
    <tableColumn id="34" xr3:uid="{71187BAA-0358-43DB-B12A-D6DADF0E2961}" name="Coluna34" dataDxfId="13"/>
    <tableColumn id="35" xr3:uid="{75604202-8C81-4FDA-86AD-60796AA3908C}" name="Coluna35" dataDxfId="12"/>
    <tableColumn id="36" xr3:uid="{1A49C71E-DB6B-4AA0-8743-8E30D2BBB5D8}" name="Coluna36" dataDxfId="11"/>
    <tableColumn id="37" xr3:uid="{F843FDF5-0BC4-46D8-8635-E4098C17B643}" name="Coluna37" dataDxfId="10"/>
    <tableColumn id="38" xr3:uid="{F2042699-05BB-4F79-80C4-4102CD56C805}" name="Coluna38" dataDxfId="9"/>
    <tableColumn id="39" xr3:uid="{CC3401C2-A0DB-4327-AE0A-D55D105C09CE}" name="Coluna39" dataDxfId="8"/>
    <tableColumn id="40" xr3:uid="{048339FA-DD43-412B-B869-845B39C1B4B3}" name="Coluna40" dataDxfId="7"/>
    <tableColumn id="41" xr3:uid="{C0C03E33-2A6D-474E-B096-6858F4694B39}" name="Coluna41" dataDxfId="6"/>
    <tableColumn id="42" xr3:uid="{07309C94-030B-40F1-9606-38247451381B}" name="Coluna42" dataDxfId="5"/>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microsoft.com/office/2007/relationships/slicer" Target="../slicers/slicer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microsoft.com/office/2007/relationships/slicer" Target="../slicers/slicer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microsoft.com/office/2007/relationships/slicer" Target="../slicers/slicer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microsoft.com/office/2007/relationships/slicer" Target="../slicers/slicer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microsoft.com/office/2007/relationships/slicer" Target="../slicers/slicer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07/relationships/slicer" Target="../slicers/slicer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microsoft.com/office/2007/relationships/slicer" Target="../slicers/slicer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microsoft.com/office/2007/relationships/slicer" Target="../slicers/slicer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7B38-6482-473B-A027-715A914049F0}">
  <sheetPr codeName="Planilha1"/>
  <dimension ref="A1:L35"/>
  <sheetViews>
    <sheetView showGridLines="0" showRowColHeaders="0" tabSelected="1" zoomScale="115" zoomScaleNormal="115" workbookViewId="0">
      <selection activeCell="B2" sqref="B2"/>
    </sheetView>
  </sheetViews>
  <sheetFormatPr defaultColWidth="0" defaultRowHeight="15.75" zeroHeight="1"/>
  <cols>
    <col min="1" max="1" width="3.625" customWidth="1"/>
    <col min="2" max="2" width="4.5" customWidth="1"/>
    <col min="3" max="3" width="6.125" customWidth="1"/>
    <col min="4" max="4" width="25.625" style="108" customWidth="1"/>
    <col min="5" max="5" width="9.625" customWidth="1"/>
    <col min="6" max="6" width="25.625" customWidth="1"/>
    <col min="7" max="7" width="9.625" customWidth="1"/>
    <col min="8" max="8" width="25.625" customWidth="1"/>
    <col min="9" max="9" width="6.125" customWidth="1"/>
    <col min="10" max="10" width="4.375" customWidth="1"/>
    <col min="11" max="11" width="3.625" customWidth="1"/>
    <col min="12" max="12" width="9" customWidth="1"/>
    <col min="13" max="16384" width="9" hidden="1"/>
  </cols>
  <sheetData>
    <row r="1" spans="1:10" ht="15" customHeight="1">
      <c r="A1" t="s">
        <v>0</v>
      </c>
      <c r="C1" t="s">
        <v>0</v>
      </c>
    </row>
    <row r="2" spans="1:10">
      <c r="B2" s="124"/>
      <c r="C2" s="124"/>
      <c r="D2" s="125"/>
      <c r="E2" s="124"/>
      <c r="F2" s="124"/>
      <c r="G2" s="124"/>
      <c r="H2" s="124"/>
      <c r="I2" s="124"/>
      <c r="J2" s="124"/>
    </row>
    <row r="3" spans="1:10" ht="23.25">
      <c r="B3" s="121"/>
      <c r="C3" s="123" t="s">
        <v>1</v>
      </c>
      <c r="D3" s="122"/>
      <c r="E3" s="121"/>
      <c r="F3" s="121"/>
      <c r="G3" s="121"/>
      <c r="H3" s="121"/>
      <c r="I3" s="121"/>
      <c r="J3" s="121"/>
    </row>
    <row r="4" spans="1:10" ht="23.25">
      <c r="B4" s="121" t="s">
        <v>0</v>
      </c>
      <c r="C4" s="186" t="s">
        <v>2</v>
      </c>
      <c r="D4" s="122"/>
      <c r="E4" s="121"/>
      <c r="F4" s="121"/>
      <c r="G4" s="121"/>
      <c r="H4" s="121"/>
      <c r="I4" s="121"/>
      <c r="J4" s="121"/>
    </row>
    <row r="5" spans="1:10">
      <c r="D5"/>
    </row>
    <row r="6" spans="1:10">
      <c r="B6" s="109"/>
      <c r="C6" s="109"/>
      <c r="D6" s="110"/>
      <c r="E6" s="109"/>
      <c r="F6" s="109"/>
      <c r="G6" s="109"/>
      <c r="H6" s="109"/>
      <c r="I6" s="109"/>
      <c r="J6" s="109"/>
    </row>
    <row r="7" spans="1:10">
      <c r="B7" s="109"/>
      <c r="C7" s="111"/>
      <c r="D7" s="110"/>
      <c r="E7" s="109"/>
      <c r="F7" s="109"/>
      <c r="G7" s="109"/>
      <c r="H7" s="109"/>
      <c r="I7" s="109"/>
      <c r="J7" s="109"/>
    </row>
    <row r="8" spans="1:10" ht="45" customHeight="1" thickBot="1">
      <c r="B8" s="109"/>
      <c r="C8" s="115"/>
      <c r="D8" s="185" t="s">
        <v>3</v>
      </c>
      <c r="E8" s="115"/>
      <c r="F8" s="185" t="s">
        <v>4</v>
      </c>
      <c r="G8" s="115"/>
      <c r="H8" s="185" t="s">
        <v>5</v>
      </c>
      <c r="I8" s="115"/>
      <c r="J8" s="109"/>
    </row>
    <row r="9" spans="1:10" ht="16.5" thickTop="1">
      <c r="B9" s="109"/>
      <c r="C9" s="115"/>
      <c r="D9" s="114"/>
      <c r="E9" s="115"/>
      <c r="F9" s="115"/>
      <c r="G9" s="115"/>
      <c r="H9" s="115"/>
      <c r="I9" s="115"/>
      <c r="J9" s="109"/>
    </row>
    <row r="10" spans="1:10" s="103" customFormat="1" ht="45" customHeight="1" thickBot="1">
      <c r="B10" s="112"/>
      <c r="C10" s="112"/>
      <c r="D10" s="185" t="s">
        <v>6</v>
      </c>
      <c r="E10" s="112"/>
      <c r="F10" s="185" t="s">
        <v>7</v>
      </c>
      <c r="G10" s="112"/>
      <c r="H10" s="185" t="s">
        <v>8</v>
      </c>
      <c r="I10" s="112"/>
      <c r="J10" s="113"/>
    </row>
    <row r="11" spans="1:10" s="103" customFormat="1" ht="16.5" thickTop="1">
      <c r="B11" s="112"/>
      <c r="C11" s="112"/>
      <c r="D11" s="114"/>
      <c r="E11" s="112"/>
      <c r="F11" s="112"/>
      <c r="G11" s="112"/>
      <c r="H11" s="112"/>
      <c r="I11" s="112"/>
      <c r="J11" s="113"/>
    </row>
    <row r="12" spans="1:10" s="104" customFormat="1" ht="45" customHeight="1" thickBot="1">
      <c r="B12" s="113"/>
      <c r="C12" s="112"/>
      <c r="D12" s="185" t="s">
        <v>9</v>
      </c>
      <c r="E12" s="112"/>
      <c r="F12" s="185" t="s">
        <v>10</v>
      </c>
      <c r="G12" s="112"/>
      <c r="H12" s="185" t="s">
        <v>11</v>
      </c>
      <c r="I12" s="112"/>
      <c r="J12" s="113"/>
    </row>
    <row r="13" spans="1:10" s="104" customFormat="1" ht="16.5" thickTop="1">
      <c r="B13" s="113"/>
      <c r="C13" s="112"/>
      <c r="D13" s="114"/>
      <c r="E13" s="112"/>
      <c r="F13" s="112"/>
      <c r="G13" s="112"/>
      <c r="H13" s="112"/>
      <c r="I13" s="112"/>
      <c r="J13" s="113"/>
    </row>
    <row r="14" spans="1:10" s="104" customFormat="1" ht="45" customHeight="1" thickBot="1">
      <c r="B14" s="113"/>
      <c r="C14" s="112"/>
      <c r="D14" s="185" t="s">
        <v>12</v>
      </c>
      <c r="E14" s="112"/>
      <c r="F14" s="112"/>
      <c r="G14" s="112"/>
      <c r="H14" s="112"/>
      <c r="I14" s="112"/>
      <c r="J14" s="113"/>
    </row>
    <row r="15" spans="1:10" s="104" customFormat="1" ht="16.5" thickTop="1">
      <c r="B15" s="113"/>
      <c r="C15" s="112"/>
      <c r="D15" s="112"/>
      <c r="E15" s="112"/>
      <c r="F15" s="112"/>
      <c r="G15" s="112"/>
      <c r="H15" s="112"/>
      <c r="I15" s="112"/>
      <c r="J15" s="113"/>
    </row>
    <row r="16" spans="1:10" s="104" customFormat="1">
      <c r="B16" s="113"/>
      <c r="C16" s="113"/>
      <c r="D16" s="113"/>
      <c r="E16" s="113"/>
      <c r="F16" s="113"/>
      <c r="G16" s="113"/>
      <c r="H16" s="113"/>
      <c r="I16" s="113"/>
      <c r="J16" s="113"/>
    </row>
    <row r="17" spans="4:4" s="104" customFormat="1" ht="15" customHeight="1"/>
    <row r="18" spans="4:4" s="104" customFormat="1"/>
    <row r="19" spans="4:4" s="104" customFormat="1" hidden="1"/>
    <row r="20" spans="4:4" s="104" customFormat="1" hidden="1">
      <c r="D20" s="108"/>
    </row>
    <row r="21" spans="4:4" s="104" customFormat="1" hidden="1">
      <c r="D21" s="108"/>
    </row>
    <row r="24" spans="4:4" hidden="1">
      <c r="D24" s="108" t="s">
        <v>13</v>
      </c>
    </row>
    <row r="25" spans="4:4" hidden="1">
      <c r="D25" s="108" t="s">
        <v>14</v>
      </c>
    </row>
    <row r="26" spans="4:4" hidden="1">
      <c r="D26" s="108" t="s">
        <v>15</v>
      </c>
    </row>
    <row r="27" spans="4:4" hidden="1">
      <c r="D27" s="108" t="s">
        <v>16</v>
      </c>
    </row>
    <row r="28" spans="4:4" hidden="1">
      <c r="D28" s="108" t="s">
        <v>17</v>
      </c>
    </row>
    <row r="29" spans="4:4" hidden="1">
      <c r="D29" s="108" t="s">
        <v>18</v>
      </c>
    </row>
    <row r="30" spans="4:4" hidden="1">
      <c r="D30" s="108" t="s">
        <v>19</v>
      </c>
    </row>
    <row r="31" spans="4:4" hidden="1">
      <c r="D31" s="108" t="s">
        <v>20</v>
      </c>
    </row>
    <row r="32" spans="4:4" hidden="1">
      <c r="D32" s="108" t="s">
        <v>21</v>
      </c>
    </row>
    <row r="33" spans="4:4" hidden="1">
      <c r="D33" s="108" t="s">
        <v>22</v>
      </c>
    </row>
    <row r="34" spans="4:4" hidden="1">
      <c r="D34" s="108" t="s">
        <v>23</v>
      </c>
    </row>
    <row r="35" spans="4:4" hidden="1">
      <c r="D35" s="108" t="s">
        <v>24</v>
      </c>
    </row>
  </sheetData>
  <sortState xmlns:xlrd2="http://schemas.microsoft.com/office/spreadsheetml/2017/richdata2" ref="D8:D19">
    <sortCondition ref="D8:D19"/>
  </sortState>
  <hyperlinks>
    <hyperlink ref="F10" location="Operacionais!A1" display="Operacionais e de Produtividade" xr:uid="{353FDDF6-4DF4-474E-9F75-15E0752E9053}"/>
    <hyperlink ref="D8" location="Comunidades!A1" display="Comunidades" xr:uid="{2BFC909F-3273-467C-9E42-6E678947C986}"/>
    <hyperlink ref="D10" location="Consumidores!A1" display="Consumidores" xr:uid="{A5B99BF0-F385-460C-942C-72A6E7C91110}"/>
    <hyperlink ref="D12" location="'Econômico-financeiro'!A1" display="Econômico-Financeiros" xr:uid="{5E1531F6-AFE8-43B7-89A0-2D53399A559A}"/>
    <hyperlink ref="F8" location="'Meio ambiente'!A1" display="Meio Ambiente" xr:uid="{D1B13628-D0BF-4187-90D4-EC88CF479397}"/>
    <hyperlink ref="D14" location="Governança!A1" display="Governança Corporativa" xr:uid="{0E82FF46-80A7-4FFD-AFC8-26A6412FA7E6}"/>
    <hyperlink ref="F12" location="'P&amp;D'!A1" display="'P&amp;D'!A1" xr:uid="{29776299-CFE4-44B6-AA39-FE706C03FFC5}"/>
    <hyperlink ref="H8" location="PEE!A1" display="Programa de Eficiência Energética (PEE)" xr:uid="{7B9AF4E9-DE44-4EB4-B8E5-7317DC438826}"/>
    <hyperlink ref="H10" location="'Sociais internos'!A1" display="Sociais Internos" xr:uid="{66C659BA-BF94-4B0A-B97B-3E2D6B621766}"/>
    <hyperlink ref="H12" location="Universalização!A1" display="Universalização!A1" xr:uid="{FB3C4D86-B629-4E24-B19A-3AF02CB2CDB6}"/>
  </hyperlinks>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9"/>
  <dimension ref="A1:AT332"/>
  <sheetViews>
    <sheetView showGridLines="0" showRowColHeaders="0" zoomScale="70" zoomScaleNormal="70" workbookViewId="0">
      <pane ySplit="3" topLeftCell="A4" activePane="bottomLeft" state="frozen"/>
      <selection activeCell="C12" sqref="C12"/>
      <selection pane="bottomLeft"/>
    </sheetView>
  </sheetViews>
  <sheetFormatPr defaultColWidth="10.875" defaultRowHeight="15.75"/>
  <cols>
    <col min="1" max="2" width="5.625" style="52" customWidth="1"/>
    <col min="3" max="3" width="24" style="25" customWidth="1"/>
    <col min="4" max="29" width="10.125" style="25" customWidth="1"/>
    <col min="30" max="33" width="9.5" style="25" customWidth="1"/>
    <col min="34" max="16384" width="10.875" style="25"/>
  </cols>
  <sheetData>
    <row r="1" spans="1:46" s="513" customFormat="1" ht="44.25" customHeight="1">
      <c r="A1" s="512"/>
      <c r="B1" s="570" t="s">
        <v>5</v>
      </c>
      <c r="D1" s="569"/>
      <c r="E1" s="569"/>
      <c r="F1" s="569"/>
      <c r="G1" s="569"/>
      <c r="H1" s="569"/>
      <c r="I1" s="569"/>
      <c r="J1" s="569"/>
      <c r="K1" s="569"/>
      <c r="L1" s="569"/>
      <c r="M1" s="569"/>
      <c r="N1" s="569"/>
      <c r="O1" s="569"/>
      <c r="P1" s="569"/>
      <c r="Q1" s="569"/>
      <c r="R1" s="569"/>
      <c r="S1" s="569"/>
      <c r="T1" s="569"/>
      <c r="U1" s="569"/>
      <c r="V1" s="569"/>
      <c r="W1" s="569"/>
      <c r="X1" s="569"/>
      <c r="Y1" s="512"/>
      <c r="Z1" s="512"/>
      <c r="AA1" s="512"/>
      <c r="AB1" s="512"/>
      <c r="AC1" s="512"/>
      <c r="AD1" s="512"/>
      <c r="AE1" s="512"/>
      <c r="AF1" s="512"/>
      <c r="AG1" s="512"/>
      <c r="AH1" s="512"/>
      <c r="AI1" s="512"/>
      <c r="AJ1" s="512"/>
      <c r="AK1" s="512"/>
      <c r="AL1" s="512"/>
      <c r="AM1" s="512"/>
      <c r="AN1" s="512"/>
      <c r="AO1" s="512"/>
      <c r="AP1" s="512"/>
      <c r="AQ1" s="512"/>
      <c r="AR1" s="512"/>
      <c r="AS1" s="512"/>
      <c r="AT1" s="512"/>
    </row>
    <row r="2" spans="1:46" s="514" customFormat="1" ht="40.5" customHeight="1">
      <c r="B2" s="515"/>
      <c r="C2" s="516" t="s">
        <v>0</v>
      </c>
      <c r="D2" s="517"/>
      <c r="E2" s="517"/>
      <c r="F2" s="517"/>
      <c r="G2" s="517"/>
      <c r="H2" s="517"/>
      <c r="I2" s="517"/>
      <c r="J2" s="517"/>
      <c r="K2" s="517"/>
      <c r="L2" s="517"/>
      <c r="M2" s="517"/>
      <c r="N2" s="517"/>
      <c r="O2" s="517"/>
      <c r="P2" s="517"/>
      <c r="Q2" s="517"/>
      <c r="R2" s="517"/>
      <c r="S2" s="517"/>
      <c r="T2" s="517"/>
      <c r="U2" s="517"/>
      <c r="V2" s="517"/>
      <c r="W2" s="517"/>
    </row>
    <row r="3" spans="1:46" s="52" customFormat="1" ht="12.75" hidden="1">
      <c r="A3" s="120"/>
      <c r="B3" s="518" t="s">
        <v>1191</v>
      </c>
      <c r="C3" s="519" t="s">
        <v>1204</v>
      </c>
      <c r="D3" s="519" t="s">
        <v>1205</v>
      </c>
      <c r="E3" s="519" t="s">
        <v>1206</v>
      </c>
      <c r="F3" s="519" t="s">
        <v>1207</v>
      </c>
      <c r="G3" s="519" t="s">
        <v>1208</v>
      </c>
      <c r="H3" s="519" t="s">
        <v>1209</v>
      </c>
      <c r="I3" s="519" t="s">
        <v>1210</v>
      </c>
      <c r="J3" s="519" t="s">
        <v>1211</v>
      </c>
      <c r="K3" s="519" t="s">
        <v>1213</v>
      </c>
      <c r="L3" s="519" t="s">
        <v>1214</v>
      </c>
      <c r="M3" s="519" t="s">
        <v>1215</v>
      </c>
      <c r="N3" s="519" t="s">
        <v>1216</v>
      </c>
      <c r="O3" s="519" t="s">
        <v>1217</v>
      </c>
      <c r="P3" s="519" t="s">
        <v>1218</v>
      </c>
      <c r="Q3" s="519" t="s">
        <v>1219</v>
      </c>
      <c r="R3" s="519" t="s">
        <v>1220</v>
      </c>
      <c r="S3" s="519" t="s">
        <v>1221</v>
      </c>
      <c r="T3" s="519" t="s">
        <v>1222</v>
      </c>
      <c r="U3" s="519" t="s">
        <v>1223</v>
      </c>
      <c r="V3" s="519" t="s">
        <v>1224</v>
      </c>
      <c r="W3" s="519" t="s">
        <v>1225</v>
      </c>
      <c r="X3" s="519" t="s">
        <v>1226</v>
      </c>
      <c r="Y3" s="519" t="s">
        <v>1227</v>
      </c>
      <c r="Z3" s="519" t="s">
        <v>1228</v>
      </c>
      <c r="AA3" s="519" t="s">
        <v>1229</v>
      </c>
      <c r="AB3" s="519" t="s">
        <v>1230</v>
      </c>
      <c r="AC3" s="519" t="s">
        <v>1231</v>
      </c>
      <c r="AD3" s="519" t="s">
        <v>1232</v>
      </c>
      <c r="AE3" s="519" t="s">
        <v>1240</v>
      </c>
      <c r="AF3" s="519" t="s">
        <v>1241</v>
      </c>
      <c r="AG3" s="519" t="s">
        <v>1242</v>
      </c>
      <c r="AH3" s="519" t="s">
        <v>1243</v>
      </c>
      <c r="AI3" s="519" t="s">
        <v>1244</v>
      </c>
      <c r="AJ3" s="519" t="s">
        <v>1245</v>
      </c>
      <c r="AK3" s="519" t="s">
        <v>1246</v>
      </c>
      <c r="AL3" s="519" t="s">
        <v>1247</v>
      </c>
      <c r="AM3" s="519" t="s">
        <v>1248</v>
      </c>
      <c r="AN3" s="519" t="s">
        <v>1249</v>
      </c>
      <c r="AO3" s="519" t="s">
        <v>1250</v>
      </c>
      <c r="AP3" s="519" t="s">
        <v>1251</v>
      </c>
      <c r="AQ3" s="519" t="s">
        <v>1252</v>
      </c>
    </row>
    <row r="4" spans="1:46">
      <c r="B4" s="791" t="s">
        <v>14</v>
      </c>
      <c r="C4" s="792"/>
      <c r="D4" s="793">
        <v>2021</v>
      </c>
      <c r="E4" s="793"/>
      <c r="F4" s="793"/>
      <c r="G4" s="793"/>
      <c r="H4" s="793"/>
      <c r="I4" s="793">
        <v>2020</v>
      </c>
      <c r="J4" s="793"/>
      <c r="K4" s="793"/>
      <c r="L4" s="793"/>
      <c r="M4" s="793"/>
      <c r="N4" s="793">
        <v>2019</v>
      </c>
      <c r="O4" s="793"/>
      <c r="P4" s="793"/>
      <c r="Q4" s="793"/>
      <c r="R4" s="793"/>
      <c r="S4" s="793">
        <v>2018</v>
      </c>
      <c r="T4" s="793"/>
      <c r="U4" s="793"/>
      <c r="V4" s="793"/>
      <c r="W4" s="793"/>
      <c r="X4" s="793">
        <v>2017</v>
      </c>
      <c r="Y4" s="793"/>
      <c r="Z4" s="793"/>
      <c r="AA4" s="793"/>
      <c r="AB4" s="794"/>
      <c r="AC4" s="793">
        <v>2016</v>
      </c>
      <c r="AD4" s="793"/>
      <c r="AE4" s="793"/>
      <c r="AF4" s="793"/>
      <c r="AG4" s="793"/>
      <c r="AH4" s="793">
        <v>2015</v>
      </c>
      <c r="AI4" s="793"/>
      <c r="AJ4" s="793"/>
      <c r="AK4" s="793"/>
      <c r="AL4" s="793"/>
      <c r="AM4" s="793" t="s">
        <v>1013</v>
      </c>
      <c r="AN4" s="793"/>
      <c r="AO4" s="793"/>
      <c r="AP4" s="793"/>
      <c r="AQ4" s="795"/>
    </row>
    <row r="5" spans="1:46">
      <c r="B5" s="796" t="s">
        <v>14</v>
      </c>
      <c r="C5" s="797" t="s">
        <v>1014</v>
      </c>
      <c r="D5" s="616" t="s">
        <v>1015</v>
      </c>
      <c r="E5" s="616"/>
      <c r="F5" s="616" t="s">
        <v>1016</v>
      </c>
      <c r="G5" s="616"/>
      <c r="H5" s="616"/>
      <c r="I5" s="616" t="s">
        <v>1015</v>
      </c>
      <c r="J5" s="616"/>
      <c r="K5" s="616" t="s">
        <v>1016</v>
      </c>
      <c r="L5" s="616"/>
      <c r="M5" s="616"/>
      <c r="N5" s="616" t="s">
        <v>1015</v>
      </c>
      <c r="O5" s="616"/>
      <c r="P5" s="616" t="s">
        <v>1016</v>
      </c>
      <c r="Q5" s="616"/>
      <c r="R5" s="616"/>
      <c r="S5" s="616" t="s">
        <v>1015</v>
      </c>
      <c r="T5" s="616"/>
      <c r="U5" s="616" t="s">
        <v>1016</v>
      </c>
      <c r="V5" s="616"/>
      <c r="W5" s="616"/>
      <c r="X5" s="616" t="s">
        <v>1015</v>
      </c>
      <c r="Y5" s="616"/>
      <c r="Z5" s="616" t="s">
        <v>1016</v>
      </c>
      <c r="AA5" s="616"/>
      <c r="AB5" s="798"/>
      <c r="AC5" s="617" t="s">
        <v>1015</v>
      </c>
      <c r="AD5" s="617"/>
      <c r="AE5" s="798" t="s">
        <v>1016</v>
      </c>
      <c r="AF5" s="798"/>
      <c r="AG5" s="798"/>
      <c r="AH5" s="617" t="s">
        <v>1015</v>
      </c>
      <c r="AI5" s="617"/>
      <c r="AJ5" s="798" t="s">
        <v>1016</v>
      </c>
      <c r="AK5" s="798"/>
      <c r="AL5" s="798"/>
      <c r="AM5" s="617" t="s">
        <v>1015</v>
      </c>
      <c r="AN5" s="617"/>
      <c r="AO5" s="617" t="s">
        <v>1016</v>
      </c>
      <c r="AP5" s="617"/>
      <c r="AQ5" s="617"/>
    </row>
    <row r="6" spans="1:46" s="3" customFormat="1">
      <c r="A6" s="29"/>
      <c r="B6" s="799" t="s">
        <v>14</v>
      </c>
      <c r="C6" s="800"/>
      <c r="D6" s="801" t="s">
        <v>202</v>
      </c>
      <c r="E6" s="802" t="s">
        <v>1017</v>
      </c>
      <c r="F6" s="802" t="s">
        <v>1018</v>
      </c>
      <c r="G6" s="801" t="s">
        <v>1019</v>
      </c>
      <c r="H6" s="802" t="s">
        <v>1020</v>
      </c>
      <c r="I6" s="802" t="s">
        <v>202</v>
      </c>
      <c r="J6" s="801" t="s">
        <v>1017</v>
      </c>
      <c r="K6" s="802" t="s">
        <v>1018</v>
      </c>
      <c r="L6" s="802" t="s">
        <v>1019</v>
      </c>
      <c r="M6" s="801" t="s">
        <v>1020</v>
      </c>
      <c r="N6" s="802" t="s">
        <v>202</v>
      </c>
      <c r="O6" s="802" t="s">
        <v>1017</v>
      </c>
      <c r="P6" s="801" t="s">
        <v>1018</v>
      </c>
      <c r="Q6" s="802" t="s">
        <v>1019</v>
      </c>
      <c r="R6" s="802" t="s">
        <v>1020</v>
      </c>
      <c r="S6" s="801" t="s">
        <v>202</v>
      </c>
      <c r="T6" s="802" t="s">
        <v>1017</v>
      </c>
      <c r="U6" s="802" t="s">
        <v>1018</v>
      </c>
      <c r="V6" s="801" t="s">
        <v>1019</v>
      </c>
      <c r="W6" s="802" t="s">
        <v>1020</v>
      </c>
      <c r="X6" s="802" t="s">
        <v>202</v>
      </c>
      <c r="Y6" s="801" t="s">
        <v>1017</v>
      </c>
      <c r="Z6" s="802" t="s">
        <v>1018</v>
      </c>
      <c r="AA6" s="802" t="s">
        <v>1019</v>
      </c>
      <c r="AB6" s="802" t="s">
        <v>1020</v>
      </c>
      <c r="AC6" s="802" t="s">
        <v>202</v>
      </c>
      <c r="AD6" s="802" t="s">
        <v>1017</v>
      </c>
      <c r="AE6" s="802" t="s">
        <v>1018</v>
      </c>
      <c r="AF6" s="802" t="s">
        <v>1019</v>
      </c>
      <c r="AG6" s="802" t="s">
        <v>1020</v>
      </c>
      <c r="AH6" s="802" t="s">
        <v>202</v>
      </c>
      <c r="AI6" s="802" t="s">
        <v>1017</v>
      </c>
      <c r="AJ6" s="802" t="s">
        <v>1018</v>
      </c>
      <c r="AK6" s="802" t="s">
        <v>1019</v>
      </c>
      <c r="AL6" s="802" t="s">
        <v>1020</v>
      </c>
      <c r="AM6" s="802" t="s">
        <v>202</v>
      </c>
      <c r="AN6" s="802" t="s">
        <v>1017</v>
      </c>
      <c r="AO6" s="802" t="s">
        <v>1018</v>
      </c>
      <c r="AP6" s="802" t="s">
        <v>1019</v>
      </c>
      <c r="AQ6" s="802" t="s">
        <v>1020</v>
      </c>
    </row>
    <row r="7" spans="1:46" s="3" customFormat="1">
      <c r="A7" s="29"/>
      <c r="B7" s="775" t="str">
        <f t="shared" ref="B7:B33" si="0">$B$6</f>
        <v>EMG</v>
      </c>
      <c r="C7" s="836" t="s">
        <v>74</v>
      </c>
      <c r="D7" s="556">
        <v>0</v>
      </c>
      <c r="E7" s="837">
        <v>0</v>
      </c>
      <c r="F7" s="556">
        <v>0</v>
      </c>
      <c r="G7" s="556">
        <v>0</v>
      </c>
      <c r="H7" s="556">
        <v>0</v>
      </c>
      <c r="I7" s="556">
        <v>0</v>
      </c>
      <c r="J7" s="837">
        <v>0</v>
      </c>
      <c r="K7" s="556">
        <v>0</v>
      </c>
      <c r="L7" s="556">
        <v>0</v>
      </c>
      <c r="M7" s="556">
        <v>0</v>
      </c>
      <c r="N7" s="556">
        <v>0</v>
      </c>
      <c r="O7" s="837" t="s">
        <v>62</v>
      </c>
      <c r="P7" s="556">
        <v>0</v>
      </c>
      <c r="Q7" s="556">
        <v>0</v>
      </c>
      <c r="R7" s="556">
        <v>0</v>
      </c>
      <c r="S7" s="556">
        <v>0</v>
      </c>
      <c r="T7" s="837" t="s">
        <v>62</v>
      </c>
      <c r="U7" s="556">
        <v>0</v>
      </c>
      <c r="V7" s="556">
        <v>0</v>
      </c>
      <c r="W7" s="556">
        <v>0</v>
      </c>
      <c r="X7" s="556">
        <v>0</v>
      </c>
      <c r="Y7" s="837" t="s">
        <v>62</v>
      </c>
      <c r="Z7" s="556">
        <v>0</v>
      </c>
      <c r="AA7" s="556">
        <v>0</v>
      </c>
      <c r="AB7" s="556">
        <v>0</v>
      </c>
      <c r="AC7" s="556">
        <v>0</v>
      </c>
      <c r="AD7" s="837" t="s">
        <v>62</v>
      </c>
      <c r="AE7" s="556">
        <v>0</v>
      </c>
      <c r="AF7" s="556">
        <v>0</v>
      </c>
      <c r="AG7" s="556">
        <v>0</v>
      </c>
      <c r="AH7" s="556">
        <v>0</v>
      </c>
      <c r="AI7" s="837" t="s">
        <v>62</v>
      </c>
      <c r="AJ7" s="556">
        <v>0</v>
      </c>
      <c r="AK7" s="556">
        <v>0</v>
      </c>
      <c r="AL7" s="556">
        <v>0</v>
      </c>
      <c r="AM7" s="556">
        <v>0</v>
      </c>
      <c r="AN7" s="837" t="s">
        <v>62</v>
      </c>
      <c r="AO7" s="556">
        <v>0</v>
      </c>
      <c r="AP7" s="556">
        <v>0</v>
      </c>
      <c r="AQ7" s="556">
        <v>0</v>
      </c>
    </row>
    <row r="8" spans="1:46" s="3" customFormat="1">
      <c r="A8" s="29"/>
      <c r="B8" s="775" t="str">
        <f t="shared" si="0"/>
        <v>EMG</v>
      </c>
      <c r="C8" s="836" t="s">
        <v>1021</v>
      </c>
      <c r="D8" s="556">
        <v>248</v>
      </c>
      <c r="E8" s="837">
        <v>0.122</v>
      </c>
      <c r="F8" s="556">
        <v>248</v>
      </c>
      <c r="G8" s="556">
        <v>0</v>
      </c>
      <c r="H8" s="556">
        <v>0</v>
      </c>
      <c r="I8" s="556">
        <v>254</v>
      </c>
      <c r="J8" s="837">
        <v>0.14000000000000001</v>
      </c>
      <c r="K8" s="556">
        <v>254</v>
      </c>
      <c r="L8" s="556">
        <v>0</v>
      </c>
      <c r="M8" s="556">
        <v>0</v>
      </c>
      <c r="N8" s="556">
        <v>292</v>
      </c>
      <c r="O8" s="837">
        <v>0.1</v>
      </c>
      <c r="P8" s="556">
        <v>292</v>
      </c>
      <c r="Q8" s="556">
        <v>0</v>
      </c>
      <c r="R8" s="556">
        <v>0</v>
      </c>
      <c r="S8" s="556">
        <v>109</v>
      </c>
      <c r="T8" s="837">
        <v>5.8000000000000003E-2</v>
      </c>
      <c r="U8" s="556">
        <v>109</v>
      </c>
      <c r="V8" s="556">
        <v>0</v>
      </c>
      <c r="W8" s="556">
        <v>0</v>
      </c>
      <c r="X8" s="556">
        <v>509</v>
      </c>
      <c r="Y8" s="837">
        <v>0.23799999999999999</v>
      </c>
      <c r="Z8" s="556">
        <v>509</v>
      </c>
      <c r="AA8" s="556">
        <v>0</v>
      </c>
      <c r="AB8" s="556">
        <v>0</v>
      </c>
      <c r="AC8" s="556">
        <v>0</v>
      </c>
      <c r="AD8" s="837" t="s">
        <v>62</v>
      </c>
      <c r="AE8" s="556">
        <v>0</v>
      </c>
      <c r="AF8" s="556">
        <v>0</v>
      </c>
      <c r="AG8" s="556">
        <v>0</v>
      </c>
      <c r="AH8" s="556">
        <v>0</v>
      </c>
      <c r="AI8" s="837" t="s">
        <v>62</v>
      </c>
      <c r="AJ8" s="556">
        <v>0</v>
      </c>
      <c r="AK8" s="556">
        <v>0</v>
      </c>
      <c r="AL8" s="556">
        <v>0</v>
      </c>
      <c r="AM8" s="556">
        <v>0</v>
      </c>
      <c r="AN8" s="837" t="s">
        <v>62</v>
      </c>
      <c r="AO8" s="556">
        <v>0</v>
      </c>
      <c r="AP8" s="556">
        <v>0</v>
      </c>
      <c r="AQ8" s="556">
        <v>0</v>
      </c>
    </row>
    <row r="9" spans="1:46" s="3" customFormat="1">
      <c r="A9" s="29"/>
      <c r="B9" s="775" t="str">
        <f t="shared" si="0"/>
        <v>EMG</v>
      </c>
      <c r="C9" s="836" t="s">
        <v>1022</v>
      </c>
      <c r="D9" s="556">
        <v>430</v>
      </c>
      <c r="E9" s="837">
        <v>0.21199999999999999</v>
      </c>
      <c r="F9" s="556">
        <v>380</v>
      </c>
      <c r="G9" s="556">
        <v>0</v>
      </c>
      <c r="H9" s="556">
        <v>50</v>
      </c>
      <c r="I9" s="556">
        <v>4</v>
      </c>
      <c r="J9" s="837">
        <v>0</v>
      </c>
      <c r="K9" s="556">
        <v>4</v>
      </c>
      <c r="L9" s="556">
        <v>0</v>
      </c>
      <c r="M9" s="556">
        <v>0</v>
      </c>
      <c r="N9" s="556">
        <v>42</v>
      </c>
      <c r="O9" s="837">
        <v>1.4E-2</v>
      </c>
      <c r="P9" s="556">
        <v>42</v>
      </c>
      <c r="Q9" s="556">
        <v>0</v>
      </c>
      <c r="R9" s="556">
        <v>0</v>
      </c>
      <c r="S9" s="556">
        <v>730</v>
      </c>
      <c r="T9" s="837">
        <v>0.39100000000000001</v>
      </c>
      <c r="U9" s="556">
        <v>730</v>
      </c>
      <c r="V9" s="556">
        <v>0</v>
      </c>
      <c r="W9" s="556">
        <v>0</v>
      </c>
      <c r="X9" s="556">
        <v>0</v>
      </c>
      <c r="Y9" s="837" t="s">
        <v>62</v>
      </c>
      <c r="Z9" s="556">
        <v>0</v>
      </c>
      <c r="AA9" s="556">
        <v>0</v>
      </c>
      <c r="AB9" s="556">
        <v>0</v>
      </c>
      <c r="AC9" s="556">
        <v>0</v>
      </c>
      <c r="AD9" s="837" t="s">
        <v>62</v>
      </c>
      <c r="AE9" s="556">
        <v>0</v>
      </c>
      <c r="AF9" s="556">
        <v>0</v>
      </c>
      <c r="AG9" s="556">
        <v>0</v>
      </c>
      <c r="AH9" s="556">
        <v>160</v>
      </c>
      <c r="AI9" s="837">
        <v>6.8000000000000005E-2</v>
      </c>
      <c r="AJ9" s="556">
        <v>160</v>
      </c>
      <c r="AK9" s="556">
        <v>0</v>
      </c>
      <c r="AL9" s="556">
        <v>0</v>
      </c>
      <c r="AM9" s="556">
        <v>11</v>
      </c>
      <c r="AN9" s="837">
        <v>5.0000000000000001E-3</v>
      </c>
      <c r="AO9" s="556">
        <v>11</v>
      </c>
      <c r="AP9" s="556">
        <v>0</v>
      </c>
      <c r="AQ9" s="556">
        <v>0</v>
      </c>
    </row>
    <row r="10" spans="1:46" s="3" customFormat="1">
      <c r="A10" s="29"/>
      <c r="B10" s="775" t="str">
        <f t="shared" si="0"/>
        <v>EMG</v>
      </c>
      <c r="C10" s="836" t="s">
        <v>1023</v>
      </c>
      <c r="D10" s="556">
        <v>0</v>
      </c>
      <c r="E10" s="837">
        <v>0</v>
      </c>
      <c r="F10" s="556">
        <v>0</v>
      </c>
      <c r="G10" s="556">
        <v>0</v>
      </c>
      <c r="H10" s="556">
        <v>0</v>
      </c>
      <c r="I10" s="556">
        <v>0</v>
      </c>
      <c r="J10" s="837">
        <v>0</v>
      </c>
      <c r="K10" s="556">
        <v>0</v>
      </c>
      <c r="L10" s="556">
        <v>0</v>
      </c>
      <c r="M10" s="556">
        <v>0</v>
      </c>
      <c r="N10" s="556">
        <v>0</v>
      </c>
      <c r="O10" s="837" t="s">
        <v>62</v>
      </c>
      <c r="P10" s="556">
        <v>0</v>
      </c>
      <c r="Q10" s="556">
        <v>0</v>
      </c>
      <c r="R10" s="556">
        <v>0</v>
      </c>
      <c r="S10" s="556">
        <v>0</v>
      </c>
      <c r="T10" s="837" t="s">
        <v>62</v>
      </c>
      <c r="U10" s="556">
        <v>0</v>
      </c>
      <c r="V10" s="556">
        <v>0</v>
      </c>
      <c r="W10" s="556">
        <v>0</v>
      </c>
      <c r="X10" s="556">
        <v>0</v>
      </c>
      <c r="Y10" s="837" t="s">
        <v>62</v>
      </c>
      <c r="Z10" s="556">
        <v>0</v>
      </c>
      <c r="AA10" s="556">
        <v>0</v>
      </c>
      <c r="AB10" s="556">
        <v>0</v>
      </c>
      <c r="AC10" s="556">
        <v>0</v>
      </c>
      <c r="AD10" s="837" t="s">
        <v>62</v>
      </c>
      <c r="AE10" s="556">
        <v>0</v>
      </c>
      <c r="AF10" s="556">
        <v>0</v>
      </c>
      <c r="AG10" s="556">
        <v>0</v>
      </c>
      <c r="AH10" s="556">
        <v>0</v>
      </c>
      <c r="AI10" s="837" t="s">
        <v>62</v>
      </c>
      <c r="AJ10" s="556">
        <v>0</v>
      </c>
      <c r="AK10" s="556">
        <v>0</v>
      </c>
      <c r="AL10" s="556">
        <v>0</v>
      </c>
      <c r="AM10" s="556">
        <v>0</v>
      </c>
      <c r="AN10" s="837" t="s">
        <v>62</v>
      </c>
      <c r="AO10" s="556">
        <v>0</v>
      </c>
      <c r="AP10" s="556">
        <v>0</v>
      </c>
      <c r="AQ10" s="556">
        <v>0</v>
      </c>
    </row>
    <row r="11" spans="1:46" s="3" customFormat="1">
      <c r="A11" s="29"/>
      <c r="B11" s="775" t="str">
        <f t="shared" si="0"/>
        <v>EMG</v>
      </c>
      <c r="C11" s="836" t="s">
        <v>76</v>
      </c>
      <c r="D11" s="556">
        <v>0</v>
      </c>
      <c r="E11" s="837">
        <v>0</v>
      </c>
      <c r="F11" s="556">
        <v>0</v>
      </c>
      <c r="G11" s="556">
        <v>0</v>
      </c>
      <c r="H11" s="556">
        <v>0</v>
      </c>
      <c r="I11" s="556">
        <v>0</v>
      </c>
      <c r="J11" s="837">
        <v>0</v>
      </c>
      <c r="K11" s="556">
        <v>0</v>
      </c>
      <c r="L11" s="556">
        <v>0</v>
      </c>
      <c r="M11" s="556">
        <v>0</v>
      </c>
      <c r="N11" s="556">
        <v>0</v>
      </c>
      <c r="O11" s="837" t="s">
        <v>62</v>
      </c>
      <c r="P11" s="556">
        <v>0</v>
      </c>
      <c r="Q11" s="556">
        <v>0</v>
      </c>
      <c r="R11" s="556">
        <v>0</v>
      </c>
      <c r="S11" s="556">
        <v>0</v>
      </c>
      <c r="T11" s="837" t="s">
        <v>62</v>
      </c>
      <c r="U11" s="556">
        <v>0</v>
      </c>
      <c r="V11" s="556">
        <v>0</v>
      </c>
      <c r="W11" s="556">
        <v>0</v>
      </c>
      <c r="X11" s="556">
        <v>0</v>
      </c>
      <c r="Y11" s="837" t="s">
        <v>62</v>
      </c>
      <c r="Z11" s="556">
        <v>0</v>
      </c>
      <c r="AA11" s="556">
        <v>0</v>
      </c>
      <c r="AB11" s="556">
        <v>0</v>
      </c>
      <c r="AC11" s="556">
        <v>0</v>
      </c>
      <c r="AD11" s="837" t="s">
        <v>62</v>
      </c>
      <c r="AE11" s="556">
        <v>0</v>
      </c>
      <c r="AF11" s="556">
        <v>0</v>
      </c>
      <c r="AG11" s="556">
        <v>0</v>
      </c>
      <c r="AH11" s="556">
        <v>0</v>
      </c>
      <c r="AI11" s="837" t="s">
        <v>62</v>
      </c>
      <c r="AJ11" s="556">
        <v>0</v>
      </c>
      <c r="AK11" s="556">
        <v>0</v>
      </c>
      <c r="AL11" s="556">
        <v>0</v>
      </c>
      <c r="AM11" s="556">
        <v>0</v>
      </c>
      <c r="AN11" s="837" t="s">
        <v>62</v>
      </c>
      <c r="AO11" s="556">
        <v>0</v>
      </c>
      <c r="AP11" s="556">
        <v>0</v>
      </c>
      <c r="AQ11" s="556">
        <v>0</v>
      </c>
    </row>
    <row r="12" spans="1:46" s="3" customFormat="1">
      <c r="A12" s="29"/>
      <c r="B12" s="775" t="str">
        <f t="shared" si="0"/>
        <v>EMG</v>
      </c>
      <c r="C12" s="836" t="s">
        <v>73</v>
      </c>
      <c r="D12" s="556">
        <v>0</v>
      </c>
      <c r="E12" s="837">
        <v>0</v>
      </c>
      <c r="F12" s="556">
        <v>0</v>
      </c>
      <c r="G12" s="556">
        <v>0</v>
      </c>
      <c r="H12" s="556">
        <v>0</v>
      </c>
      <c r="I12" s="556">
        <v>0</v>
      </c>
      <c r="J12" s="837">
        <v>0</v>
      </c>
      <c r="K12" s="556">
        <v>0</v>
      </c>
      <c r="L12" s="556">
        <v>0</v>
      </c>
      <c r="M12" s="556">
        <v>0</v>
      </c>
      <c r="N12" s="556">
        <v>0</v>
      </c>
      <c r="O12" s="837" t="s">
        <v>62</v>
      </c>
      <c r="P12" s="556">
        <v>0</v>
      </c>
      <c r="Q12" s="556">
        <v>0</v>
      </c>
      <c r="R12" s="556">
        <v>0</v>
      </c>
      <c r="S12" s="556">
        <v>0</v>
      </c>
      <c r="T12" s="837" t="s">
        <v>62</v>
      </c>
      <c r="U12" s="556">
        <v>0</v>
      </c>
      <c r="V12" s="556">
        <v>0</v>
      </c>
      <c r="W12" s="556">
        <v>0</v>
      </c>
      <c r="X12" s="556">
        <v>514</v>
      </c>
      <c r="Y12" s="837">
        <v>0.24</v>
      </c>
      <c r="Z12" s="556">
        <v>514</v>
      </c>
      <c r="AA12" s="556">
        <v>0</v>
      </c>
      <c r="AB12" s="556">
        <v>0</v>
      </c>
      <c r="AC12" s="556">
        <v>929</v>
      </c>
      <c r="AD12" s="837">
        <v>0.48</v>
      </c>
      <c r="AE12" s="556">
        <v>929</v>
      </c>
      <c r="AF12" s="556">
        <v>0</v>
      </c>
      <c r="AG12" s="556">
        <v>0</v>
      </c>
      <c r="AH12" s="556">
        <v>856</v>
      </c>
      <c r="AI12" s="837">
        <v>0.36499999999999999</v>
      </c>
      <c r="AJ12" s="556">
        <v>121</v>
      </c>
      <c r="AK12" s="556">
        <v>735</v>
      </c>
      <c r="AL12" s="556">
        <v>0</v>
      </c>
      <c r="AM12" s="556">
        <v>1071</v>
      </c>
      <c r="AN12" s="837">
        <v>0.46600000000000003</v>
      </c>
      <c r="AO12" s="556">
        <v>1071</v>
      </c>
      <c r="AP12" s="556">
        <v>0</v>
      </c>
      <c r="AQ12" s="556">
        <v>0</v>
      </c>
    </row>
    <row r="13" spans="1:46" s="3" customFormat="1">
      <c r="A13" s="29"/>
      <c r="B13" s="775" t="str">
        <f t="shared" si="0"/>
        <v>EMG</v>
      </c>
      <c r="C13" s="836" t="s">
        <v>1024</v>
      </c>
      <c r="D13" s="556">
        <v>691</v>
      </c>
      <c r="E13" s="837">
        <v>0.34</v>
      </c>
      <c r="F13" s="556">
        <v>691</v>
      </c>
      <c r="G13" s="556">
        <v>0</v>
      </c>
      <c r="H13" s="556">
        <v>0</v>
      </c>
      <c r="I13" s="556">
        <v>851</v>
      </c>
      <c r="J13" s="837">
        <v>0.47</v>
      </c>
      <c r="K13" s="556">
        <v>851</v>
      </c>
      <c r="L13" s="556">
        <v>0</v>
      </c>
      <c r="M13" s="556">
        <v>0</v>
      </c>
      <c r="N13" s="556">
        <v>1245</v>
      </c>
      <c r="O13" s="837">
        <v>0.42499999999999999</v>
      </c>
      <c r="P13" s="556">
        <v>1245</v>
      </c>
      <c r="Q13" s="556">
        <v>0</v>
      </c>
      <c r="R13" s="556">
        <v>0</v>
      </c>
      <c r="S13" s="556">
        <v>1027</v>
      </c>
      <c r="T13" s="837">
        <v>0.55100000000000005</v>
      </c>
      <c r="U13" s="556">
        <v>1027</v>
      </c>
      <c r="V13" s="556">
        <v>0</v>
      </c>
      <c r="W13" s="556">
        <v>0</v>
      </c>
      <c r="X13" s="556">
        <v>1119</v>
      </c>
      <c r="Y13" s="837">
        <v>0.52200000000000002</v>
      </c>
      <c r="Z13" s="556">
        <v>1119</v>
      </c>
      <c r="AA13" s="556">
        <v>0</v>
      </c>
      <c r="AB13" s="556">
        <v>0</v>
      </c>
      <c r="AC13" s="556">
        <v>1006</v>
      </c>
      <c r="AD13" s="837">
        <v>0.52</v>
      </c>
      <c r="AE13" s="556">
        <v>1006</v>
      </c>
      <c r="AF13" s="556">
        <v>0</v>
      </c>
      <c r="AG13" s="556">
        <v>0</v>
      </c>
      <c r="AH13" s="556">
        <v>1327</v>
      </c>
      <c r="AI13" s="837">
        <v>0.56699999999999995</v>
      </c>
      <c r="AJ13" s="556">
        <v>1327</v>
      </c>
      <c r="AK13" s="556">
        <v>0</v>
      </c>
      <c r="AL13" s="556">
        <v>0</v>
      </c>
      <c r="AM13" s="556">
        <v>1216</v>
      </c>
      <c r="AN13" s="837">
        <v>0.52900000000000003</v>
      </c>
      <c r="AO13" s="556">
        <v>1216</v>
      </c>
      <c r="AP13" s="556">
        <v>0</v>
      </c>
      <c r="AQ13" s="556">
        <v>0</v>
      </c>
    </row>
    <row r="14" spans="1:46" s="3" customFormat="1">
      <c r="A14" s="29"/>
      <c r="B14" s="775" t="str">
        <f t="shared" si="0"/>
        <v>EMG</v>
      </c>
      <c r="C14" s="836" t="s">
        <v>1025</v>
      </c>
      <c r="D14" s="556">
        <v>662</v>
      </c>
      <c r="E14" s="837">
        <v>0.32600000000000001</v>
      </c>
      <c r="F14" s="556">
        <v>609</v>
      </c>
      <c r="G14" s="556">
        <v>2</v>
      </c>
      <c r="H14" s="556">
        <v>52</v>
      </c>
      <c r="I14" s="556">
        <v>694</v>
      </c>
      <c r="J14" s="837">
        <v>0.38</v>
      </c>
      <c r="K14" s="556">
        <v>694</v>
      </c>
      <c r="L14" s="556">
        <v>0</v>
      </c>
      <c r="M14" s="556">
        <v>150</v>
      </c>
      <c r="N14" s="556">
        <v>1349</v>
      </c>
      <c r="O14" s="837">
        <v>0.46100000000000002</v>
      </c>
      <c r="P14" s="556">
        <v>1349</v>
      </c>
      <c r="Q14" s="556">
        <v>0</v>
      </c>
      <c r="R14" s="556">
        <v>0</v>
      </c>
      <c r="S14" s="556">
        <v>0</v>
      </c>
      <c r="T14" s="837" t="s">
        <v>62</v>
      </c>
      <c r="U14" s="556">
        <v>0</v>
      </c>
      <c r="V14" s="556">
        <v>0</v>
      </c>
      <c r="W14" s="556">
        <v>0</v>
      </c>
      <c r="X14" s="556">
        <v>0</v>
      </c>
      <c r="Y14" s="837" t="s">
        <v>62</v>
      </c>
      <c r="Z14" s="556">
        <v>0</v>
      </c>
      <c r="AA14" s="556">
        <v>0</v>
      </c>
      <c r="AB14" s="556">
        <v>0</v>
      </c>
      <c r="AC14" s="556">
        <v>0</v>
      </c>
      <c r="AD14" s="837" t="s">
        <v>62</v>
      </c>
      <c r="AE14" s="556">
        <v>0</v>
      </c>
      <c r="AF14" s="556">
        <v>0</v>
      </c>
      <c r="AG14" s="556">
        <v>0</v>
      </c>
      <c r="AH14" s="556">
        <v>0</v>
      </c>
      <c r="AI14" s="837" t="s">
        <v>62</v>
      </c>
      <c r="AJ14" s="556" t="s">
        <v>62</v>
      </c>
      <c r="AK14" s="556">
        <v>0</v>
      </c>
      <c r="AL14" s="556">
        <v>0</v>
      </c>
      <c r="AM14" s="556">
        <v>0</v>
      </c>
      <c r="AN14" s="837" t="s">
        <v>62</v>
      </c>
      <c r="AO14" s="556">
        <v>0</v>
      </c>
      <c r="AP14" s="556">
        <v>0</v>
      </c>
      <c r="AQ14" s="556">
        <v>0</v>
      </c>
    </row>
    <row r="15" spans="1:46" s="3" customFormat="1">
      <c r="A15" s="29"/>
      <c r="B15" s="775" t="str">
        <f t="shared" si="0"/>
        <v>EMG</v>
      </c>
      <c r="C15" s="836" t="s">
        <v>1026</v>
      </c>
      <c r="D15" s="556">
        <v>0</v>
      </c>
      <c r="E15" s="837">
        <v>0</v>
      </c>
      <c r="F15" s="556">
        <v>0</v>
      </c>
      <c r="G15" s="556">
        <v>0</v>
      </c>
      <c r="H15" s="556">
        <v>0</v>
      </c>
      <c r="I15" s="556">
        <v>0</v>
      </c>
      <c r="J15" s="837">
        <v>0</v>
      </c>
      <c r="K15" s="556">
        <v>0</v>
      </c>
      <c r="L15" s="556">
        <v>0</v>
      </c>
      <c r="M15" s="556">
        <v>0</v>
      </c>
      <c r="N15" s="556">
        <v>0</v>
      </c>
      <c r="O15" s="837" t="s">
        <v>62</v>
      </c>
      <c r="P15" s="556">
        <v>0</v>
      </c>
      <c r="Q15" s="556">
        <v>0</v>
      </c>
      <c r="R15" s="556">
        <v>0</v>
      </c>
      <c r="S15" s="556">
        <v>0</v>
      </c>
      <c r="T15" s="837" t="s">
        <v>62</v>
      </c>
      <c r="U15" s="556">
        <v>0</v>
      </c>
      <c r="V15" s="556">
        <v>0</v>
      </c>
      <c r="W15" s="556">
        <v>0</v>
      </c>
      <c r="X15" s="556">
        <v>0</v>
      </c>
      <c r="Y15" s="837" t="s">
        <v>62</v>
      </c>
      <c r="Z15" s="556">
        <v>0</v>
      </c>
      <c r="AA15" s="556">
        <v>0</v>
      </c>
      <c r="AB15" s="556">
        <v>0</v>
      </c>
      <c r="AC15" s="556">
        <v>0</v>
      </c>
      <c r="AD15" s="837" t="s">
        <v>62</v>
      </c>
      <c r="AE15" s="556">
        <v>0</v>
      </c>
      <c r="AF15" s="556">
        <v>0</v>
      </c>
      <c r="AG15" s="556">
        <v>0</v>
      </c>
      <c r="AH15" s="556">
        <v>0</v>
      </c>
      <c r="AI15" s="837" t="s">
        <v>62</v>
      </c>
      <c r="AJ15" s="556" t="s">
        <v>62</v>
      </c>
      <c r="AK15" s="556">
        <v>0</v>
      </c>
      <c r="AL15" s="556">
        <v>0</v>
      </c>
      <c r="AM15" s="556">
        <v>0</v>
      </c>
      <c r="AN15" s="837" t="s">
        <v>62</v>
      </c>
      <c r="AO15" s="556">
        <v>0</v>
      </c>
      <c r="AP15" s="556">
        <v>0</v>
      </c>
      <c r="AQ15" s="556">
        <v>0</v>
      </c>
    </row>
    <row r="16" spans="1:46" s="3" customFormat="1">
      <c r="A16" s="34"/>
      <c r="B16" s="775" t="str">
        <f t="shared" si="0"/>
        <v>EMG</v>
      </c>
      <c r="C16" s="836" t="s">
        <v>1027</v>
      </c>
      <c r="D16" s="556">
        <v>0</v>
      </c>
      <c r="E16" s="837">
        <v>0</v>
      </c>
      <c r="F16" s="556">
        <v>0</v>
      </c>
      <c r="G16" s="556">
        <v>0</v>
      </c>
      <c r="H16" s="556">
        <v>0</v>
      </c>
      <c r="I16" s="556">
        <v>0</v>
      </c>
      <c r="J16" s="837">
        <v>0</v>
      </c>
      <c r="K16" s="556">
        <v>0</v>
      </c>
      <c r="L16" s="556">
        <v>0</v>
      </c>
      <c r="M16" s="556">
        <v>0</v>
      </c>
      <c r="N16" s="556">
        <v>0</v>
      </c>
      <c r="O16" s="837" t="s">
        <v>62</v>
      </c>
      <c r="P16" s="556">
        <v>0</v>
      </c>
      <c r="Q16" s="556">
        <v>0</v>
      </c>
      <c r="R16" s="556">
        <v>0</v>
      </c>
      <c r="S16" s="556">
        <v>0</v>
      </c>
      <c r="T16" s="837" t="s">
        <v>62</v>
      </c>
      <c r="U16" s="556">
        <v>0</v>
      </c>
      <c r="V16" s="556">
        <v>0</v>
      </c>
      <c r="W16" s="556">
        <v>0</v>
      </c>
      <c r="X16" s="556">
        <v>0</v>
      </c>
      <c r="Y16" s="837" t="s">
        <v>62</v>
      </c>
      <c r="Z16" s="556">
        <v>0</v>
      </c>
      <c r="AA16" s="556">
        <v>0</v>
      </c>
      <c r="AB16" s="556">
        <v>0</v>
      </c>
      <c r="AC16" s="556">
        <v>0</v>
      </c>
      <c r="AD16" s="837" t="s">
        <v>62</v>
      </c>
      <c r="AE16" s="556">
        <v>0</v>
      </c>
      <c r="AF16" s="556">
        <v>0</v>
      </c>
      <c r="AG16" s="556">
        <v>0</v>
      </c>
      <c r="AH16" s="556">
        <v>0</v>
      </c>
      <c r="AI16" s="837" t="s">
        <v>62</v>
      </c>
      <c r="AJ16" s="556" t="s">
        <v>62</v>
      </c>
      <c r="AK16" s="556">
        <v>0</v>
      </c>
      <c r="AL16" s="556">
        <v>0</v>
      </c>
      <c r="AM16" s="556">
        <v>0</v>
      </c>
      <c r="AN16" s="837" t="s">
        <v>62</v>
      </c>
      <c r="AO16" s="556">
        <v>0</v>
      </c>
      <c r="AP16" s="556">
        <v>0</v>
      </c>
      <c r="AQ16" s="556">
        <v>0</v>
      </c>
      <c r="AR16" s="33"/>
      <c r="AS16" s="33"/>
      <c r="AT16" s="33"/>
    </row>
    <row r="17" spans="2:43">
      <c r="B17" s="775" t="str">
        <f t="shared" si="0"/>
        <v>EMG</v>
      </c>
      <c r="C17" s="838" t="s">
        <v>1028</v>
      </c>
      <c r="D17" s="839">
        <v>2030</v>
      </c>
      <c r="E17" s="840">
        <v>1</v>
      </c>
      <c r="F17" s="839">
        <v>1927</v>
      </c>
      <c r="G17" s="839">
        <v>2</v>
      </c>
      <c r="H17" s="839">
        <v>101</v>
      </c>
      <c r="I17" s="839">
        <v>1803</v>
      </c>
      <c r="J17" s="840">
        <v>1</v>
      </c>
      <c r="K17" s="839">
        <v>1803</v>
      </c>
      <c r="L17" s="839">
        <v>0</v>
      </c>
      <c r="M17" s="839">
        <v>150</v>
      </c>
      <c r="N17" s="839">
        <v>2929</v>
      </c>
      <c r="O17" s="840">
        <v>1</v>
      </c>
      <c r="P17" s="839">
        <v>2929</v>
      </c>
      <c r="Q17" s="839">
        <v>0</v>
      </c>
      <c r="R17" s="839">
        <v>0</v>
      </c>
      <c r="S17" s="839">
        <v>1865</v>
      </c>
      <c r="T17" s="840">
        <v>1</v>
      </c>
      <c r="U17" s="839">
        <v>1865</v>
      </c>
      <c r="V17" s="839">
        <v>0</v>
      </c>
      <c r="W17" s="839">
        <v>0</v>
      </c>
      <c r="X17" s="839">
        <v>2142</v>
      </c>
      <c r="Y17" s="840">
        <v>1</v>
      </c>
      <c r="Z17" s="839">
        <v>2142</v>
      </c>
      <c r="AA17" s="839">
        <v>0</v>
      </c>
      <c r="AB17" s="839">
        <v>0</v>
      </c>
      <c r="AC17" s="839">
        <v>1935</v>
      </c>
      <c r="AD17" s="840">
        <v>1</v>
      </c>
      <c r="AE17" s="839">
        <v>1935</v>
      </c>
      <c r="AF17" s="839">
        <v>0</v>
      </c>
      <c r="AG17" s="839">
        <v>0</v>
      </c>
      <c r="AH17" s="839">
        <v>2342</v>
      </c>
      <c r="AI17" s="840">
        <v>1</v>
      </c>
      <c r="AJ17" s="839">
        <v>1607</v>
      </c>
      <c r="AK17" s="839">
        <v>735</v>
      </c>
      <c r="AL17" s="839">
        <v>0</v>
      </c>
      <c r="AM17" s="839">
        <v>2298</v>
      </c>
      <c r="AN17" s="840">
        <v>1</v>
      </c>
      <c r="AO17" s="839">
        <v>2298</v>
      </c>
      <c r="AP17" s="839">
        <v>0</v>
      </c>
      <c r="AQ17" s="839">
        <v>0</v>
      </c>
    </row>
    <row r="18" spans="2:43">
      <c r="B18" s="732" t="str">
        <f t="shared" si="0"/>
        <v>EMG</v>
      </c>
      <c r="C18" s="747" t="s">
        <v>1029</v>
      </c>
      <c r="D18" s="803"/>
      <c r="E18" s="803"/>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4"/>
      <c r="AI18" s="804"/>
      <c r="AJ18" s="804"/>
      <c r="AK18" s="804"/>
      <c r="AL18" s="804"/>
      <c r="AM18" s="804"/>
      <c r="AN18" s="804"/>
      <c r="AO18" s="804"/>
      <c r="AP18" s="804"/>
      <c r="AQ18" s="805"/>
    </row>
    <row r="19" spans="2:43" ht="15.75" customHeight="1">
      <c r="B19" s="182" t="str">
        <f t="shared" si="0"/>
        <v>EMG</v>
      </c>
      <c r="C19" s="806"/>
      <c r="D19" s="807"/>
      <c r="E19" s="807"/>
      <c r="F19" s="807"/>
      <c r="G19" s="807"/>
      <c r="H19" s="807"/>
      <c r="I19" s="807"/>
      <c r="J19" s="807"/>
      <c r="K19" s="807"/>
      <c r="L19" s="807"/>
      <c r="M19" s="807"/>
      <c r="N19" s="807"/>
      <c r="O19" s="807"/>
      <c r="P19" s="807"/>
      <c r="Q19" s="807"/>
      <c r="R19" s="807"/>
      <c r="S19" s="807"/>
      <c r="T19" s="807"/>
      <c r="U19" s="807"/>
      <c r="V19" s="807"/>
      <c r="W19" s="807"/>
      <c r="X19" s="807"/>
      <c r="Y19" s="807"/>
      <c r="Z19" s="807"/>
      <c r="AA19" s="807"/>
      <c r="AB19" s="677"/>
      <c r="AC19" s="677"/>
      <c r="AD19" s="677"/>
      <c r="AE19" s="677"/>
      <c r="AF19" s="677"/>
      <c r="AG19" s="677"/>
      <c r="AH19" s="671"/>
      <c r="AI19" s="671"/>
      <c r="AJ19" s="671"/>
      <c r="AK19" s="671"/>
      <c r="AL19" s="671"/>
      <c r="AM19" s="671"/>
      <c r="AN19" s="671"/>
      <c r="AO19" s="671"/>
      <c r="AP19" s="671"/>
      <c r="AQ19" s="808"/>
    </row>
    <row r="20" spans="2:43">
      <c r="B20" s="791" t="str">
        <f t="shared" si="0"/>
        <v>EMG</v>
      </c>
      <c r="C20" s="809"/>
      <c r="D20" s="810">
        <v>2021</v>
      </c>
      <c r="E20" s="810"/>
      <c r="F20" s="810"/>
      <c r="G20" s="810">
        <v>2020</v>
      </c>
      <c r="H20" s="810"/>
      <c r="I20" s="810"/>
      <c r="J20" s="810">
        <v>2019</v>
      </c>
      <c r="K20" s="810"/>
      <c r="L20" s="810"/>
      <c r="M20" s="810">
        <v>2018</v>
      </c>
      <c r="N20" s="810"/>
      <c r="O20" s="810"/>
      <c r="P20" s="810">
        <v>2017</v>
      </c>
      <c r="Q20" s="810"/>
      <c r="R20" s="810"/>
      <c r="S20" s="810">
        <v>2016</v>
      </c>
      <c r="T20" s="810"/>
      <c r="U20" s="810"/>
      <c r="V20" s="810">
        <v>2015</v>
      </c>
      <c r="W20" s="810"/>
      <c r="X20" s="810"/>
      <c r="Y20" s="810">
        <v>2014</v>
      </c>
      <c r="Z20" s="810"/>
      <c r="AA20" s="810"/>
      <c r="AB20" s="671"/>
      <c r="AC20" s="671"/>
      <c r="AD20" s="677"/>
      <c r="AE20" s="677"/>
      <c r="AF20" s="671"/>
      <c r="AG20" s="671"/>
      <c r="AH20" s="671"/>
      <c r="AI20" s="671"/>
      <c r="AJ20" s="671"/>
      <c r="AK20" s="671"/>
      <c r="AL20" s="671"/>
      <c r="AM20" s="671"/>
      <c r="AN20" s="671"/>
      <c r="AO20" s="671"/>
      <c r="AP20" s="671"/>
      <c r="AQ20" s="808"/>
    </row>
    <row r="21" spans="2:43" ht="38.25">
      <c r="B21" s="811" t="str">
        <f t="shared" si="0"/>
        <v>EMG</v>
      </c>
      <c r="C21" s="812" t="s">
        <v>1014</v>
      </c>
      <c r="D21" s="813" t="s">
        <v>1030</v>
      </c>
      <c r="E21" s="814" t="s">
        <v>1031</v>
      </c>
      <c r="F21" s="814" t="s">
        <v>1032</v>
      </c>
      <c r="G21" s="813" t="s">
        <v>1030</v>
      </c>
      <c r="H21" s="814" t="s">
        <v>1031</v>
      </c>
      <c r="I21" s="814" t="s">
        <v>1032</v>
      </c>
      <c r="J21" s="813" t="s">
        <v>1030</v>
      </c>
      <c r="K21" s="814" t="s">
        <v>1031</v>
      </c>
      <c r="L21" s="814" t="s">
        <v>1032</v>
      </c>
      <c r="M21" s="813" t="s">
        <v>1030</v>
      </c>
      <c r="N21" s="814" t="s">
        <v>1031</v>
      </c>
      <c r="O21" s="814" t="s">
        <v>1032</v>
      </c>
      <c r="P21" s="813" t="s">
        <v>1030</v>
      </c>
      <c r="Q21" s="814" t="s">
        <v>1031</v>
      </c>
      <c r="R21" s="814" t="s">
        <v>1032</v>
      </c>
      <c r="S21" s="813" t="s">
        <v>1030</v>
      </c>
      <c r="T21" s="814" t="s">
        <v>1031</v>
      </c>
      <c r="U21" s="814" t="s">
        <v>1032</v>
      </c>
      <c r="V21" s="813" t="s">
        <v>1030</v>
      </c>
      <c r="W21" s="814" t="s">
        <v>1031</v>
      </c>
      <c r="X21" s="814" t="s">
        <v>1032</v>
      </c>
      <c r="Y21" s="813" t="s">
        <v>1030</v>
      </c>
      <c r="Z21" s="814" t="s">
        <v>1031</v>
      </c>
      <c r="AA21" s="814" t="s">
        <v>1032</v>
      </c>
      <c r="AB21" s="671"/>
      <c r="AC21" s="671"/>
      <c r="AD21" s="677"/>
      <c r="AE21" s="677"/>
      <c r="AF21" s="671"/>
      <c r="AG21" s="671"/>
      <c r="AH21" s="671"/>
      <c r="AI21" s="671"/>
      <c r="AJ21" s="671"/>
      <c r="AK21" s="671"/>
      <c r="AL21" s="671"/>
      <c r="AM21" s="671"/>
      <c r="AN21" s="671"/>
      <c r="AO21" s="671"/>
      <c r="AP21" s="671"/>
      <c r="AQ21" s="808"/>
    </row>
    <row r="22" spans="2:43">
      <c r="B22" s="775" t="str">
        <f t="shared" si="0"/>
        <v>EMG</v>
      </c>
      <c r="C22" s="841" t="s">
        <v>74</v>
      </c>
      <c r="D22" s="842">
        <v>0</v>
      </c>
      <c r="E22" s="842">
        <v>0</v>
      </c>
      <c r="F22" s="842">
        <v>0</v>
      </c>
      <c r="G22" s="842">
        <v>0</v>
      </c>
      <c r="H22" s="842">
        <v>0</v>
      </c>
      <c r="I22" s="842">
        <v>0</v>
      </c>
      <c r="J22" s="842">
        <v>0</v>
      </c>
      <c r="K22" s="842">
        <v>0</v>
      </c>
      <c r="L22" s="842">
        <v>0</v>
      </c>
      <c r="M22" s="842">
        <v>0</v>
      </c>
      <c r="N22" s="842">
        <v>0</v>
      </c>
      <c r="O22" s="842">
        <v>0</v>
      </c>
      <c r="P22" s="842">
        <v>0</v>
      </c>
      <c r="Q22" s="842">
        <v>0</v>
      </c>
      <c r="R22" s="842">
        <v>0</v>
      </c>
      <c r="S22" s="842">
        <v>0</v>
      </c>
      <c r="T22" s="842">
        <v>0</v>
      </c>
      <c r="U22" s="842">
        <v>0</v>
      </c>
      <c r="V22" s="842">
        <v>0</v>
      </c>
      <c r="W22" s="842">
        <v>0</v>
      </c>
      <c r="X22" s="842">
        <v>0</v>
      </c>
      <c r="Y22" s="842">
        <v>0</v>
      </c>
      <c r="Z22" s="842">
        <v>0</v>
      </c>
      <c r="AA22" s="842">
        <v>0</v>
      </c>
      <c r="AB22" s="671"/>
      <c r="AC22" s="671"/>
      <c r="AD22" s="677"/>
      <c r="AE22" s="677"/>
      <c r="AF22" s="671"/>
      <c r="AG22" s="671"/>
      <c r="AH22" s="671"/>
      <c r="AI22" s="671"/>
      <c r="AJ22" s="671"/>
      <c r="AK22" s="671"/>
      <c r="AL22" s="671"/>
      <c r="AM22" s="671"/>
      <c r="AN22" s="671"/>
      <c r="AO22" s="671"/>
      <c r="AP22" s="671"/>
      <c r="AQ22" s="808"/>
    </row>
    <row r="23" spans="2:43">
      <c r="B23" s="775" t="str">
        <f t="shared" si="0"/>
        <v>EMG</v>
      </c>
      <c r="C23" s="843" t="s">
        <v>1021</v>
      </c>
      <c r="D23" s="842">
        <v>1</v>
      </c>
      <c r="E23" s="842">
        <v>59</v>
      </c>
      <c r="F23" s="842">
        <v>3</v>
      </c>
      <c r="G23" s="842">
        <v>4</v>
      </c>
      <c r="H23" s="842">
        <v>223</v>
      </c>
      <c r="I23" s="842">
        <v>29</v>
      </c>
      <c r="J23" s="842">
        <v>3</v>
      </c>
      <c r="K23" s="842">
        <v>160</v>
      </c>
      <c r="L23" s="842">
        <v>19</v>
      </c>
      <c r="M23" s="842">
        <v>2</v>
      </c>
      <c r="N23" s="842">
        <v>33</v>
      </c>
      <c r="O23" s="842">
        <v>19</v>
      </c>
      <c r="P23" s="842">
        <v>3</v>
      </c>
      <c r="Q23" s="842">
        <v>357</v>
      </c>
      <c r="R23" s="842">
        <v>47</v>
      </c>
      <c r="S23" s="842">
        <v>0</v>
      </c>
      <c r="T23" s="842">
        <v>0</v>
      </c>
      <c r="U23" s="842">
        <v>0</v>
      </c>
      <c r="V23" s="842">
        <v>0</v>
      </c>
      <c r="W23" s="842">
        <v>0</v>
      </c>
      <c r="X23" s="842">
        <v>0</v>
      </c>
      <c r="Y23" s="842">
        <v>0</v>
      </c>
      <c r="Z23" s="842">
        <v>0</v>
      </c>
      <c r="AA23" s="842">
        <v>0</v>
      </c>
      <c r="AB23" s="671"/>
      <c r="AC23" s="671"/>
      <c r="AD23" s="677"/>
      <c r="AE23" s="677"/>
      <c r="AF23" s="671"/>
      <c r="AG23" s="671"/>
      <c r="AH23" s="671"/>
      <c r="AI23" s="671"/>
      <c r="AJ23" s="671"/>
      <c r="AK23" s="671"/>
      <c r="AL23" s="671"/>
      <c r="AM23" s="671"/>
      <c r="AN23" s="671"/>
      <c r="AO23" s="671"/>
      <c r="AP23" s="671"/>
      <c r="AQ23" s="808"/>
    </row>
    <row r="24" spans="2:43">
      <c r="B24" s="775" t="str">
        <f t="shared" si="0"/>
        <v>EMG</v>
      </c>
      <c r="C24" s="843" t="s">
        <v>1022</v>
      </c>
      <c r="D24" s="842">
        <v>15</v>
      </c>
      <c r="E24" s="842">
        <v>207</v>
      </c>
      <c r="F24" s="842">
        <v>37</v>
      </c>
      <c r="G24" s="842">
        <v>0</v>
      </c>
      <c r="H24" s="842">
        <v>0</v>
      </c>
      <c r="I24" s="842">
        <v>0</v>
      </c>
      <c r="J24" s="842">
        <v>2</v>
      </c>
      <c r="K24" s="842">
        <v>238</v>
      </c>
      <c r="L24" s="842">
        <v>22</v>
      </c>
      <c r="M24" s="842">
        <v>1</v>
      </c>
      <c r="N24" s="842">
        <v>89</v>
      </c>
      <c r="O24" s="842">
        <v>20</v>
      </c>
      <c r="P24" s="842">
        <v>0</v>
      </c>
      <c r="Q24" s="842">
        <v>0</v>
      </c>
      <c r="R24" s="842">
        <v>0</v>
      </c>
      <c r="S24" s="842">
        <v>0</v>
      </c>
      <c r="T24" s="842">
        <v>0</v>
      </c>
      <c r="U24" s="842">
        <v>0</v>
      </c>
      <c r="V24" s="842">
        <v>1</v>
      </c>
      <c r="W24" s="842">
        <v>76.400000000000006</v>
      </c>
      <c r="X24" s="842">
        <v>19.399999999999999</v>
      </c>
      <c r="Y24" s="842">
        <v>1</v>
      </c>
      <c r="Z24" s="842">
        <v>16.399999999999999</v>
      </c>
      <c r="AA24" s="842">
        <v>4.8</v>
      </c>
      <c r="AB24" s="671"/>
      <c r="AC24" s="671"/>
      <c r="AD24" s="677"/>
      <c r="AE24" s="677"/>
      <c r="AF24" s="671"/>
      <c r="AG24" s="671"/>
      <c r="AH24" s="671"/>
      <c r="AI24" s="671"/>
      <c r="AJ24" s="671"/>
      <c r="AK24" s="671"/>
      <c r="AL24" s="671"/>
      <c r="AM24" s="671"/>
      <c r="AN24" s="671"/>
      <c r="AO24" s="671"/>
      <c r="AP24" s="671"/>
      <c r="AQ24" s="808"/>
    </row>
    <row r="25" spans="2:43">
      <c r="B25" s="775" t="str">
        <f t="shared" si="0"/>
        <v>EMG</v>
      </c>
      <c r="C25" s="843" t="s">
        <v>1023</v>
      </c>
      <c r="D25" s="842">
        <v>0</v>
      </c>
      <c r="E25" s="842">
        <v>0</v>
      </c>
      <c r="F25" s="842">
        <v>0</v>
      </c>
      <c r="G25" s="842">
        <v>0</v>
      </c>
      <c r="H25" s="842">
        <v>0</v>
      </c>
      <c r="I25" s="842">
        <v>0</v>
      </c>
      <c r="J25" s="842">
        <v>0</v>
      </c>
      <c r="K25" s="842">
        <v>0</v>
      </c>
      <c r="L25" s="842">
        <v>0</v>
      </c>
      <c r="M25" s="842">
        <v>0</v>
      </c>
      <c r="N25" s="842">
        <v>0</v>
      </c>
      <c r="O25" s="842">
        <v>0</v>
      </c>
      <c r="P25" s="842">
        <v>0</v>
      </c>
      <c r="Q25" s="842">
        <v>0</v>
      </c>
      <c r="R25" s="842">
        <v>0</v>
      </c>
      <c r="S25" s="842">
        <v>0</v>
      </c>
      <c r="T25" s="842">
        <v>0</v>
      </c>
      <c r="U25" s="842">
        <v>0</v>
      </c>
      <c r="V25" s="842">
        <v>0</v>
      </c>
      <c r="W25" s="842">
        <v>0</v>
      </c>
      <c r="X25" s="842">
        <v>0</v>
      </c>
      <c r="Y25" s="842">
        <v>0</v>
      </c>
      <c r="Z25" s="842">
        <v>0</v>
      </c>
      <c r="AA25" s="842">
        <v>0</v>
      </c>
      <c r="AB25" s="671"/>
      <c r="AC25" s="671"/>
      <c r="AD25" s="677"/>
      <c r="AE25" s="677"/>
      <c r="AF25" s="671"/>
      <c r="AG25" s="671"/>
      <c r="AH25" s="671"/>
      <c r="AI25" s="671"/>
      <c r="AJ25" s="671"/>
      <c r="AK25" s="671"/>
      <c r="AL25" s="671"/>
      <c r="AM25" s="671"/>
      <c r="AN25" s="671"/>
      <c r="AO25" s="671"/>
      <c r="AP25" s="671"/>
      <c r="AQ25" s="808"/>
    </row>
    <row r="26" spans="2:43">
      <c r="B26" s="775" t="str">
        <f t="shared" si="0"/>
        <v>EMG</v>
      </c>
      <c r="C26" s="843" t="s">
        <v>76</v>
      </c>
      <c r="D26" s="842">
        <v>0</v>
      </c>
      <c r="E26" s="842">
        <v>0</v>
      </c>
      <c r="F26" s="842">
        <v>0</v>
      </c>
      <c r="G26" s="842">
        <v>0</v>
      </c>
      <c r="H26" s="842">
        <v>0</v>
      </c>
      <c r="I26" s="842">
        <v>0</v>
      </c>
      <c r="J26" s="842">
        <v>0</v>
      </c>
      <c r="K26" s="842">
        <v>0</v>
      </c>
      <c r="L26" s="842">
        <v>0</v>
      </c>
      <c r="M26" s="842">
        <v>0</v>
      </c>
      <c r="N26" s="842">
        <v>0</v>
      </c>
      <c r="O26" s="842">
        <v>0</v>
      </c>
      <c r="P26" s="842">
        <v>0</v>
      </c>
      <c r="Q26" s="842">
        <v>0</v>
      </c>
      <c r="R26" s="842">
        <v>0</v>
      </c>
      <c r="S26" s="842">
        <v>0</v>
      </c>
      <c r="T26" s="842">
        <v>0</v>
      </c>
      <c r="U26" s="842">
        <v>0</v>
      </c>
      <c r="V26" s="842">
        <v>0</v>
      </c>
      <c r="W26" s="842">
        <v>0</v>
      </c>
      <c r="X26" s="842">
        <v>0</v>
      </c>
      <c r="Y26" s="842">
        <v>0</v>
      </c>
      <c r="Z26" s="842">
        <v>0</v>
      </c>
      <c r="AA26" s="842">
        <v>0</v>
      </c>
      <c r="AB26" s="671"/>
      <c r="AC26" s="671"/>
      <c r="AD26" s="677"/>
      <c r="AE26" s="677"/>
      <c r="AF26" s="671"/>
      <c r="AG26" s="671"/>
      <c r="AH26" s="671"/>
      <c r="AI26" s="671"/>
      <c r="AJ26" s="671"/>
      <c r="AK26" s="671"/>
      <c r="AL26" s="671"/>
      <c r="AM26" s="671"/>
      <c r="AN26" s="671"/>
      <c r="AO26" s="671"/>
      <c r="AP26" s="671"/>
      <c r="AQ26" s="808"/>
    </row>
    <row r="27" spans="2:43">
      <c r="B27" s="775" t="str">
        <f t="shared" si="0"/>
        <v>EMG</v>
      </c>
      <c r="C27" s="843" t="s">
        <v>73</v>
      </c>
      <c r="D27" s="842">
        <v>0</v>
      </c>
      <c r="E27" s="842">
        <v>0</v>
      </c>
      <c r="F27" s="842">
        <v>0</v>
      </c>
      <c r="G27" s="842">
        <v>0</v>
      </c>
      <c r="H27" s="842">
        <v>0</v>
      </c>
      <c r="I27" s="842">
        <v>0</v>
      </c>
      <c r="J27" s="842">
        <v>0</v>
      </c>
      <c r="K27" s="842">
        <v>0</v>
      </c>
      <c r="L27" s="842">
        <v>0</v>
      </c>
      <c r="M27" s="842">
        <v>0</v>
      </c>
      <c r="N27" s="842">
        <v>0</v>
      </c>
      <c r="O27" s="842">
        <v>0</v>
      </c>
      <c r="P27" s="842">
        <v>3626</v>
      </c>
      <c r="Q27" s="842">
        <v>997</v>
      </c>
      <c r="R27" s="842">
        <v>8</v>
      </c>
      <c r="S27" s="842">
        <v>0</v>
      </c>
      <c r="T27" s="842">
        <v>0</v>
      </c>
      <c r="U27" s="842">
        <v>0</v>
      </c>
      <c r="V27" s="842">
        <v>4734</v>
      </c>
      <c r="W27" s="842">
        <v>4058</v>
      </c>
      <c r="X27" s="842">
        <v>0</v>
      </c>
      <c r="Y27" s="842">
        <v>4561</v>
      </c>
      <c r="Z27" s="842">
        <v>8736.7000000000007</v>
      </c>
      <c r="AA27" s="842">
        <v>2.2999999999999998</v>
      </c>
      <c r="AB27" s="671"/>
      <c r="AC27" s="671"/>
      <c r="AD27" s="677"/>
      <c r="AE27" s="677"/>
      <c r="AF27" s="671"/>
      <c r="AG27" s="671"/>
      <c r="AH27" s="671"/>
      <c r="AI27" s="671"/>
      <c r="AJ27" s="671"/>
      <c r="AK27" s="671"/>
      <c r="AL27" s="671"/>
      <c r="AM27" s="671"/>
      <c r="AN27" s="671"/>
      <c r="AO27" s="671"/>
      <c r="AP27" s="671"/>
      <c r="AQ27" s="808"/>
    </row>
    <row r="28" spans="2:43">
      <c r="B28" s="775" t="str">
        <f t="shared" si="0"/>
        <v>EMG</v>
      </c>
      <c r="C28" s="843" t="s">
        <v>1024</v>
      </c>
      <c r="D28" s="842">
        <v>2998</v>
      </c>
      <c r="E28" s="842">
        <v>302</v>
      </c>
      <c r="F28" s="842">
        <v>193</v>
      </c>
      <c r="G28" s="842">
        <v>2057</v>
      </c>
      <c r="H28" s="842">
        <v>145</v>
      </c>
      <c r="I28" s="842">
        <v>93</v>
      </c>
      <c r="J28" s="842">
        <v>4766</v>
      </c>
      <c r="K28" s="842">
        <v>470</v>
      </c>
      <c r="L28" s="842">
        <v>254</v>
      </c>
      <c r="M28" s="842">
        <v>39978</v>
      </c>
      <c r="N28" s="842">
        <v>1246</v>
      </c>
      <c r="O28" s="842">
        <v>378</v>
      </c>
      <c r="P28" s="842">
        <v>7476</v>
      </c>
      <c r="Q28" s="842">
        <v>2775</v>
      </c>
      <c r="R28" s="842">
        <v>707</v>
      </c>
      <c r="S28" s="842">
        <v>3574</v>
      </c>
      <c r="T28" s="842">
        <v>3125</v>
      </c>
      <c r="U28" s="842">
        <v>0</v>
      </c>
      <c r="V28" s="842">
        <v>2087</v>
      </c>
      <c r="W28" s="842">
        <v>0</v>
      </c>
      <c r="X28" s="842">
        <v>0</v>
      </c>
      <c r="Y28" s="842">
        <v>3848</v>
      </c>
      <c r="Z28" s="842">
        <v>1910.4</v>
      </c>
      <c r="AA28" s="842">
        <v>1198.5</v>
      </c>
      <c r="AB28" s="671"/>
      <c r="AC28" s="671"/>
      <c r="AD28" s="677"/>
      <c r="AE28" s="677"/>
      <c r="AF28" s="671"/>
      <c r="AG28" s="671"/>
      <c r="AH28" s="671"/>
      <c r="AI28" s="671"/>
      <c r="AJ28" s="671"/>
      <c r="AK28" s="671"/>
      <c r="AL28" s="671"/>
      <c r="AM28" s="671"/>
      <c r="AN28" s="671"/>
      <c r="AO28" s="671"/>
      <c r="AP28" s="671"/>
      <c r="AQ28" s="808"/>
    </row>
    <row r="29" spans="2:43">
      <c r="B29" s="775" t="str">
        <f t="shared" si="0"/>
        <v>EMG</v>
      </c>
      <c r="C29" s="843" t="s">
        <v>1025</v>
      </c>
      <c r="D29" s="842">
        <v>3</v>
      </c>
      <c r="E29" s="842">
        <v>571</v>
      </c>
      <c r="F29" s="842">
        <v>132</v>
      </c>
      <c r="G29" s="842">
        <v>4</v>
      </c>
      <c r="H29" s="842">
        <v>430</v>
      </c>
      <c r="I29" s="842">
        <v>93</v>
      </c>
      <c r="J29" s="842">
        <v>4</v>
      </c>
      <c r="K29" s="842">
        <v>684</v>
      </c>
      <c r="L29" s="842">
        <v>153</v>
      </c>
      <c r="M29" s="842">
        <v>0</v>
      </c>
      <c r="N29" s="842">
        <v>0</v>
      </c>
      <c r="O29" s="842">
        <v>0</v>
      </c>
      <c r="P29" s="842">
        <v>0</v>
      </c>
      <c r="Q29" s="842">
        <v>0</v>
      </c>
      <c r="R29" s="842">
        <v>0</v>
      </c>
      <c r="S29" s="842">
        <v>12510</v>
      </c>
      <c r="T29" s="842">
        <v>0</v>
      </c>
      <c r="U29" s="842">
        <v>0</v>
      </c>
      <c r="V29" s="842">
        <v>0</v>
      </c>
      <c r="W29" s="842">
        <v>0</v>
      </c>
      <c r="X29" s="842">
        <v>0</v>
      </c>
      <c r="Y29" s="842">
        <v>0</v>
      </c>
      <c r="Z29" s="842">
        <v>0</v>
      </c>
      <c r="AA29" s="842">
        <v>0</v>
      </c>
      <c r="AB29" s="671"/>
      <c r="AC29" s="671"/>
      <c r="AD29" s="677"/>
      <c r="AE29" s="677"/>
      <c r="AF29" s="671"/>
      <c r="AG29" s="671"/>
      <c r="AH29" s="671"/>
      <c r="AI29" s="671"/>
      <c r="AJ29" s="671"/>
      <c r="AK29" s="671"/>
      <c r="AL29" s="671"/>
      <c r="AM29" s="671"/>
      <c r="AN29" s="671"/>
      <c r="AO29" s="671"/>
      <c r="AP29" s="671"/>
      <c r="AQ29" s="808"/>
    </row>
    <row r="30" spans="2:43">
      <c r="B30" s="775" t="str">
        <f t="shared" si="0"/>
        <v>EMG</v>
      </c>
      <c r="C30" s="843" t="s">
        <v>1026</v>
      </c>
      <c r="D30" s="842">
        <v>0</v>
      </c>
      <c r="E30" s="842">
        <v>0</v>
      </c>
      <c r="F30" s="842">
        <v>0</v>
      </c>
      <c r="G30" s="842">
        <v>0</v>
      </c>
      <c r="H30" s="842">
        <v>0</v>
      </c>
      <c r="I30" s="842">
        <v>0</v>
      </c>
      <c r="J30" s="842">
        <v>0</v>
      </c>
      <c r="K30" s="842">
        <v>0</v>
      </c>
      <c r="L30" s="842">
        <v>0</v>
      </c>
      <c r="M30" s="842">
        <v>0</v>
      </c>
      <c r="N30" s="842">
        <v>0</v>
      </c>
      <c r="O30" s="842">
        <v>0</v>
      </c>
      <c r="P30" s="842">
        <v>0</v>
      </c>
      <c r="Q30" s="842">
        <v>0</v>
      </c>
      <c r="R30" s="842">
        <v>0</v>
      </c>
      <c r="S30" s="842">
        <v>0</v>
      </c>
      <c r="T30" s="842">
        <v>0</v>
      </c>
      <c r="U30" s="842">
        <v>0</v>
      </c>
      <c r="V30" s="842">
        <v>0</v>
      </c>
      <c r="W30" s="842">
        <v>0</v>
      </c>
      <c r="X30" s="842">
        <v>0</v>
      </c>
      <c r="Y30" s="842">
        <v>0</v>
      </c>
      <c r="Z30" s="842">
        <v>0</v>
      </c>
      <c r="AA30" s="842">
        <v>0</v>
      </c>
      <c r="AB30" s="671"/>
      <c r="AC30" s="671"/>
      <c r="AD30" s="677"/>
      <c r="AE30" s="677"/>
      <c r="AF30" s="671"/>
      <c r="AG30" s="671"/>
      <c r="AH30" s="671"/>
      <c r="AI30" s="671"/>
      <c r="AJ30" s="671"/>
      <c r="AK30" s="671"/>
      <c r="AL30" s="671"/>
      <c r="AM30" s="671"/>
      <c r="AN30" s="671"/>
      <c r="AO30" s="671"/>
      <c r="AP30" s="671"/>
      <c r="AQ30" s="808"/>
    </row>
    <row r="31" spans="2:43">
      <c r="B31" s="775" t="str">
        <f t="shared" si="0"/>
        <v>EMG</v>
      </c>
      <c r="C31" s="843" t="s">
        <v>473</v>
      </c>
      <c r="D31" s="842">
        <v>0</v>
      </c>
      <c r="E31" s="842">
        <v>0</v>
      </c>
      <c r="F31" s="842">
        <v>0</v>
      </c>
      <c r="G31" s="842">
        <v>0</v>
      </c>
      <c r="H31" s="842">
        <v>0</v>
      </c>
      <c r="I31" s="842">
        <v>0</v>
      </c>
      <c r="J31" s="842">
        <v>0</v>
      </c>
      <c r="K31" s="842">
        <v>0</v>
      </c>
      <c r="L31" s="842">
        <v>0</v>
      </c>
      <c r="M31" s="842">
        <v>0</v>
      </c>
      <c r="N31" s="842">
        <v>0</v>
      </c>
      <c r="O31" s="842">
        <v>0</v>
      </c>
      <c r="P31" s="842">
        <v>0</v>
      </c>
      <c r="Q31" s="842">
        <v>0</v>
      </c>
      <c r="R31" s="842">
        <v>0</v>
      </c>
      <c r="S31" s="842">
        <v>0</v>
      </c>
      <c r="T31" s="842">
        <v>0</v>
      </c>
      <c r="U31" s="842">
        <v>0</v>
      </c>
      <c r="V31" s="842">
        <v>0</v>
      </c>
      <c r="W31" s="842">
        <v>0</v>
      </c>
      <c r="X31" s="842">
        <v>0</v>
      </c>
      <c r="Y31" s="842">
        <v>0</v>
      </c>
      <c r="Z31" s="842">
        <v>0</v>
      </c>
      <c r="AA31" s="842">
        <v>0</v>
      </c>
      <c r="AB31" s="671"/>
      <c r="AC31" s="671"/>
      <c r="AD31" s="677"/>
      <c r="AE31" s="677"/>
      <c r="AF31" s="671"/>
      <c r="AG31" s="671"/>
      <c r="AH31" s="671"/>
      <c r="AI31" s="671"/>
      <c r="AJ31" s="671"/>
      <c r="AK31" s="671"/>
      <c r="AL31" s="671"/>
      <c r="AM31" s="671"/>
      <c r="AN31" s="671"/>
      <c r="AO31" s="671"/>
      <c r="AP31" s="671"/>
      <c r="AQ31" s="808"/>
    </row>
    <row r="32" spans="2:43">
      <c r="B32" s="775" t="str">
        <f t="shared" si="0"/>
        <v>EMG</v>
      </c>
      <c r="C32" s="844" t="s">
        <v>1028</v>
      </c>
      <c r="D32" s="845">
        <v>3017</v>
      </c>
      <c r="E32" s="845">
        <v>1139</v>
      </c>
      <c r="F32" s="845">
        <v>365</v>
      </c>
      <c r="G32" s="845">
        <v>2065</v>
      </c>
      <c r="H32" s="845">
        <v>797</v>
      </c>
      <c r="I32" s="845">
        <v>214</v>
      </c>
      <c r="J32" s="845">
        <v>4775</v>
      </c>
      <c r="K32" s="845">
        <v>1552</v>
      </c>
      <c r="L32" s="845">
        <v>448</v>
      </c>
      <c r="M32" s="845">
        <v>39981</v>
      </c>
      <c r="N32" s="845">
        <v>1368</v>
      </c>
      <c r="O32" s="845">
        <v>417</v>
      </c>
      <c r="P32" s="845">
        <v>11105</v>
      </c>
      <c r="Q32" s="845">
        <v>4128</v>
      </c>
      <c r="R32" s="845">
        <v>762</v>
      </c>
      <c r="S32" s="845">
        <v>16084</v>
      </c>
      <c r="T32" s="845">
        <v>3125</v>
      </c>
      <c r="U32" s="845" t="s">
        <v>308</v>
      </c>
      <c r="V32" s="845">
        <v>6822</v>
      </c>
      <c r="W32" s="845">
        <v>4134.3999999999996</v>
      </c>
      <c r="X32" s="845">
        <v>19.399999999999999</v>
      </c>
      <c r="Y32" s="845">
        <v>8410</v>
      </c>
      <c r="Z32" s="845">
        <v>10663.46</v>
      </c>
      <c r="AA32" s="845">
        <v>1205.5999999999999</v>
      </c>
      <c r="AB32" s="671"/>
      <c r="AC32" s="671"/>
      <c r="AD32" s="677"/>
      <c r="AE32" s="677"/>
      <c r="AF32" s="671"/>
      <c r="AG32" s="671"/>
      <c r="AH32" s="671"/>
      <c r="AI32" s="671"/>
      <c r="AJ32" s="671"/>
      <c r="AK32" s="671"/>
      <c r="AL32" s="671"/>
      <c r="AM32" s="671"/>
      <c r="AN32" s="671"/>
      <c r="AO32" s="671"/>
      <c r="AP32" s="671"/>
      <c r="AQ32" s="808"/>
    </row>
    <row r="33" spans="1:46">
      <c r="B33" s="775" t="str">
        <f t="shared" si="0"/>
        <v>EMG</v>
      </c>
      <c r="C33" s="846"/>
      <c r="D33" s="846"/>
      <c r="E33" s="846"/>
      <c r="F33" s="846"/>
      <c r="G33" s="846"/>
      <c r="H33" s="846"/>
      <c r="I33" s="846"/>
      <c r="J33" s="846"/>
      <c r="K33" s="846"/>
      <c r="L33" s="846"/>
      <c r="M33" s="846"/>
      <c r="N33" s="846"/>
      <c r="O33" s="846"/>
      <c r="P33" s="846"/>
      <c r="Q33" s="846"/>
      <c r="R33" s="846"/>
      <c r="S33" s="846"/>
      <c r="T33" s="846"/>
      <c r="U33" s="846"/>
      <c r="V33" s="846"/>
      <c r="W33" s="846"/>
      <c r="X33" s="846"/>
      <c r="Y33" s="846"/>
      <c r="Z33" s="846"/>
      <c r="AA33" s="846"/>
      <c r="AB33" s="807"/>
      <c r="AC33" s="815"/>
      <c r="AD33" s="815"/>
      <c r="AE33" s="815"/>
      <c r="AF33" s="815"/>
      <c r="AG33" s="815"/>
      <c r="AH33" s="852"/>
      <c r="AI33" s="852"/>
      <c r="AJ33" s="852"/>
      <c r="AK33" s="852"/>
      <c r="AL33" s="852"/>
      <c r="AM33" s="852"/>
      <c r="AN33" s="852"/>
      <c r="AO33" s="852"/>
      <c r="AP33" s="852"/>
      <c r="AQ33" s="853"/>
    </row>
    <row r="34" spans="1:46">
      <c r="B34" s="791" t="s">
        <v>15</v>
      </c>
      <c r="C34" s="792"/>
      <c r="D34" s="793">
        <v>2021</v>
      </c>
      <c r="E34" s="793"/>
      <c r="F34" s="793"/>
      <c r="G34" s="793"/>
      <c r="H34" s="793"/>
      <c r="I34" s="793">
        <v>2020</v>
      </c>
      <c r="J34" s="793"/>
      <c r="K34" s="793"/>
      <c r="L34" s="793"/>
      <c r="M34" s="793"/>
      <c r="N34" s="793">
        <v>2019</v>
      </c>
      <c r="O34" s="793"/>
      <c r="P34" s="793"/>
      <c r="Q34" s="793"/>
      <c r="R34" s="793"/>
      <c r="S34" s="793">
        <v>2018</v>
      </c>
      <c r="T34" s="793"/>
      <c r="U34" s="793"/>
      <c r="V34" s="793"/>
      <c r="W34" s="793"/>
      <c r="X34" s="793">
        <v>2017</v>
      </c>
      <c r="Y34" s="793"/>
      <c r="Z34" s="793"/>
      <c r="AA34" s="793"/>
      <c r="AB34" s="794"/>
      <c r="AC34" s="793">
        <v>2016</v>
      </c>
      <c r="AD34" s="793"/>
      <c r="AE34" s="793"/>
      <c r="AF34" s="793"/>
      <c r="AG34" s="793"/>
      <c r="AH34" s="856"/>
      <c r="AI34" s="857"/>
      <c r="AJ34" s="857"/>
      <c r="AK34" s="857"/>
      <c r="AL34" s="857"/>
      <c r="AM34" s="857"/>
      <c r="AN34" s="857"/>
      <c r="AO34" s="857"/>
      <c r="AP34" s="857"/>
      <c r="AQ34" s="857"/>
    </row>
    <row r="35" spans="1:46">
      <c r="B35" s="796" t="str">
        <f t="shared" ref="B35:B63" si="1">$B$34</f>
        <v>EAC</v>
      </c>
      <c r="C35" s="797" t="s">
        <v>1014</v>
      </c>
      <c r="D35" s="616" t="s">
        <v>1015</v>
      </c>
      <c r="E35" s="616"/>
      <c r="F35" s="616" t="s">
        <v>1016</v>
      </c>
      <c r="G35" s="616"/>
      <c r="H35" s="616"/>
      <c r="I35" s="616" t="s">
        <v>1015</v>
      </c>
      <c r="J35" s="616"/>
      <c r="K35" s="616" t="s">
        <v>1016</v>
      </c>
      <c r="L35" s="616"/>
      <c r="M35" s="616"/>
      <c r="N35" s="616" t="s">
        <v>1015</v>
      </c>
      <c r="O35" s="616"/>
      <c r="P35" s="616" t="s">
        <v>1016</v>
      </c>
      <c r="Q35" s="616"/>
      <c r="R35" s="616"/>
      <c r="S35" s="616" t="s">
        <v>1015</v>
      </c>
      <c r="T35" s="616"/>
      <c r="U35" s="616" t="s">
        <v>1016</v>
      </c>
      <c r="V35" s="616"/>
      <c r="W35" s="616"/>
      <c r="X35" s="616" t="s">
        <v>1015</v>
      </c>
      <c r="Y35" s="616"/>
      <c r="Z35" s="616" t="s">
        <v>1016</v>
      </c>
      <c r="AA35" s="616"/>
      <c r="AB35" s="798"/>
      <c r="AC35" s="617" t="s">
        <v>1015</v>
      </c>
      <c r="AD35" s="617"/>
      <c r="AE35" s="798" t="s">
        <v>1016</v>
      </c>
      <c r="AF35" s="798"/>
      <c r="AG35" s="798"/>
      <c r="AH35" s="856"/>
      <c r="AI35" s="857"/>
      <c r="AJ35" s="857"/>
      <c r="AK35" s="857"/>
      <c r="AL35" s="857"/>
      <c r="AM35" s="857"/>
      <c r="AN35" s="857"/>
      <c r="AO35" s="857"/>
      <c r="AP35" s="857"/>
      <c r="AQ35" s="857"/>
    </row>
    <row r="36" spans="1:46" s="3" customFormat="1">
      <c r="A36" s="29"/>
      <c r="B36" s="799" t="str">
        <f t="shared" si="1"/>
        <v>EAC</v>
      </c>
      <c r="C36" s="800"/>
      <c r="D36" s="801" t="s">
        <v>202</v>
      </c>
      <c r="E36" s="802" t="s">
        <v>1017</v>
      </c>
      <c r="F36" s="802" t="s">
        <v>1018</v>
      </c>
      <c r="G36" s="801" t="s">
        <v>1019</v>
      </c>
      <c r="H36" s="802" t="s">
        <v>1020</v>
      </c>
      <c r="I36" s="802" t="s">
        <v>202</v>
      </c>
      <c r="J36" s="801" t="s">
        <v>1017</v>
      </c>
      <c r="K36" s="802" t="s">
        <v>1018</v>
      </c>
      <c r="L36" s="802" t="s">
        <v>1019</v>
      </c>
      <c r="M36" s="801" t="s">
        <v>1020</v>
      </c>
      <c r="N36" s="802" t="s">
        <v>202</v>
      </c>
      <c r="O36" s="802" t="s">
        <v>1017</v>
      </c>
      <c r="P36" s="801" t="s">
        <v>1018</v>
      </c>
      <c r="Q36" s="802" t="s">
        <v>1019</v>
      </c>
      <c r="R36" s="802" t="s">
        <v>1020</v>
      </c>
      <c r="S36" s="801" t="s">
        <v>202</v>
      </c>
      <c r="T36" s="802" t="s">
        <v>1017</v>
      </c>
      <c r="U36" s="802" t="s">
        <v>1018</v>
      </c>
      <c r="V36" s="801" t="s">
        <v>1019</v>
      </c>
      <c r="W36" s="802" t="s">
        <v>1020</v>
      </c>
      <c r="X36" s="802" t="s">
        <v>202</v>
      </c>
      <c r="Y36" s="801" t="s">
        <v>1017</v>
      </c>
      <c r="Z36" s="802" t="s">
        <v>1018</v>
      </c>
      <c r="AA36" s="802" t="s">
        <v>1019</v>
      </c>
      <c r="AB36" s="802" t="s">
        <v>1020</v>
      </c>
      <c r="AC36" s="802" t="s">
        <v>202</v>
      </c>
      <c r="AD36" s="802" t="s">
        <v>1017</v>
      </c>
      <c r="AE36" s="802" t="s">
        <v>1018</v>
      </c>
      <c r="AF36" s="802" t="s">
        <v>1019</v>
      </c>
      <c r="AG36" s="802" t="s">
        <v>1020</v>
      </c>
      <c r="AH36" s="856"/>
      <c r="AI36" s="857"/>
      <c r="AJ36" s="857"/>
      <c r="AK36" s="857"/>
      <c r="AL36" s="857"/>
      <c r="AM36" s="857"/>
      <c r="AN36" s="857"/>
      <c r="AO36" s="857"/>
      <c r="AP36" s="857"/>
      <c r="AQ36" s="857"/>
    </row>
    <row r="37" spans="1:46" s="3" customFormat="1">
      <c r="A37" s="29"/>
      <c r="B37" s="775" t="str">
        <f t="shared" si="1"/>
        <v>EAC</v>
      </c>
      <c r="C37" s="836" t="s">
        <v>74</v>
      </c>
      <c r="D37" s="556">
        <v>0</v>
      </c>
      <c r="E37" s="837" t="s">
        <v>62</v>
      </c>
      <c r="F37" s="556" t="s">
        <v>62</v>
      </c>
      <c r="G37" s="556">
        <v>0</v>
      </c>
      <c r="H37" s="556">
        <v>0</v>
      </c>
      <c r="I37" s="556">
        <v>0</v>
      </c>
      <c r="J37" s="837" t="s">
        <v>62</v>
      </c>
      <c r="K37" s="556">
        <v>0</v>
      </c>
      <c r="L37" s="556">
        <v>0</v>
      </c>
      <c r="M37" s="556">
        <v>0</v>
      </c>
      <c r="N37" s="556">
        <v>0</v>
      </c>
      <c r="O37" s="837" t="s">
        <v>62</v>
      </c>
      <c r="P37" s="556">
        <v>0</v>
      </c>
      <c r="Q37" s="556">
        <v>0</v>
      </c>
      <c r="R37" s="556">
        <v>0</v>
      </c>
      <c r="S37" s="556">
        <v>0</v>
      </c>
      <c r="T37" s="837" t="s">
        <v>62</v>
      </c>
      <c r="U37" s="556">
        <v>0</v>
      </c>
      <c r="V37" s="556">
        <v>0</v>
      </c>
      <c r="W37" s="556">
        <v>0</v>
      </c>
      <c r="X37" s="556">
        <v>0</v>
      </c>
      <c r="Y37" s="837" t="s">
        <v>62</v>
      </c>
      <c r="Z37" s="556">
        <v>0</v>
      </c>
      <c r="AA37" s="556">
        <v>0</v>
      </c>
      <c r="AB37" s="556">
        <v>0</v>
      </c>
      <c r="AC37" s="556">
        <v>0</v>
      </c>
      <c r="AD37" s="837" t="s">
        <v>62</v>
      </c>
      <c r="AE37" s="556">
        <v>0</v>
      </c>
      <c r="AF37" s="556">
        <v>0</v>
      </c>
      <c r="AG37" s="556">
        <v>0</v>
      </c>
      <c r="AH37" s="858"/>
      <c r="AI37" s="633"/>
      <c r="AJ37" s="633"/>
      <c r="AK37" s="633"/>
      <c r="AL37" s="633"/>
      <c r="AM37" s="633"/>
      <c r="AN37" s="633"/>
      <c r="AO37" s="633"/>
      <c r="AP37" s="633"/>
      <c r="AQ37" s="633"/>
    </row>
    <row r="38" spans="1:46" s="3" customFormat="1">
      <c r="A38" s="29"/>
      <c r="B38" s="775" t="str">
        <f t="shared" si="1"/>
        <v>EAC</v>
      </c>
      <c r="C38" s="836" t="s">
        <v>1021</v>
      </c>
      <c r="D38" s="556">
        <v>1</v>
      </c>
      <c r="E38" s="837">
        <v>2.9999999999999997E-4</v>
      </c>
      <c r="F38" s="556">
        <v>1</v>
      </c>
      <c r="G38" s="556">
        <v>0</v>
      </c>
      <c r="H38" s="556">
        <v>0</v>
      </c>
      <c r="I38" s="556">
        <v>322</v>
      </c>
      <c r="J38" s="837">
        <v>7.2999999999999995E-2</v>
      </c>
      <c r="K38" s="556">
        <v>309</v>
      </c>
      <c r="L38" s="556">
        <v>14</v>
      </c>
      <c r="M38" s="556">
        <v>0</v>
      </c>
      <c r="N38" s="556">
        <v>232</v>
      </c>
      <c r="O38" s="837">
        <v>2.5999999999999999E-2</v>
      </c>
      <c r="P38" s="556">
        <v>232</v>
      </c>
      <c r="Q38" s="556">
        <v>0</v>
      </c>
      <c r="R38" s="556">
        <v>0</v>
      </c>
      <c r="S38" s="556">
        <v>0</v>
      </c>
      <c r="T38" s="837" t="s">
        <v>62</v>
      </c>
      <c r="U38" s="556">
        <v>0</v>
      </c>
      <c r="V38" s="556">
        <v>0</v>
      </c>
      <c r="W38" s="556">
        <v>0</v>
      </c>
      <c r="X38" s="556">
        <v>0</v>
      </c>
      <c r="Y38" s="837" t="s">
        <v>62</v>
      </c>
      <c r="Z38" s="556">
        <v>0</v>
      </c>
      <c r="AA38" s="556">
        <v>0</v>
      </c>
      <c r="AB38" s="556">
        <v>0</v>
      </c>
      <c r="AC38" s="556">
        <v>0</v>
      </c>
      <c r="AD38" s="837" t="s">
        <v>62</v>
      </c>
      <c r="AE38" s="556">
        <v>0</v>
      </c>
      <c r="AF38" s="556">
        <v>0</v>
      </c>
      <c r="AG38" s="556">
        <v>0</v>
      </c>
      <c r="AH38" s="858"/>
      <c r="AI38" s="633"/>
      <c r="AJ38" s="633"/>
      <c r="AK38" s="633"/>
      <c r="AL38" s="633"/>
      <c r="AM38" s="633"/>
      <c r="AN38" s="633"/>
      <c r="AO38" s="633"/>
      <c r="AP38" s="633"/>
      <c r="AQ38" s="633"/>
    </row>
    <row r="39" spans="1:46" s="3" customFormat="1">
      <c r="A39" s="29"/>
      <c r="B39" s="775" t="str">
        <f t="shared" si="1"/>
        <v>EAC</v>
      </c>
      <c r="C39" s="836" t="s">
        <v>1022</v>
      </c>
      <c r="D39" s="556">
        <v>0</v>
      </c>
      <c r="E39" s="837" t="s">
        <v>62</v>
      </c>
      <c r="F39" s="556" t="s">
        <v>62</v>
      </c>
      <c r="G39" s="556">
        <v>0</v>
      </c>
      <c r="H39" s="556">
        <v>0</v>
      </c>
      <c r="I39" s="556">
        <v>149</v>
      </c>
      <c r="J39" s="837">
        <v>3.4000000000000002E-2</v>
      </c>
      <c r="K39" s="556">
        <v>149</v>
      </c>
      <c r="L39" s="556">
        <v>0</v>
      </c>
      <c r="M39" s="556">
        <v>0</v>
      </c>
      <c r="N39" s="556">
        <v>1448</v>
      </c>
      <c r="O39" s="837">
        <v>0.16400000000000001</v>
      </c>
      <c r="P39" s="556">
        <v>1448</v>
      </c>
      <c r="Q39" s="556">
        <v>0</v>
      </c>
      <c r="R39" s="556">
        <v>0</v>
      </c>
      <c r="S39" s="556">
        <v>0</v>
      </c>
      <c r="T39" s="837" t="s">
        <v>62</v>
      </c>
      <c r="U39" s="556">
        <v>0</v>
      </c>
      <c r="V39" s="556">
        <v>0</v>
      </c>
      <c r="W39" s="556">
        <v>0</v>
      </c>
      <c r="X39" s="556">
        <v>0</v>
      </c>
      <c r="Y39" s="837" t="s">
        <v>62</v>
      </c>
      <c r="Z39" s="556">
        <v>0</v>
      </c>
      <c r="AA39" s="556">
        <v>0</v>
      </c>
      <c r="AB39" s="556">
        <v>0</v>
      </c>
      <c r="AC39" s="556">
        <v>0</v>
      </c>
      <c r="AD39" s="837" t="s">
        <v>62</v>
      </c>
      <c r="AE39" s="556">
        <v>0</v>
      </c>
      <c r="AF39" s="556">
        <v>0</v>
      </c>
      <c r="AG39" s="556">
        <v>0</v>
      </c>
      <c r="AH39" s="858"/>
      <c r="AI39" s="633"/>
      <c r="AJ39" s="633"/>
      <c r="AK39" s="633"/>
      <c r="AL39" s="633"/>
      <c r="AM39" s="633"/>
      <c r="AN39" s="633"/>
      <c r="AO39" s="633"/>
      <c r="AP39" s="633"/>
      <c r="AQ39" s="633"/>
    </row>
    <row r="40" spans="1:46" s="3" customFormat="1">
      <c r="A40" s="29"/>
      <c r="B40" s="775" t="str">
        <f t="shared" si="1"/>
        <v>EAC</v>
      </c>
      <c r="C40" s="836" t="s">
        <v>1023</v>
      </c>
      <c r="D40" s="556">
        <v>65</v>
      </c>
      <c r="E40" s="837">
        <v>1.7999999999999999E-2</v>
      </c>
      <c r="F40" s="556">
        <v>65</v>
      </c>
      <c r="G40" s="556">
        <v>0</v>
      </c>
      <c r="H40" s="556">
        <v>0</v>
      </c>
      <c r="I40" s="556">
        <v>68</v>
      </c>
      <c r="J40" s="837">
        <v>1.6E-2</v>
      </c>
      <c r="K40" s="556">
        <v>68</v>
      </c>
      <c r="L40" s="556">
        <v>0</v>
      </c>
      <c r="M40" s="556">
        <v>0</v>
      </c>
      <c r="N40" s="556">
        <v>0</v>
      </c>
      <c r="O40" s="837" t="s">
        <v>62</v>
      </c>
      <c r="P40" s="556">
        <v>0</v>
      </c>
      <c r="Q40" s="556">
        <v>0</v>
      </c>
      <c r="R40" s="556">
        <v>0</v>
      </c>
      <c r="S40" s="556">
        <v>0</v>
      </c>
      <c r="T40" s="837" t="s">
        <v>62</v>
      </c>
      <c r="U40" s="556">
        <v>0</v>
      </c>
      <c r="V40" s="556">
        <v>0</v>
      </c>
      <c r="W40" s="556">
        <v>0</v>
      </c>
      <c r="X40" s="556">
        <v>0</v>
      </c>
      <c r="Y40" s="837" t="s">
        <v>62</v>
      </c>
      <c r="Z40" s="556">
        <v>0</v>
      </c>
      <c r="AA40" s="556">
        <v>0</v>
      </c>
      <c r="AB40" s="556">
        <v>0</v>
      </c>
      <c r="AC40" s="556">
        <v>0</v>
      </c>
      <c r="AD40" s="837" t="s">
        <v>62</v>
      </c>
      <c r="AE40" s="556">
        <v>0</v>
      </c>
      <c r="AF40" s="556">
        <v>0</v>
      </c>
      <c r="AG40" s="556">
        <v>0</v>
      </c>
      <c r="AH40" s="858"/>
      <c r="AI40" s="633"/>
      <c r="AJ40" s="633"/>
      <c r="AK40" s="633"/>
      <c r="AL40" s="633"/>
      <c r="AM40" s="633"/>
      <c r="AN40" s="633"/>
      <c r="AO40" s="633"/>
      <c r="AP40" s="633"/>
      <c r="AQ40" s="633"/>
    </row>
    <row r="41" spans="1:46" s="3" customFormat="1">
      <c r="A41" s="29"/>
      <c r="B41" s="775" t="str">
        <f t="shared" si="1"/>
        <v>EAC</v>
      </c>
      <c r="C41" s="836" t="s">
        <v>76</v>
      </c>
      <c r="D41" s="556">
        <v>0</v>
      </c>
      <c r="E41" s="837" t="s">
        <v>62</v>
      </c>
      <c r="F41" s="556" t="s">
        <v>62</v>
      </c>
      <c r="G41" s="556">
        <v>0</v>
      </c>
      <c r="H41" s="556">
        <v>0</v>
      </c>
      <c r="I41" s="556">
        <v>0</v>
      </c>
      <c r="J41" s="837" t="s">
        <v>62</v>
      </c>
      <c r="K41" s="556">
        <v>0</v>
      </c>
      <c r="L41" s="556">
        <v>0</v>
      </c>
      <c r="M41" s="556">
        <v>0</v>
      </c>
      <c r="N41" s="556">
        <v>0</v>
      </c>
      <c r="O41" s="837" t="s">
        <v>62</v>
      </c>
      <c r="P41" s="556">
        <v>0</v>
      </c>
      <c r="Q41" s="556">
        <v>0</v>
      </c>
      <c r="R41" s="556">
        <v>0</v>
      </c>
      <c r="S41" s="556">
        <v>0</v>
      </c>
      <c r="T41" s="837" t="s">
        <v>62</v>
      </c>
      <c r="U41" s="556">
        <v>0</v>
      </c>
      <c r="V41" s="556">
        <v>0</v>
      </c>
      <c r="W41" s="556">
        <v>0</v>
      </c>
      <c r="X41" s="556">
        <v>0</v>
      </c>
      <c r="Y41" s="837" t="s">
        <v>62</v>
      </c>
      <c r="Z41" s="556">
        <v>0</v>
      </c>
      <c r="AA41" s="556">
        <v>0</v>
      </c>
      <c r="AB41" s="556">
        <v>0</v>
      </c>
      <c r="AC41" s="556">
        <v>0</v>
      </c>
      <c r="AD41" s="837" t="s">
        <v>62</v>
      </c>
      <c r="AE41" s="556">
        <v>0</v>
      </c>
      <c r="AF41" s="556">
        <v>0</v>
      </c>
      <c r="AG41" s="556">
        <v>0</v>
      </c>
      <c r="AH41" s="858"/>
      <c r="AI41" s="633"/>
      <c r="AJ41" s="633"/>
      <c r="AK41" s="633"/>
      <c r="AL41" s="633"/>
      <c r="AM41" s="633"/>
      <c r="AN41" s="633"/>
      <c r="AO41" s="633"/>
      <c r="AP41" s="633"/>
      <c r="AQ41" s="633"/>
    </row>
    <row r="42" spans="1:46" s="3" customFormat="1">
      <c r="A42" s="29"/>
      <c r="B42" s="775" t="str">
        <f t="shared" si="1"/>
        <v>EAC</v>
      </c>
      <c r="C42" s="836" t="s">
        <v>73</v>
      </c>
      <c r="D42" s="556">
        <v>0</v>
      </c>
      <c r="E42" s="837" t="s">
        <v>62</v>
      </c>
      <c r="F42" s="556" t="s">
        <v>62</v>
      </c>
      <c r="G42" s="556">
        <v>0</v>
      </c>
      <c r="H42" s="556">
        <v>0</v>
      </c>
      <c r="I42" s="556">
        <v>0</v>
      </c>
      <c r="J42" s="837" t="s">
        <v>62</v>
      </c>
      <c r="K42" s="556">
        <v>0</v>
      </c>
      <c r="L42" s="556">
        <v>0</v>
      </c>
      <c r="M42" s="556">
        <v>0</v>
      </c>
      <c r="N42" s="556">
        <v>0</v>
      </c>
      <c r="O42" s="837" t="s">
        <v>62</v>
      </c>
      <c r="P42" s="556">
        <v>0</v>
      </c>
      <c r="Q42" s="556">
        <v>0</v>
      </c>
      <c r="R42" s="556">
        <v>0</v>
      </c>
      <c r="S42" s="556">
        <v>0</v>
      </c>
      <c r="T42" s="837" t="s">
        <v>62</v>
      </c>
      <c r="U42" s="556">
        <v>0</v>
      </c>
      <c r="V42" s="556">
        <v>0</v>
      </c>
      <c r="W42" s="556">
        <v>0</v>
      </c>
      <c r="X42" s="556">
        <v>0</v>
      </c>
      <c r="Y42" s="837" t="s">
        <v>62</v>
      </c>
      <c r="Z42" s="556">
        <v>0</v>
      </c>
      <c r="AA42" s="556">
        <v>0</v>
      </c>
      <c r="AB42" s="556">
        <v>0</v>
      </c>
      <c r="AC42" s="556">
        <v>0</v>
      </c>
      <c r="AD42" s="837" t="s">
        <v>62</v>
      </c>
      <c r="AE42" s="556">
        <v>0</v>
      </c>
      <c r="AF42" s="556">
        <v>0</v>
      </c>
      <c r="AG42" s="556">
        <v>0</v>
      </c>
      <c r="AH42" s="858"/>
      <c r="AI42" s="633"/>
      <c r="AJ42" s="633"/>
      <c r="AK42" s="633"/>
      <c r="AL42" s="633"/>
      <c r="AM42" s="633"/>
      <c r="AN42" s="633"/>
      <c r="AO42" s="633"/>
      <c r="AP42" s="633"/>
      <c r="AQ42" s="633"/>
    </row>
    <row r="43" spans="1:46" s="3" customFormat="1">
      <c r="A43" s="29"/>
      <c r="B43" s="775" t="str">
        <f t="shared" si="1"/>
        <v>EAC</v>
      </c>
      <c r="C43" s="836" t="s">
        <v>1024</v>
      </c>
      <c r="D43" s="556">
        <v>2938</v>
      </c>
      <c r="E43" s="837">
        <v>0.81699999999999995</v>
      </c>
      <c r="F43" s="556">
        <v>2938</v>
      </c>
      <c r="G43" s="556">
        <v>0</v>
      </c>
      <c r="H43" s="556">
        <v>0</v>
      </c>
      <c r="I43" s="556">
        <v>2424</v>
      </c>
      <c r="J43" s="837">
        <v>0.55200000000000005</v>
      </c>
      <c r="K43" s="556">
        <v>2424</v>
      </c>
      <c r="L43" s="556">
        <v>0</v>
      </c>
      <c r="M43" s="556">
        <v>0</v>
      </c>
      <c r="N43" s="556">
        <v>2949</v>
      </c>
      <c r="O43" s="837">
        <v>0.33400000000000002</v>
      </c>
      <c r="P43" s="556">
        <v>2949</v>
      </c>
      <c r="Q43" s="556">
        <v>0</v>
      </c>
      <c r="R43" s="556">
        <v>0</v>
      </c>
      <c r="S43" s="556">
        <v>0</v>
      </c>
      <c r="T43" s="837" t="s">
        <v>62</v>
      </c>
      <c r="U43" s="556">
        <v>0</v>
      </c>
      <c r="V43" s="556">
        <v>0</v>
      </c>
      <c r="W43" s="556">
        <v>0</v>
      </c>
      <c r="X43" s="556">
        <v>0</v>
      </c>
      <c r="Y43" s="837" t="s">
        <v>62</v>
      </c>
      <c r="Z43" s="556">
        <v>0</v>
      </c>
      <c r="AA43" s="556">
        <v>0</v>
      </c>
      <c r="AB43" s="556">
        <v>0</v>
      </c>
      <c r="AC43" s="556">
        <v>0</v>
      </c>
      <c r="AD43" s="837" t="s">
        <v>62</v>
      </c>
      <c r="AE43" s="556">
        <v>0</v>
      </c>
      <c r="AF43" s="556">
        <v>0</v>
      </c>
      <c r="AG43" s="556">
        <v>0</v>
      </c>
      <c r="AH43" s="858"/>
      <c r="AI43" s="633"/>
      <c r="AJ43" s="633"/>
      <c r="AK43" s="633"/>
      <c r="AL43" s="633"/>
      <c r="AM43" s="633"/>
      <c r="AN43" s="633"/>
      <c r="AO43" s="633"/>
      <c r="AP43" s="633"/>
      <c r="AQ43" s="633"/>
    </row>
    <row r="44" spans="1:46" s="3" customFormat="1">
      <c r="A44" s="29"/>
      <c r="B44" s="775" t="str">
        <f t="shared" si="1"/>
        <v>EAC</v>
      </c>
      <c r="C44" s="836" t="s">
        <v>1025</v>
      </c>
      <c r="D44" s="556">
        <v>592</v>
      </c>
      <c r="E44" s="837">
        <v>0.16500000000000001</v>
      </c>
      <c r="F44" s="556">
        <v>592</v>
      </c>
      <c r="G44" s="556">
        <v>0</v>
      </c>
      <c r="H44" s="556">
        <v>0</v>
      </c>
      <c r="I44" s="556">
        <v>1429</v>
      </c>
      <c r="J44" s="837">
        <v>0.32500000000000001</v>
      </c>
      <c r="K44" s="556">
        <v>1401</v>
      </c>
      <c r="L44" s="556">
        <v>28</v>
      </c>
      <c r="M44" s="556">
        <v>0</v>
      </c>
      <c r="N44" s="556">
        <v>4203</v>
      </c>
      <c r="O44" s="837">
        <v>0.47599999999999998</v>
      </c>
      <c r="P44" s="556">
        <v>4203</v>
      </c>
      <c r="Q44" s="556">
        <v>0</v>
      </c>
      <c r="R44" s="556">
        <v>0</v>
      </c>
      <c r="S44" s="556">
        <v>0</v>
      </c>
      <c r="T44" s="837" t="s">
        <v>62</v>
      </c>
      <c r="U44" s="556">
        <v>0</v>
      </c>
      <c r="V44" s="556">
        <v>0</v>
      </c>
      <c r="W44" s="556">
        <v>0</v>
      </c>
      <c r="X44" s="556">
        <v>0</v>
      </c>
      <c r="Y44" s="837" t="s">
        <v>62</v>
      </c>
      <c r="Z44" s="556">
        <v>0</v>
      </c>
      <c r="AA44" s="556">
        <v>0</v>
      </c>
      <c r="AB44" s="556">
        <v>0</v>
      </c>
      <c r="AC44" s="556">
        <v>0</v>
      </c>
      <c r="AD44" s="837" t="s">
        <v>62</v>
      </c>
      <c r="AE44" s="556">
        <v>0</v>
      </c>
      <c r="AF44" s="556">
        <v>0</v>
      </c>
      <c r="AG44" s="556">
        <v>0</v>
      </c>
      <c r="AH44" s="858"/>
      <c r="AI44" s="633"/>
      <c r="AJ44" s="633"/>
      <c r="AK44" s="633"/>
      <c r="AL44" s="633"/>
      <c r="AM44" s="633"/>
      <c r="AN44" s="633"/>
      <c r="AO44" s="633"/>
      <c r="AP44" s="633"/>
      <c r="AQ44" s="633"/>
    </row>
    <row r="45" spans="1:46" s="3" customFormat="1">
      <c r="A45" s="29"/>
      <c r="B45" s="775" t="str">
        <f t="shared" si="1"/>
        <v>EAC</v>
      </c>
      <c r="C45" s="836" t="s">
        <v>1026</v>
      </c>
      <c r="D45" s="556">
        <v>0</v>
      </c>
      <c r="E45" s="837" t="s">
        <v>62</v>
      </c>
      <c r="F45" s="556" t="s">
        <v>62</v>
      </c>
      <c r="G45" s="556">
        <v>0</v>
      </c>
      <c r="H45" s="556">
        <v>0</v>
      </c>
      <c r="I45" s="556">
        <v>0</v>
      </c>
      <c r="J45" s="837" t="s">
        <v>62</v>
      </c>
      <c r="K45" s="556">
        <v>0</v>
      </c>
      <c r="L45" s="556">
        <v>0</v>
      </c>
      <c r="M45" s="556">
        <v>0</v>
      </c>
      <c r="N45" s="556">
        <v>0</v>
      </c>
      <c r="O45" s="837" t="s">
        <v>62</v>
      </c>
      <c r="P45" s="556">
        <v>0</v>
      </c>
      <c r="Q45" s="556">
        <v>0</v>
      </c>
      <c r="R45" s="556">
        <v>0</v>
      </c>
      <c r="S45" s="556">
        <v>0</v>
      </c>
      <c r="T45" s="837" t="s">
        <v>62</v>
      </c>
      <c r="U45" s="556">
        <v>0</v>
      </c>
      <c r="V45" s="556">
        <v>0</v>
      </c>
      <c r="W45" s="556">
        <v>0</v>
      </c>
      <c r="X45" s="556">
        <v>0</v>
      </c>
      <c r="Y45" s="837" t="s">
        <v>62</v>
      </c>
      <c r="Z45" s="556">
        <v>0</v>
      </c>
      <c r="AA45" s="556">
        <v>0</v>
      </c>
      <c r="AB45" s="556">
        <v>0</v>
      </c>
      <c r="AC45" s="556">
        <v>0</v>
      </c>
      <c r="AD45" s="837" t="s">
        <v>62</v>
      </c>
      <c r="AE45" s="556">
        <v>0</v>
      </c>
      <c r="AF45" s="556">
        <v>0</v>
      </c>
      <c r="AG45" s="556">
        <v>0</v>
      </c>
      <c r="AH45" s="858"/>
      <c r="AI45" s="633"/>
      <c r="AJ45" s="633"/>
      <c r="AK45" s="633"/>
      <c r="AL45" s="633"/>
      <c r="AM45" s="633"/>
      <c r="AN45" s="633"/>
      <c r="AO45" s="633"/>
      <c r="AP45" s="633"/>
      <c r="AQ45" s="633"/>
    </row>
    <row r="46" spans="1:46" s="3" customFormat="1">
      <c r="A46" s="34"/>
      <c r="B46" s="775" t="str">
        <f t="shared" si="1"/>
        <v>EAC</v>
      </c>
      <c r="C46" s="836" t="s">
        <v>1027</v>
      </c>
      <c r="D46" s="556">
        <v>0</v>
      </c>
      <c r="E46" s="837" t="s">
        <v>62</v>
      </c>
      <c r="F46" s="556" t="s">
        <v>62</v>
      </c>
      <c r="G46" s="556">
        <v>0</v>
      </c>
      <c r="H46" s="556">
        <v>0</v>
      </c>
      <c r="I46" s="556">
        <v>0</v>
      </c>
      <c r="J46" s="837" t="s">
        <v>62</v>
      </c>
      <c r="K46" s="556">
        <v>0</v>
      </c>
      <c r="L46" s="556">
        <v>0</v>
      </c>
      <c r="M46" s="556">
        <v>0</v>
      </c>
      <c r="N46" s="556">
        <v>0</v>
      </c>
      <c r="O46" s="837" t="s">
        <v>62</v>
      </c>
      <c r="P46" s="556">
        <v>0</v>
      </c>
      <c r="Q46" s="556">
        <v>0</v>
      </c>
      <c r="R46" s="556">
        <v>0</v>
      </c>
      <c r="S46" s="556">
        <v>0</v>
      </c>
      <c r="T46" s="837" t="s">
        <v>62</v>
      </c>
      <c r="U46" s="556">
        <v>0</v>
      </c>
      <c r="V46" s="556">
        <v>0</v>
      </c>
      <c r="W46" s="556">
        <v>0</v>
      </c>
      <c r="X46" s="556">
        <v>0</v>
      </c>
      <c r="Y46" s="837" t="s">
        <v>62</v>
      </c>
      <c r="Z46" s="556">
        <v>0</v>
      </c>
      <c r="AA46" s="556">
        <v>0</v>
      </c>
      <c r="AB46" s="556">
        <v>0</v>
      </c>
      <c r="AC46" s="556">
        <v>0</v>
      </c>
      <c r="AD46" s="837" t="s">
        <v>62</v>
      </c>
      <c r="AE46" s="556">
        <v>0</v>
      </c>
      <c r="AF46" s="556">
        <v>0</v>
      </c>
      <c r="AG46" s="556">
        <v>0</v>
      </c>
      <c r="AH46" s="858"/>
      <c r="AI46" s="633"/>
      <c r="AJ46" s="633"/>
      <c r="AK46" s="633"/>
      <c r="AL46" s="633"/>
      <c r="AM46" s="633"/>
      <c r="AN46" s="633"/>
      <c r="AO46" s="633"/>
      <c r="AP46" s="633"/>
      <c r="AQ46" s="633"/>
      <c r="AR46" s="33"/>
      <c r="AS46" s="33"/>
      <c r="AT46" s="33"/>
    </row>
    <row r="47" spans="1:46" s="3" customFormat="1">
      <c r="A47" s="34"/>
      <c r="B47" s="775" t="str">
        <f t="shared" si="1"/>
        <v>EAC</v>
      </c>
      <c r="C47" s="847" t="s">
        <v>1028</v>
      </c>
      <c r="D47" s="848">
        <v>3595</v>
      </c>
      <c r="E47" s="849">
        <v>1</v>
      </c>
      <c r="F47" s="848">
        <v>3595</v>
      </c>
      <c r="G47" s="848">
        <v>0</v>
      </c>
      <c r="H47" s="848">
        <v>0</v>
      </c>
      <c r="I47" s="848">
        <v>4393</v>
      </c>
      <c r="J47" s="849">
        <v>1</v>
      </c>
      <c r="K47" s="848">
        <v>4352</v>
      </c>
      <c r="L47" s="848">
        <v>42</v>
      </c>
      <c r="M47" s="848">
        <v>0</v>
      </c>
      <c r="N47" s="848">
        <v>8832</v>
      </c>
      <c r="O47" s="849">
        <v>1</v>
      </c>
      <c r="P47" s="848">
        <v>8832</v>
      </c>
      <c r="Q47" s="848">
        <v>0</v>
      </c>
      <c r="R47" s="848">
        <v>0</v>
      </c>
      <c r="S47" s="848">
        <v>0</v>
      </c>
      <c r="T47" s="849" t="s">
        <v>62</v>
      </c>
      <c r="U47" s="848">
        <v>0</v>
      </c>
      <c r="V47" s="848">
        <v>0</v>
      </c>
      <c r="W47" s="848">
        <v>0</v>
      </c>
      <c r="X47" s="848">
        <v>0</v>
      </c>
      <c r="Y47" s="849" t="s">
        <v>62</v>
      </c>
      <c r="Z47" s="848">
        <v>0</v>
      </c>
      <c r="AA47" s="848">
        <v>0</v>
      </c>
      <c r="AB47" s="848">
        <v>0</v>
      </c>
      <c r="AC47" s="848">
        <v>0</v>
      </c>
      <c r="AD47" s="849" t="s">
        <v>62</v>
      </c>
      <c r="AE47" s="848">
        <v>0</v>
      </c>
      <c r="AF47" s="848">
        <v>0</v>
      </c>
      <c r="AG47" s="848">
        <v>0</v>
      </c>
      <c r="AH47" s="859"/>
      <c r="AI47" s="860"/>
      <c r="AJ47" s="860"/>
      <c r="AK47" s="860"/>
      <c r="AL47" s="860"/>
      <c r="AM47" s="860"/>
      <c r="AN47" s="860"/>
      <c r="AO47" s="860"/>
      <c r="AP47" s="860"/>
      <c r="AQ47" s="860"/>
      <c r="AR47" s="33"/>
      <c r="AS47" s="33"/>
      <c r="AT47" s="33"/>
    </row>
    <row r="48" spans="1:46">
      <c r="B48" s="816" t="str">
        <f t="shared" si="1"/>
        <v>EAC</v>
      </c>
      <c r="C48" s="734" t="s">
        <v>1033</v>
      </c>
      <c r="D48" s="817"/>
      <c r="E48" s="817"/>
      <c r="F48" s="817"/>
      <c r="G48" s="817"/>
      <c r="H48" s="817"/>
      <c r="I48" s="817"/>
      <c r="J48" s="817"/>
      <c r="K48" s="817"/>
      <c r="L48" s="817"/>
      <c r="M48" s="817"/>
      <c r="N48" s="817"/>
      <c r="O48" s="817"/>
      <c r="P48" s="817"/>
      <c r="Q48" s="817"/>
      <c r="R48" s="817"/>
      <c r="S48" s="817"/>
      <c r="T48" s="817"/>
      <c r="U48" s="817"/>
      <c r="V48" s="817"/>
      <c r="W48" s="817"/>
      <c r="X48" s="817"/>
      <c r="Y48" s="817"/>
      <c r="Z48" s="817"/>
      <c r="AA48" s="817"/>
      <c r="AB48" s="817"/>
      <c r="AC48" s="817"/>
      <c r="AD48" s="817"/>
      <c r="AE48" s="817"/>
      <c r="AF48" s="817"/>
      <c r="AG48" s="817"/>
      <c r="AH48" s="854"/>
      <c r="AI48" s="854"/>
      <c r="AJ48" s="854"/>
      <c r="AK48" s="854"/>
      <c r="AL48" s="854"/>
      <c r="AM48" s="854"/>
      <c r="AN48" s="854"/>
      <c r="AO48" s="854"/>
      <c r="AP48" s="854"/>
      <c r="AQ48" s="855"/>
    </row>
    <row r="49" spans="2:43">
      <c r="B49" s="816" t="str">
        <f t="shared" si="1"/>
        <v>EAC</v>
      </c>
      <c r="C49" s="818"/>
      <c r="D49" s="807"/>
      <c r="E49" s="807"/>
      <c r="F49" s="807"/>
      <c r="G49" s="807"/>
      <c r="H49" s="807"/>
      <c r="I49" s="807"/>
      <c r="J49" s="807"/>
      <c r="K49" s="807"/>
      <c r="L49" s="807"/>
      <c r="M49" s="807"/>
      <c r="N49" s="807"/>
      <c r="O49" s="807"/>
      <c r="P49" s="807"/>
      <c r="Q49" s="807"/>
      <c r="R49" s="807"/>
      <c r="S49" s="807"/>
      <c r="T49" s="807"/>
      <c r="U49" s="807"/>
      <c r="V49" s="866"/>
      <c r="W49" s="866"/>
      <c r="X49" s="866"/>
      <c r="Y49" s="866"/>
      <c r="Z49" s="866"/>
      <c r="AA49" s="866"/>
      <c r="AB49" s="677"/>
      <c r="AC49" s="671"/>
      <c r="AD49" s="671"/>
      <c r="AE49" s="671"/>
      <c r="AF49" s="671"/>
      <c r="AG49" s="671"/>
      <c r="AH49" s="671"/>
      <c r="AI49" s="671"/>
      <c r="AJ49" s="671"/>
      <c r="AK49" s="671"/>
      <c r="AL49" s="671"/>
      <c r="AM49" s="671"/>
      <c r="AN49" s="671"/>
      <c r="AO49" s="671"/>
      <c r="AP49" s="671"/>
      <c r="AQ49" s="672"/>
    </row>
    <row r="50" spans="2:43">
      <c r="B50" s="791" t="str">
        <f t="shared" si="1"/>
        <v>EAC</v>
      </c>
      <c r="C50" s="809"/>
      <c r="D50" s="810">
        <v>2021</v>
      </c>
      <c r="E50" s="810"/>
      <c r="F50" s="810"/>
      <c r="G50" s="810">
        <v>2020</v>
      </c>
      <c r="H50" s="810"/>
      <c r="I50" s="810"/>
      <c r="J50" s="810">
        <v>2019</v>
      </c>
      <c r="K50" s="810"/>
      <c r="L50" s="810"/>
      <c r="M50" s="810">
        <v>2018</v>
      </c>
      <c r="N50" s="810"/>
      <c r="O50" s="810"/>
      <c r="P50" s="810">
        <v>2017</v>
      </c>
      <c r="Q50" s="810"/>
      <c r="R50" s="810"/>
      <c r="S50" s="810">
        <v>2016</v>
      </c>
      <c r="T50" s="810"/>
      <c r="U50" s="810"/>
      <c r="V50" s="868"/>
      <c r="W50" s="869"/>
      <c r="X50" s="869"/>
      <c r="Y50" s="869"/>
      <c r="Z50" s="869"/>
      <c r="AA50" s="869"/>
      <c r="AB50" s="671"/>
      <c r="AC50" s="671"/>
      <c r="AD50" s="677"/>
      <c r="AE50" s="677"/>
      <c r="AF50" s="671"/>
      <c r="AG50" s="671"/>
      <c r="AH50" s="671"/>
      <c r="AI50" s="671"/>
      <c r="AJ50" s="671"/>
      <c r="AK50" s="671"/>
      <c r="AL50" s="671"/>
      <c r="AM50" s="671"/>
      <c r="AN50" s="671"/>
      <c r="AO50" s="671"/>
      <c r="AP50" s="671"/>
      <c r="AQ50" s="672"/>
    </row>
    <row r="51" spans="2:43" ht="38.25">
      <c r="B51" s="811" t="str">
        <f t="shared" si="1"/>
        <v>EAC</v>
      </c>
      <c r="C51" s="812" t="s">
        <v>1014</v>
      </c>
      <c r="D51" s="813" t="s">
        <v>1030</v>
      </c>
      <c r="E51" s="814" t="s">
        <v>1031</v>
      </c>
      <c r="F51" s="814" t="s">
        <v>1032</v>
      </c>
      <c r="G51" s="813" t="s">
        <v>1030</v>
      </c>
      <c r="H51" s="814" t="s">
        <v>1031</v>
      </c>
      <c r="I51" s="814" t="s">
        <v>1032</v>
      </c>
      <c r="J51" s="813" t="s">
        <v>1030</v>
      </c>
      <c r="K51" s="814" t="s">
        <v>1031</v>
      </c>
      <c r="L51" s="814" t="s">
        <v>1032</v>
      </c>
      <c r="M51" s="813" t="s">
        <v>1030</v>
      </c>
      <c r="N51" s="814" t="s">
        <v>1031</v>
      </c>
      <c r="O51" s="814" t="s">
        <v>1032</v>
      </c>
      <c r="P51" s="813" t="s">
        <v>1030</v>
      </c>
      <c r="Q51" s="814" t="s">
        <v>1031</v>
      </c>
      <c r="R51" s="814" t="s">
        <v>1032</v>
      </c>
      <c r="S51" s="813" t="s">
        <v>1030</v>
      </c>
      <c r="T51" s="814" t="s">
        <v>1031</v>
      </c>
      <c r="U51" s="814" t="s">
        <v>1032</v>
      </c>
      <c r="V51" s="870"/>
      <c r="W51" s="871"/>
      <c r="X51" s="871"/>
      <c r="Y51" s="871"/>
      <c r="Z51" s="871"/>
      <c r="AA51" s="871"/>
      <c r="AB51" s="671"/>
      <c r="AC51" s="671"/>
      <c r="AD51" s="677"/>
      <c r="AE51" s="677"/>
      <c r="AF51" s="671"/>
      <c r="AG51" s="671"/>
      <c r="AH51" s="671"/>
      <c r="AI51" s="671"/>
      <c r="AJ51" s="671"/>
      <c r="AK51" s="671"/>
      <c r="AL51" s="671"/>
      <c r="AM51" s="671"/>
      <c r="AN51" s="671"/>
      <c r="AO51" s="671"/>
      <c r="AP51" s="671"/>
      <c r="AQ51" s="672"/>
    </row>
    <row r="52" spans="2:43">
      <c r="B52" s="775" t="str">
        <f t="shared" si="1"/>
        <v>EAC</v>
      </c>
      <c r="C52" s="841" t="s">
        <v>74</v>
      </c>
      <c r="D52" s="842">
        <v>0</v>
      </c>
      <c r="E52" s="842">
        <v>0</v>
      </c>
      <c r="F52" s="842">
        <v>0</v>
      </c>
      <c r="G52" s="842">
        <v>0</v>
      </c>
      <c r="H52" s="842">
        <v>0</v>
      </c>
      <c r="I52" s="842">
        <v>0</v>
      </c>
      <c r="J52" s="842">
        <v>0</v>
      </c>
      <c r="K52" s="842">
        <v>0</v>
      </c>
      <c r="L52" s="842">
        <v>0</v>
      </c>
      <c r="M52" s="842">
        <v>0</v>
      </c>
      <c r="N52" s="842">
        <v>0</v>
      </c>
      <c r="O52" s="842">
        <v>0</v>
      </c>
      <c r="P52" s="842">
        <v>0</v>
      </c>
      <c r="Q52" s="842">
        <v>0</v>
      </c>
      <c r="R52" s="842">
        <v>0</v>
      </c>
      <c r="S52" s="842">
        <v>0</v>
      </c>
      <c r="T52" s="842">
        <v>0</v>
      </c>
      <c r="U52" s="842">
        <v>0</v>
      </c>
      <c r="V52" s="872"/>
      <c r="W52" s="873"/>
      <c r="X52" s="873"/>
      <c r="Y52" s="873"/>
      <c r="Z52" s="873"/>
      <c r="AA52" s="873"/>
      <c r="AB52" s="671"/>
      <c r="AC52" s="671"/>
      <c r="AD52" s="671"/>
      <c r="AE52" s="671"/>
      <c r="AF52" s="671"/>
      <c r="AG52" s="671"/>
      <c r="AH52" s="671"/>
      <c r="AI52" s="671"/>
      <c r="AJ52" s="671"/>
      <c r="AK52" s="671"/>
      <c r="AL52" s="671"/>
      <c r="AM52" s="671"/>
      <c r="AN52" s="671"/>
      <c r="AO52" s="671"/>
      <c r="AP52" s="671"/>
      <c r="AQ52" s="672"/>
    </row>
    <row r="53" spans="2:43">
      <c r="B53" s="775" t="str">
        <f t="shared" si="1"/>
        <v>EAC</v>
      </c>
      <c r="C53" s="843" t="s">
        <v>1021</v>
      </c>
      <c r="D53" s="842">
        <v>0</v>
      </c>
      <c r="E53" s="842">
        <v>0</v>
      </c>
      <c r="F53" s="842">
        <v>0</v>
      </c>
      <c r="G53" s="842">
        <v>5</v>
      </c>
      <c r="H53" s="842">
        <v>224</v>
      </c>
      <c r="I53" s="842">
        <v>55</v>
      </c>
      <c r="J53" s="842">
        <v>1</v>
      </c>
      <c r="K53" s="842">
        <v>175</v>
      </c>
      <c r="L53" s="842">
        <v>47</v>
      </c>
      <c r="M53" s="842">
        <v>0</v>
      </c>
      <c r="N53" s="842">
        <v>0</v>
      </c>
      <c r="O53" s="842">
        <v>0</v>
      </c>
      <c r="P53" s="842">
        <v>0</v>
      </c>
      <c r="Q53" s="842">
        <v>0</v>
      </c>
      <c r="R53" s="842">
        <v>0</v>
      </c>
      <c r="S53" s="842">
        <v>0</v>
      </c>
      <c r="T53" s="842">
        <v>0</v>
      </c>
      <c r="U53" s="842">
        <v>0</v>
      </c>
      <c r="V53" s="872"/>
      <c r="W53" s="873"/>
      <c r="X53" s="873"/>
      <c r="Y53" s="873"/>
      <c r="Z53" s="873"/>
      <c r="AA53" s="873"/>
      <c r="AB53" s="671"/>
      <c r="AC53" s="671"/>
      <c r="AD53" s="671"/>
      <c r="AE53" s="671"/>
      <c r="AF53" s="671"/>
      <c r="AG53" s="671"/>
      <c r="AH53" s="671"/>
      <c r="AI53" s="671"/>
      <c r="AJ53" s="671"/>
      <c r="AK53" s="671"/>
      <c r="AL53" s="671"/>
      <c r="AM53" s="671"/>
      <c r="AN53" s="671"/>
      <c r="AO53" s="671"/>
      <c r="AP53" s="671"/>
      <c r="AQ53" s="672"/>
    </row>
    <row r="54" spans="2:43">
      <c r="B54" s="775" t="str">
        <f t="shared" si="1"/>
        <v>EAC</v>
      </c>
      <c r="C54" s="843" t="s">
        <v>1022</v>
      </c>
      <c r="D54" s="842">
        <v>0</v>
      </c>
      <c r="E54" s="842">
        <v>0</v>
      </c>
      <c r="F54" s="842">
        <v>0</v>
      </c>
      <c r="G54" s="842">
        <v>1</v>
      </c>
      <c r="H54" s="842">
        <v>575</v>
      </c>
      <c r="I54" s="842">
        <v>124</v>
      </c>
      <c r="J54" s="842">
        <v>3</v>
      </c>
      <c r="K54" s="842">
        <v>238</v>
      </c>
      <c r="L54" s="842">
        <v>58</v>
      </c>
      <c r="M54" s="842">
        <v>0</v>
      </c>
      <c r="N54" s="842">
        <v>0</v>
      </c>
      <c r="O54" s="842">
        <v>0</v>
      </c>
      <c r="P54" s="842">
        <v>0</v>
      </c>
      <c r="Q54" s="842">
        <v>0</v>
      </c>
      <c r="R54" s="842">
        <v>0</v>
      </c>
      <c r="S54" s="842">
        <v>0</v>
      </c>
      <c r="T54" s="842">
        <v>0</v>
      </c>
      <c r="U54" s="842">
        <v>0</v>
      </c>
      <c r="V54" s="872"/>
      <c r="W54" s="873"/>
      <c r="X54" s="873"/>
      <c r="Y54" s="873"/>
      <c r="Z54" s="873"/>
      <c r="AA54" s="873"/>
      <c r="AB54" s="671"/>
      <c r="AC54" s="671"/>
      <c r="AD54" s="671"/>
      <c r="AE54" s="671"/>
      <c r="AF54" s="671"/>
      <c r="AG54" s="671"/>
      <c r="AH54" s="671"/>
      <c r="AI54" s="671"/>
      <c r="AJ54" s="671"/>
      <c r="AK54" s="671"/>
      <c r="AL54" s="671"/>
      <c r="AM54" s="671"/>
      <c r="AN54" s="671"/>
      <c r="AO54" s="671"/>
      <c r="AP54" s="671"/>
      <c r="AQ54" s="672"/>
    </row>
    <row r="55" spans="2:43">
      <c r="B55" s="775" t="str">
        <f t="shared" si="1"/>
        <v>EAC</v>
      </c>
      <c r="C55" s="843" t="s">
        <v>1023</v>
      </c>
      <c r="D55" s="842">
        <v>0</v>
      </c>
      <c r="E55" s="842">
        <v>0</v>
      </c>
      <c r="F55" s="842">
        <v>0</v>
      </c>
      <c r="G55" s="842">
        <v>2</v>
      </c>
      <c r="H55" s="842">
        <v>421</v>
      </c>
      <c r="I55" s="842">
        <v>67</v>
      </c>
      <c r="J55" s="842">
        <v>0</v>
      </c>
      <c r="K55" s="842">
        <v>0</v>
      </c>
      <c r="L55" s="842">
        <v>0</v>
      </c>
      <c r="M55" s="842">
        <v>0</v>
      </c>
      <c r="N55" s="842">
        <v>0</v>
      </c>
      <c r="O55" s="842">
        <v>0</v>
      </c>
      <c r="P55" s="842">
        <v>0</v>
      </c>
      <c r="Q55" s="842">
        <v>0</v>
      </c>
      <c r="R55" s="842">
        <v>0</v>
      </c>
      <c r="S55" s="842">
        <v>0</v>
      </c>
      <c r="T55" s="842">
        <v>0</v>
      </c>
      <c r="U55" s="842">
        <v>0</v>
      </c>
      <c r="V55" s="872"/>
      <c r="W55" s="873"/>
      <c r="X55" s="873"/>
      <c r="Y55" s="873"/>
      <c r="Z55" s="873"/>
      <c r="AA55" s="873"/>
      <c r="AB55" s="671"/>
      <c r="AC55" s="671"/>
      <c r="AD55" s="671"/>
      <c r="AE55" s="671"/>
      <c r="AF55" s="671"/>
      <c r="AG55" s="671"/>
      <c r="AH55" s="671"/>
      <c r="AI55" s="671"/>
      <c r="AJ55" s="671"/>
      <c r="AK55" s="671"/>
      <c r="AL55" s="671"/>
      <c r="AM55" s="671"/>
      <c r="AN55" s="671"/>
      <c r="AO55" s="671"/>
      <c r="AP55" s="671"/>
      <c r="AQ55" s="672"/>
    </row>
    <row r="56" spans="2:43">
      <c r="B56" s="775" t="str">
        <f t="shared" si="1"/>
        <v>EAC</v>
      </c>
      <c r="C56" s="843" t="s">
        <v>76</v>
      </c>
      <c r="D56" s="842">
        <v>0</v>
      </c>
      <c r="E56" s="842">
        <v>0</v>
      </c>
      <c r="F56" s="842">
        <v>0</v>
      </c>
      <c r="G56" s="842">
        <v>0</v>
      </c>
      <c r="H56" s="842">
        <v>0</v>
      </c>
      <c r="I56" s="842">
        <v>0</v>
      </c>
      <c r="J56" s="842">
        <v>0</v>
      </c>
      <c r="K56" s="842">
        <v>0</v>
      </c>
      <c r="L56" s="842">
        <v>0</v>
      </c>
      <c r="M56" s="842">
        <v>0</v>
      </c>
      <c r="N56" s="842">
        <v>0</v>
      </c>
      <c r="O56" s="842">
        <v>0</v>
      </c>
      <c r="P56" s="842">
        <v>0</v>
      </c>
      <c r="Q56" s="842">
        <v>0</v>
      </c>
      <c r="R56" s="842">
        <v>0</v>
      </c>
      <c r="S56" s="842">
        <v>0</v>
      </c>
      <c r="T56" s="842">
        <v>0</v>
      </c>
      <c r="U56" s="842">
        <v>0</v>
      </c>
      <c r="V56" s="872"/>
      <c r="W56" s="873"/>
      <c r="X56" s="873"/>
      <c r="Y56" s="873"/>
      <c r="Z56" s="873"/>
      <c r="AA56" s="873"/>
      <c r="AB56" s="671"/>
      <c r="AC56" s="671"/>
      <c r="AD56" s="671"/>
      <c r="AE56" s="671"/>
      <c r="AF56" s="671"/>
      <c r="AG56" s="671"/>
      <c r="AH56" s="671"/>
      <c r="AI56" s="671"/>
      <c r="AJ56" s="671"/>
      <c r="AK56" s="671"/>
      <c r="AL56" s="671"/>
      <c r="AM56" s="671"/>
      <c r="AN56" s="671"/>
      <c r="AO56" s="671"/>
      <c r="AP56" s="671"/>
      <c r="AQ56" s="672"/>
    </row>
    <row r="57" spans="2:43">
      <c r="B57" s="775" t="str">
        <f t="shared" si="1"/>
        <v>EAC</v>
      </c>
      <c r="C57" s="843" t="s">
        <v>73</v>
      </c>
      <c r="D57" s="842">
        <v>0</v>
      </c>
      <c r="E57" s="842">
        <v>0</v>
      </c>
      <c r="F57" s="842">
        <v>0</v>
      </c>
      <c r="G57" s="842">
        <v>0</v>
      </c>
      <c r="H57" s="842">
        <v>0</v>
      </c>
      <c r="I57" s="842">
        <v>0</v>
      </c>
      <c r="J57" s="842">
        <v>0</v>
      </c>
      <c r="K57" s="842">
        <v>0</v>
      </c>
      <c r="L57" s="842">
        <v>0</v>
      </c>
      <c r="M57" s="842">
        <v>0</v>
      </c>
      <c r="N57" s="842">
        <v>0</v>
      </c>
      <c r="O57" s="842">
        <v>0</v>
      </c>
      <c r="P57" s="842">
        <v>0</v>
      </c>
      <c r="Q57" s="842">
        <v>0</v>
      </c>
      <c r="R57" s="842">
        <v>0</v>
      </c>
      <c r="S57" s="842">
        <v>0</v>
      </c>
      <c r="T57" s="842">
        <v>0</v>
      </c>
      <c r="U57" s="842">
        <v>0</v>
      </c>
      <c r="V57" s="872"/>
      <c r="W57" s="873"/>
      <c r="X57" s="873"/>
      <c r="Y57" s="873"/>
      <c r="Z57" s="873"/>
      <c r="AA57" s="873"/>
      <c r="AB57" s="671"/>
      <c r="AC57" s="671"/>
      <c r="AD57" s="671"/>
      <c r="AE57" s="671"/>
      <c r="AF57" s="671"/>
      <c r="AG57" s="671"/>
      <c r="AH57" s="671"/>
      <c r="AI57" s="671"/>
      <c r="AJ57" s="671"/>
      <c r="AK57" s="671"/>
      <c r="AL57" s="671"/>
      <c r="AM57" s="671"/>
      <c r="AN57" s="671"/>
      <c r="AO57" s="671"/>
      <c r="AP57" s="671"/>
      <c r="AQ57" s="672"/>
    </row>
    <row r="58" spans="2:43">
      <c r="B58" s="775" t="str">
        <f t="shared" si="1"/>
        <v>EAC</v>
      </c>
      <c r="C58" s="843" t="s">
        <v>1024</v>
      </c>
      <c r="D58" s="842">
        <v>2693</v>
      </c>
      <c r="E58" s="842">
        <v>4732</v>
      </c>
      <c r="F58" s="842">
        <v>3566</v>
      </c>
      <c r="G58" s="842">
        <v>2706</v>
      </c>
      <c r="H58" s="842">
        <v>4709</v>
      </c>
      <c r="I58" s="842">
        <v>3549</v>
      </c>
      <c r="J58" s="842">
        <v>877</v>
      </c>
      <c r="K58" s="842">
        <v>1297</v>
      </c>
      <c r="L58" s="842">
        <v>305</v>
      </c>
      <c r="M58" s="842">
        <v>0</v>
      </c>
      <c r="N58" s="842">
        <v>0</v>
      </c>
      <c r="O58" s="842">
        <v>0</v>
      </c>
      <c r="P58" s="842">
        <v>0</v>
      </c>
      <c r="Q58" s="842">
        <v>0</v>
      </c>
      <c r="R58" s="842">
        <v>0</v>
      </c>
      <c r="S58" s="842">
        <v>0</v>
      </c>
      <c r="T58" s="842">
        <v>0</v>
      </c>
      <c r="U58" s="842">
        <v>0</v>
      </c>
      <c r="V58" s="872"/>
      <c r="W58" s="873"/>
      <c r="X58" s="873"/>
      <c r="Y58" s="873"/>
      <c r="Z58" s="873"/>
      <c r="AA58" s="873"/>
      <c r="AB58" s="671"/>
      <c r="AC58" s="671"/>
      <c r="AD58" s="671"/>
      <c r="AE58" s="671"/>
      <c r="AF58" s="671"/>
      <c r="AG58" s="671"/>
      <c r="AH58" s="671"/>
      <c r="AI58" s="671"/>
      <c r="AJ58" s="671"/>
      <c r="AK58" s="671"/>
      <c r="AL58" s="671"/>
      <c r="AM58" s="671"/>
      <c r="AN58" s="671"/>
      <c r="AO58" s="671"/>
      <c r="AP58" s="671"/>
      <c r="AQ58" s="672"/>
    </row>
    <row r="59" spans="2:43">
      <c r="B59" s="775" t="str">
        <f t="shared" si="1"/>
        <v>EAC</v>
      </c>
      <c r="C59" s="843" t="s">
        <v>1025</v>
      </c>
      <c r="D59" s="842">
        <v>2</v>
      </c>
      <c r="E59" s="842">
        <v>165</v>
      </c>
      <c r="F59" s="842">
        <v>38</v>
      </c>
      <c r="G59" s="842">
        <v>6</v>
      </c>
      <c r="H59" s="842">
        <v>5316</v>
      </c>
      <c r="I59" s="842">
        <v>1214</v>
      </c>
      <c r="J59" s="842">
        <v>2</v>
      </c>
      <c r="K59" s="842">
        <v>903</v>
      </c>
      <c r="L59" s="842">
        <v>206</v>
      </c>
      <c r="M59" s="842">
        <v>0</v>
      </c>
      <c r="N59" s="842">
        <v>0</v>
      </c>
      <c r="O59" s="842">
        <v>0</v>
      </c>
      <c r="P59" s="842">
        <v>0</v>
      </c>
      <c r="Q59" s="842">
        <v>0</v>
      </c>
      <c r="R59" s="842">
        <v>0</v>
      </c>
      <c r="S59" s="842">
        <v>0</v>
      </c>
      <c r="T59" s="842">
        <v>0</v>
      </c>
      <c r="U59" s="842">
        <v>0</v>
      </c>
      <c r="V59" s="872"/>
      <c r="W59" s="873"/>
      <c r="X59" s="873"/>
      <c r="Y59" s="873"/>
      <c r="Z59" s="873"/>
      <c r="AA59" s="873"/>
      <c r="AB59" s="671"/>
      <c r="AC59" s="671"/>
      <c r="AD59" s="671"/>
      <c r="AE59" s="671"/>
      <c r="AF59" s="671"/>
      <c r="AG59" s="671"/>
      <c r="AH59" s="671"/>
      <c r="AI59" s="671"/>
      <c r="AJ59" s="671"/>
      <c r="AK59" s="671"/>
      <c r="AL59" s="671"/>
      <c r="AM59" s="671"/>
      <c r="AN59" s="671"/>
      <c r="AO59" s="671"/>
      <c r="AP59" s="671"/>
      <c r="AQ59" s="672"/>
    </row>
    <row r="60" spans="2:43">
      <c r="B60" s="775" t="str">
        <f t="shared" si="1"/>
        <v>EAC</v>
      </c>
      <c r="C60" s="843" t="s">
        <v>1026</v>
      </c>
      <c r="D60" s="842">
        <v>0</v>
      </c>
      <c r="E60" s="842">
        <v>0</v>
      </c>
      <c r="F60" s="842">
        <v>0</v>
      </c>
      <c r="G60" s="842">
        <v>0</v>
      </c>
      <c r="H60" s="842">
        <v>0</v>
      </c>
      <c r="I60" s="842">
        <v>0</v>
      </c>
      <c r="J60" s="842">
        <v>0</v>
      </c>
      <c r="K60" s="842">
        <v>0</v>
      </c>
      <c r="L60" s="842">
        <v>0</v>
      </c>
      <c r="M60" s="842">
        <v>0</v>
      </c>
      <c r="N60" s="842">
        <v>0</v>
      </c>
      <c r="O60" s="842">
        <v>0</v>
      </c>
      <c r="P60" s="842">
        <v>0</v>
      </c>
      <c r="Q60" s="842">
        <v>0</v>
      </c>
      <c r="R60" s="842">
        <v>0</v>
      </c>
      <c r="S60" s="842">
        <v>0</v>
      </c>
      <c r="T60" s="842">
        <v>0</v>
      </c>
      <c r="U60" s="842">
        <v>0</v>
      </c>
      <c r="V60" s="872"/>
      <c r="W60" s="873"/>
      <c r="X60" s="873"/>
      <c r="Y60" s="873"/>
      <c r="Z60" s="873"/>
      <c r="AA60" s="873"/>
      <c r="AB60" s="671"/>
      <c r="AC60" s="671"/>
      <c r="AD60" s="671"/>
      <c r="AE60" s="671"/>
      <c r="AF60" s="671"/>
      <c r="AG60" s="671"/>
      <c r="AH60" s="671"/>
      <c r="AI60" s="671"/>
      <c r="AJ60" s="671"/>
      <c r="AK60" s="671"/>
      <c r="AL60" s="671"/>
      <c r="AM60" s="671"/>
      <c r="AN60" s="671"/>
      <c r="AO60" s="671"/>
      <c r="AP60" s="671"/>
      <c r="AQ60" s="672"/>
    </row>
    <row r="61" spans="2:43">
      <c r="B61" s="775" t="str">
        <f t="shared" si="1"/>
        <v>EAC</v>
      </c>
      <c r="C61" s="843" t="s">
        <v>473</v>
      </c>
      <c r="D61" s="842">
        <v>0</v>
      </c>
      <c r="E61" s="842">
        <v>0</v>
      </c>
      <c r="F61" s="842">
        <v>0</v>
      </c>
      <c r="G61" s="842">
        <v>0</v>
      </c>
      <c r="H61" s="842">
        <v>0</v>
      </c>
      <c r="I61" s="842">
        <v>0</v>
      </c>
      <c r="J61" s="842">
        <v>0</v>
      </c>
      <c r="K61" s="842">
        <v>0</v>
      </c>
      <c r="L61" s="842">
        <v>0</v>
      </c>
      <c r="M61" s="842">
        <v>0</v>
      </c>
      <c r="N61" s="842">
        <v>0</v>
      </c>
      <c r="O61" s="842">
        <v>0</v>
      </c>
      <c r="P61" s="842">
        <v>0</v>
      </c>
      <c r="Q61" s="842">
        <v>0</v>
      </c>
      <c r="R61" s="842">
        <v>0</v>
      </c>
      <c r="S61" s="842">
        <v>0</v>
      </c>
      <c r="T61" s="842">
        <v>0</v>
      </c>
      <c r="U61" s="842">
        <v>0</v>
      </c>
      <c r="V61" s="872"/>
      <c r="W61" s="873"/>
      <c r="X61" s="873"/>
      <c r="Y61" s="873"/>
      <c r="Z61" s="873"/>
      <c r="AA61" s="873"/>
      <c r="AB61" s="671"/>
      <c r="AC61" s="671"/>
      <c r="AD61" s="671"/>
      <c r="AE61" s="671"/>
      <c r="AF61" s="671"/>
      <c r="AG61" s="671"/>
      <c r="AH61" s="671"/>
      <c r="AI61" s="671"/>
      <c r="AJ61" s="671"/>
      <c r="AK61" s="671"/>
      <c r="AL61" s="671"/>
      <c r="AM61" s="671"/>
      <c r="AN61" s="671"/>
      <c r="AO61" s="671"/>
      <c r="AP61" s="671"/>
      <c r="AQ61" s="672"/>
    </row>
    <row r="62" spans="2:43">
      <c r="B62" s="775" t="str">
        <f t="shared" si="1"/>
        <v>EAC</v>
      </c>
      <c r="C62" s="844" t="s">
        <v>1028</v>
      </c>
      <c r="D62" s="845">
        <v>2695</v>
      </c>
      <c r="E62" s="845">
        <v>4897</v>
      </c>
      <c r="F62" s="845">
        <v>3604</v>
      </c>
      <c r="G62" s="845">
        <v>2720</v>
      </c>
      <c r="H62" s="845">
        <v>11245</v>
      </c>
      <c r="I62" s="845">
        <v>5009</v>
      </c>
      <c r="J62" s="845">
        <v>883</v>
      </c>
      <c r="K62" s="845">
        <v>2163</v>
      </c>
      <c r="L62" s="845">
        <v>616</v>
      </c>
      <c r="M62" s="845">
        <v>0</v>
      </c>
      <c r="N62" s="845">
        <v>0</v>
      </c>
      <c r="O62" s="845">
        <v>0</v>
      </c>
      <c r="P62" s="845">
        <v>0</v>
      </c>
      <c r="Q62" s="845">
        <v>0</v>
      </c>
      <c r="R62" s="845">
        <v>0</v>
      </c>
      <c r="S62" s="845">
        <v>0</v>
      </c>
      <c r="T62" s="845">
        <v>0</v>
      </c>
      <c r="U62" s="845">
        <v>0</v>
      </c>
      <c r="V62" s="874"/>
      <c r="W62" s="875"/>
      <c r="X62" s="875"/>
      <c r="Y62" s="875"/>
      <c r="Z62" s="875"/>
      <c r="AA62" s="875"/>
      <c r="AB62" s="671"/>
      <c r="AC62" s="671"/>
      <c r="AD62" s="671"/>
      <c r="AE62" s="671"/>
      <c r="AF62" s="671"/>
      <c r="AG62" s="671"/>
      <c r="AH62" s="671"/>
      <c r="AI62" s="671"/>
      <c r="AJ62" s="671"/>
      <c r="AK62" s="671"/>
      <c r="AL62" s="671"/>
      <c r="AM62" s="671"/>
      <c r="AN62" s="671"/>
      <c r="AO62" s="671"/>
      <c r="AP62" s="671"/>
      <c r="AQ62" s="672"/>
    </row>
    <row r="63" spans="2:43">
      <c r="B63" s="182" t="str">
        <f t="shared" si="1"/>
        <v>EAC</v>
      </c>
      <c r="C63" s="861"/>
      <c r="D63" s="861"/>
      <c r="E63" s="861"/>
      <c r="F63" s="861"/>
      <c r="G63" s="861"/>
      <c r="H63" s="861"/>
      <c r="I63" s="861"/>
      <c r="J63" s="861"/>
      <c r="K63" s="861"/>
      <c r="L63" s="861"/>
      <c r="M63" s="861"/>
      <c r="N63" s="861"/>
      <c r="O63" s="861"/>
      <c r="P63" s="861"/>
      <c r="Q63" s="861"/>
      <c r="R63" s="861"/>
      <c r="S63" s="861"/>
      <c r="T63" s="861"/>
      <c r="U63" s="861"/>
      <c r="V63" s="867"/>
      <c r="W63" s="867"/>
      <c r="X63" s="867"/>
      <c r="Y63" s="867"/>
      <c r="Z63" s="867"/>
      <c r="AA63" s="867"/>
      <c r="AB63" s="815"/>
      <c r="AC63" s="815"/>
      <c r="AD63" s="815"/>
      <c r="AE63" s="815"/>
      <c r="AF63" s="815"/>
      <c r="AG63" s="815"/>
      <c r="AH63" s="815"/>
      <c r="AI63" s="815"/>
      <c r="AJ63" s="815"/>
      <c r="AK63" s="815"/>
      <c r="AL63" s="815"/>
      <c r="AM63" s="815"/>
      <c r="AN63" s="815"/>
      <c r="AO63" s="815"/>
      <c r="AP63" s="815"/>
      <c r="AQ63" s="672"/>
    </row>
    <row r="64" spans="2:43">
      <c r="B64" s="791" t="s">
        <v>16</v>
      </c>
      <c r="C64" s="792"/>
      <c r="D64" s="793">
        <v>2021</v>
      </c>
      <c r="E64" s="793"/>
      <c r="F64" s="793"/>
      <c r="G64" s="793"/>
      <c r="H64" s="793"/>
      <c r="I64" s="793">
        <v>2020</v>
      </c>
      <c r="J64" s="793"/>
      <c r="K64" s="793"/>
      <c r="L64" s="793"/>
      <c r="M64" s="793"/>
      <c r="N64" s="793">
        <v>2019</v>
      </c>
      <c r="O64" s="793"/>
      <c r="P64" s="793"/>
      <c r="Q64" s="793"/>
      <c r="R64" s="793"/>
      <c r="S64" s="793">
        <v>2018</v>
      </c>
      <c r="T64" s="793"/>
      <c r="U64" s="793"/>
      <c r="V64" s="793"/>
      <c r="W64" s="793"/>
      <c r="X64" s="793">
        <v>2017</v>
      </c>
      <c r="Y64" s="793"/>
      <c r="Z64" s="793"/>
      <c r="AA64" s="793"/>
      <c r="AB64" s="794"/>
      <c r="AC64" s="793">
        <v>2016</v>
      </c>
      <c r="AD64" s="793"/>
      <c r="AE64" s="793"/>
      <c r="AF64" s="793"/>
      <c r="AG64" s="793"/>
      <c r="AH64" s="793">
        <v>2015</v>
      </c>
      <c r="AI64" s="793"/>
      <c r="AJ64" s="793"/>
      <c r="AK64" s="793"/>
      <c r="AL64" s="793"/>
      <c r="AM64" s="793">
        <v>2014</v>
      </c>
      <c r="AN64" s="793"/>
      <c r="AO64" s="793"/>
      <c r="AP64" s="793"/>
      <c r="AQ64" s="862"/>
    </row>
    <row r="65" spans="1:46">
      <c r="B65" s="796" t="str">
        <f t="shared" ref="B65:B93" si="2">$B$64</f>
        <v>EBO</v>
      </c>
      <c r="C65" s="797" t="s">
        <v>1014</v>
      </c>
      <c r="D65" s="616" t="s">
        <v>1015</v>
      </c>
      <c r="E65" s="616"/>
      <c r="F65" s="616" t="s">
        <v>1016</v>
      </c>
      <c r="G65" s="616"/>
      <c r="H65" s="616"/>
      <c r="I65" s="616" t="s">
        <v>1015</v>
      </c>
      <c r="J65" s="616"/>
      <c r="K65" s="616" t="s">
        <v>1016</v>
      </c>
      <c r="L65" s="616"/>
      <c r="M65" s="616"/>
      <c r="N65" s="616" t="s">
        <v>1015</v>
      </c>
      <c r="O65" s="616"/>
      <c r="P65" s="616" t="s">
        <v>1016</v>
      </c>
      <c r="Q65" s="616"/>
      <c r="R65" s="616"/>
      <c r="S65" s="616" t="s">
        <v>1015</v>
      </c>
      <c r="T65" s="616"/>
      <c r="U65" s="616" t="s">
        <v>1016</v>
      </c>
      <c r="V65" s="616"/>
      <c r="W65" s="616"/>
      <c r="X65" s="616" t="s">
        <v>1015</v>
      </c>
      <c r="Y65" s="616"/>
      <c r="Z65" s="616" t="s">
        <v>1016</v>
      </c>
      <c r="AA65" s="616"/>
      <c r="AB65" s="798"/>
      <c r="AC65" s="617" t="s">
        <v>1015</v>
      </c>
      <c r="AD65" s="617"/>
      <c r="AE65" s="798" t="s">
        <v>1016</v>
      </c>
      <c r="AF65" s="798"/>
      <c r="AG65" s="798"/>
      <c r="AH65" s="617" t="s">
        <v>1015</v>
      </c>
      <c r="AI65" s="617"/>
      <c r="AJ65" s="798" t="s">
        <v>1016</v>
      </c>
      <c r="AK65" s="798"/>
      <c r="AL65" s="798"/>
      <c r="AM65" s="617" t="s">
        <v>1015</v>
      </c>
      <c r="AN65" s="617"/>
      <c r="AO65" s="617" t="s">
        <v>1016</v>
      </c>
      <c r="AP65" s="617"/>
      <c r="AQ65" s="617"/>
    </row>
    <row r="66" spans="1:46" s="3" customFormat="1">
      <c r="A66" s="29"/>
      <c r="B66" s="799" t="str">
        <f t="shared" si="2"/>
        <v>EBO</v>
      </c>
      <c r="C66" s="800"/>
      <c r="D66" s="801" t="s">
        <v>202</v>
      </c>
      <c r="E66" s="802" t="s">
        <v>1017</v>
      </c>
      <c r="F66" s="802" t="s">
        <v>1018</v>
      </c>
      <c r="G66" s="801" t="s">
        <v>1019</v>
      </c>
      <c r="H66" s="802" t="s">
        <v>1020</v>
      </c>
      <c r="I66" s="802" t="s">
        <v>202</v>
      </c>
      <c r="J66" s="801" t="s">
        <v>1017</v>
      </c>
      <c r="K66" s="802" t="s">
        <v>1018</v>
      </c>
      <c r="L66" s="802" t="s">
        <v>1019</v>
      </c>
      <c r="M66" s="801" t="s">
        <v>1020</v>
      </c>
      <c r="N66" s="802" t="s">
        <v>202</v>
      </c>
      <c r="O66" s="802" t="s">
        <v>1017</v>
      </c>
      <c r="P66" s="801" t="s">
        <v>1018</v>
      </c>
      <c r="Q66" s="802" t="s">
        <v>1019</v>
      </c>
      <c r="R66" s="802" t="s">
        <v>1020</v>
      </c>
      <c r="S66" s="801" t="s">
        <v>202</v>
      </c>
      <c r="T66" s="802" t="s">
        <v>1017</v>
      </c>
      <c r="U66" s="802" t="s">
        <v>1018</v>
      </c>
      <c r="V66" s="801" t="s">
        <v>1019</v>
      </c>
      <c r="W66" s="802" t="s">
        <v>1020</v>
      </c>
      <c r="X66" s="802" t="s">
        <v>202</v>
      </c>
      <c r="Y66" s="801" t="s">
        <v>1017</v>
      </c>
      <c r="Z66" s="802" t="s">
        <v>1018</v>
      </c>
      <c r="AA66" s="802" t="s">
        <v>1019</v>
      </c>
      <c r="AB66" s="802" t="s">
        <v>1020</v>
      </c>
      <c r="AC66" s="802" t="s">
        <v>202</v>
      </c>
      <c r="AD66" s="802" t="s">
        <v>1017</v>
      </c>
      <c r="AE66" s="802" t="s">
        <v>1018</v>
      </c>
      <c r="AF66" s="802" t="s">
        <v>1019</v>
      </c>
      <c r="AG66" s="802" t="s">
        <v>1020</v>
      </c>
      <c r="AH66" s="802" t="s">
        <v>202</v>
      </c>
      <c r="AI66" s="802" t="s">
        <v>1017</v>
      </c>
      <c r="AJ66" s="802" t="s">
        <v>1018</v>
      </c>
      <c r="AK66" s="802" t="s">
        <v>1019</v>
      </c>
      <c r="AL66" s="802" t="s">
        <v>1020</v>
      </c>
      <c r="AM66" s="802" t="s">
        <v>202</v>
      </c>
      <c r="AN66" s="802" t="s">
        <v>1017</v>
      </c>
      <c r="AO66" s="802" t="s">
        <v>1018</v>
      </c>
      <c r="AP66" s="802" t="s">
        <v>1019</v>
      </c>
      <c r="AQ66" s="802" t="s">
        <v>1020</v>
      </c>
    </row>
    <row r="67" spans="1:46" s="3" customFormat="1">
      <c r="A67" s="29"/>
      <c r="B67" s="182" t="str">
        <f t="shared" si="2"/>
        <v>EBO</v>
      </c>
      <c r="C67" s="836" t="s">
        <v>74</v>
      </c>
      <c r="D67" s="556">
        <v>0</v>
      </c>
      <c r="E67" s="837" t="s">
        <v>62</v>
      </c>
      <c r="F67" s="556">
        <v>0</v>
      </c>
      <c r="G67" s="556">
        <v>0</v>
      </c>
      <c r="H67" s="556">
        <v>0</v>
      </c>
      <c r="I67" s="556">
        <v>0</v>
      </c>
      <c r="J67" s="837" t="s">
        <v>62</v>
      </c>
      <c r="K67" s="556">
        <v>0</v>
      </c>
      <c r="L67" s="556">
        <v>0</v>
      </c>
      <c r="M67" s="556">
        <v>0</v>
      </c>
      <c r="N67" s="556">
        <v>0</v>
      </c>
      <c r="O67" s="837" t="s">
        <v>62</v>
      </c>
      <c r="P67" s="556">
        <v>0</v>
      </c>
      <c r="Q67" s="556">
        <v>0</v>
      </c>
      <c r="R67" s="556">
        <v>0</v>
      </c>
      <c r="S67" s="556">
        <v>0</v>
      </c>
      <c r="T67" s="837" t="s">
        <v>62</v>
      </c>
      <c r="U67" s="556">
        <v>0</v>
      </c>
      <c r="V67" s="556">
        <v>0</v>
      </c>
      <c r="W67" s="556">
        <v>0</v>
      </c>
      <c r="X67" s="556">
        <v>0</v>
      </c>
      <c r="Y67" s="837" t="s">
        <v>62</v>
      </c>
      <c r="Z67" s="556">
        <v>0</v>
      </c>
      <c r="AA67" s="556">
        <v>0</v>
      </c>
      <c r="AB67" s="556">
        <v>0</v>
      </c>
      <c r="AC67" s="556">
        <v>0</v>
      </c>
      <c r="AD67" s="837" t="s">
        <v>62</v>
      </c>
      <c r="AE67" s="556">
        <v>0</v>
      </c>
      <c r="AF67" s="556">
        <v>0</v>
      </c>
      <c r="AG67" s="556">
        <v>0</v>
      </c>
      <c r="AH67" s="556">
        <v>0</v>
      </c>
      <c r="AI67" s="837" t="s">
        <v>62</v>
      </c>
      <c r="AJ67" s="556">
        <v>0</v>
      </c>
      <c r="AK67" s="556">
        <v>0</v>
      </c>
      <c r="AL67" s="556">
        <v>0</v>
      </c>
      <c r="AM67" s="556">
        <v>0</v>
      </c>
      <c r="AN67" s="837" t="s">
        <v>62</v>
      </c>
      <c r="AO67" s="556">
        <v>0</v>
      </c>
      <c r="AP67" s="556">
        <v>0</v>
      </c>
      <c r="AQ67" s="556">
        <v>0</v>
      </c>
    </row>
    <row r="68" spans="1:46" s="3" customFormat="1">
      <c r="A68" s="29"/>
      <c r="B68" s="732" t="str">
        <f t="shared" si="2"/>
        <v>EBO</v>
      </c>
      <c r="C68" s="836" t="s">
        <v>1021</v>
      </c>
      <c r="D68" s="556">
        <v>0.75</v>
      </c>
      <c r="E68" s="837">
        <v>2E-3</v>
      </c>
      <c r="F68" s="556">
        <v>0.75</v>
      </c>
      <c r="G68" s="556">
        <v>0</v>
      </c>
      <c r="H68" s="556">
        <v>0</v>
      </c>
      <c r="I68" s="556">
        <v>0</v>
      </c>
      <c r="J68" s="837" t="s">
        <v>62</v>
      </c>
      <c r="K68" s="556">
        <v>0</v>
      </c>
      <c r="L68" s="556">
        <v>0</v>
      </c>
      <c r="M68" s="556">
        <v>0</v>
      </c>
      <c r="N68" s="556">
        <v>369</v>
      </c>
      <c r="O68" s="837">
        <v>0.26500000000000001</v>
      </c>
      <c r="P68" s="556">
        <v>369</v>
      </c>
      <c r="Q68" s="556">
        <v>0</v>
      </c>
      <c r="R68" s="556">
        <v>0</v>
      </c>
      <c r="S68" s="556">
        <v>0</v>
      </c>
      <c r="T68" s="837" t="s">
        <v>62</v>
      </c>
      <c r="U68" s="556">
        <v>0</v>
      </c>
      <c r="V68" s="556">
        <v>0</v>
      </c>
      <c r="W68" s="556">
        <v>0</v>
      </c>
      <c r="X68" s="556">
        <v>0</v>
      </c>
      <c r="Y68" s="837" t="s">
        <v>62</v>
      </c>
      <c r="Z68" s="556">
        <v>0</v>
      </c>
      <c r="AA68" s="556">
        <v>0</v>
      </c>
      <c r="AB68" s="556">
        <v>369</v>
      </c>
      <c r="AC68" s="556">
        <v>0</v>
      </c>
      <c r="AD68" s="837" t="s">
        <v>62</v>
      </c>
      <c r="AE68" s="556">
        <v>0</v>
      </c>
      <c r="AF68" s="556">
        <v>0</v>
      </c>
      <c r="AG68" s="556">
        <v>0</v>
      </c>
      <c r="AH68" s="556">
        <v>0</v>
      </c>
      <c r="AI68" s="837" t="s">
        <v>62</v>
      </c>
      <c r="AJ68" s="556">
        <v>0</v>
      </c>
      <c r="AK68" s="556">
        <v>0</v>
      </c>
      <c r="AL68" s="556">
        <v>0</v>
      </c>
      <c r="AM68" s="556">
        <v>0</v>
      </c>
      <c r="AN68" s="837" t="s">
        <v>62</v>
      </c>
      <c r="AO68" s="556">
        <v>0</v>
      </c>
      <c r="AP68" s="556">
        <v>0</v>
      </c>
      <c r="AQ68" s="556">
        <v>0</v>
      </c>
    </row>
    <row r="69" spans="1:46" s="3" customFormat="1">
      <c r="A69" s="29"/>
      <c r="B69" s="182" t="str">
        <f t="shared" si="2"/>
        <v>EBO</v>
      </c>
      <c r="C69" s="836" t="s">
        <v>1022</v>
      </c>
      <c r="D69" s="556">
        <v>0</v>
      </c>
      <c r="E69" s="837" t="s">
        <v>62</v>
      </c>
      <c r="F69" s="556">
        <v>0</v>
      </c>
      <c r="G69" s="556">
        <v>0</v>
      </c>
      <c r="H69" s="556">
        <v>0</v>
      </c>
      <c r="I69" s="556">
        <v>0</v>
      </c>
      <c r="J69" s="837" t="s">
        <v>62</v>
      </c>
      <c r="K69" s="556">
        <v>0</v>
      </c>
      <c r="L69" s="556">
        <v>0</v>
      </c>
      <c r="M69" s="556">
        <v>0</v>
      </c>
      <c r="N69" s="556">
        <v>0</v>
      </c>
      <c r="O69" s="837" t="s">
        <v>62</v>
      </c>
      <c r="P69" s="556">
        <v>0</v>
      </c>
      <c r="Q69" s="556">
        <v>0</v>
      </c>
      <c r="R69" s="556">
        <v>0</v>
      </c>
      <c r="S69" s="556">
        <v>0</v>
      </c>
      <c r="T69" s="837" t="s">
        <v>62</v>
      </c>
      <c r="U69" s="556">
        <v>0</v>
      </c>
      <c r="V69" s="556">
        <v>0</v>
      </c>
      <c r="W69" s="556">
        <v>0</v>
      </c>
      <c r="X69" s="556">
        <v>0</v>
      </c>
      <c r="Y69" s="837" t="s">
        <v>62</v>
      </c>
      <c r="Z69" s="556">
        <v>0</v>
      </c>
      <c r="AA69" s="556">
        <v>0</v>
      </c>
      <c r="AB69" s="556">
        <v>0</v>
      </c>
      <c r="AC69" s="556">
        <v>0</v>
      </c>
      <c r="AD69" s="837" t="s">
        <v>62</v>
      </c>
      <c r="AE69" s="556">
        <v>0</v>
      </c>
      <c r="AF69" s="556">
        <v>0</v>
      </c>
      <c r="AG69" s="556">
        <v>0</v>
      </c>
      <c r="AH69" s="556">
        <v>271</v>
      </c>
      <c r="AI69" s="837">
        <v>0.215</v>
      </c>
      <c r="AJ69" s="556">
        <v>271</v>
      </c>
      <c r="AK69" s="556">
        <v>0</v>
      </c>
      <c r="AL69" s="556">
        <v>0</v>
      </c>
      <c r="AM69" s="556">
        <v>255</v>
      </c>
      <c r="AN69" s="837">
        <v>0.217</v>
      </c>
      <c r="AO69" s="556">
        <v>255</v>
      </c>
      <c r="AP69" s="556">
        <v>0</v>
      </c>
      <c r="AQ69" s="556">
        <v>0</v>
      </c>
    </row>
    <row r="70" spans="1:46" s="3" customFormat="1">
      <c r="A70" s="29"/>
      <c r="B70" s="732" t="str">
        <f t="shared" si="2"/>
        <v>EBO</v>
      </c>
      <c r="C70" s="836" t="s">
        <v>1023</v>
      </c>
      <c r="D70" s="556">
        <v>0</v>
      </c>
      <c r="E70" s="837" t="s">
        <v>62</v>
      </c>
      <c r="F70" s="556">
        <v>0</v>
      </c>
      <c r="G70" s="556">
        <v>0</v>
      </c>
      <c r="H70" s="556">
        <v>0</v>
      </c>
      <c r="I70" s="556">
        <v>0</v>
      </c>
      <c r="J70" s="837" t="s">
        <v>62</v>
      </c>
      <c r="K70" s="556">
        <v>0</v>
      </c>
      <c r="L70" s="556">
        <v>0</v>
      </c>
      <c r="M70" s="556">
        <v>0</v>
      </c>
      <c r="N70" s="556">
        <v>0</v>
      </c>
      <c r="O70" s="837" t="s">
        <v>62</v>
      </c>
      <c r="P70" s="556">
        <v>0</v>
      </c>
      <c r="Q70" s="556">
        <v>0</v>
      </c>
      <c r="R70" s="556">
        <v>0</v>
      </c>
      <c r="S70" s="556">
        <v>0</v>
      </c>
      <c r="T70" s="837" t="s">
        <v>62</v>
      </c>
      <c r="U70" s="556">
        <v>0</v>
      </c>
      <c r="V70" s="556">
        <v>0</v>
      </c>
      <c r="W70" s="556">
        <v>0</v>
      </c>
      <c r="X70" s="556">
        <v>0</v>
      </c>
      <c r="Y70" s="837" t="s">
        <v>62</v>
      </c>
      <c r="Z70" s="556">
        <v>0</v>
      </c>
      <c r="AA70" s="556">
        <v>0</v>
      </c>
      <c r="AB70" s="556">
        <v>0</v>
      </c>
      <c r="AC70" s="556">
        <v>0</v>
      </c>
      <c r="AD70" s="837" t="s">
        <v>62</v>
      </c>
      <c r="AE70" s="556">
        <v>0</v>
      </c>
      <c r="AF70" s="556">
        <v>0</v>
      </c>
      <c r="AG70" s="556">
        <v>0</v>
      </c>
      <c r="AH70" s="556">
        <v>0</v>
      </c>
      <c r="AI70" s="837" t="s">
        <v>62</v>
      </c>
      <c r="AJ70" s="556">
        <v>0</v>
      </c>
      <c r="AK70" s="556">
        <v>0</v>
      </c>
      <c r="AL70" s="556">
        <v>0</v>
      </c>
      <c r="AM70" s="556">
        <v>0</v>
      </c>
      <c r="AN70" s="837" t="s">
        <v>62</v>
      </c>
      <c r="AO70" s="556">
        <v>0</v>
      </c>
      <c r="AP70" s="556">
        <v>0</v>
      </c>
      <c r="AQ70" s="556">
        <v>0</v>
      </c>
    </row>
    <row r="71" spans="1:46" s="3" customFormat="1">
      <c r="A71" s="29"/>
      <c r="B71" s="182" t="str">
        <f t="shared" si="2"/>
        <v>EBO</v>
      </c>
      <c r="C71" s="836" t="s">
        <v>76</v>
      </c>
      <c r="D71" s="556">
        <v>0</v>
      </c>
      <c r="E71" s="837" t="s">
        <v>62</v>
      </c>
      <c r="F71" s="556">
        <v>0</v>
      </c>
      <c r="G71" s="556">
        <v>0</v>
      </c>
      <c r="H71" s="556">
        <v>0</v>
      </c>
      <c r="I71" s="556">
        <v>0</v>
      </c>
      <c r="J71" s="837" t="s">
        <v>62</v>
      </c>
      <c r="K71" s="556">
        <v>0</v>
      </c>
      <c r="L71" s="556">
        <v>0</v>
      </c>
      <c r="M71" s="556">
        <v>0</v>
      </c>
      <c r="N71" s="556">
        <v>0</v>
      </c>
      <c r="O71" s="837" t="s">
        <v>62</v>
      </c>
      <c r="P71" s="556">
        <v>0</v>
      </c>
      <c r="Q71" s="556">
        <v>0</v>
      </c>
      <c r="R71" s="556">
        <v>0</v>
      </c>
      <c r="S71" s="556">
        <v>0</v>
      </c>
      <c r="T71" s="837" t="s">
        <v>62</v>
      </c>
      <c r="U71" s="556">
        <v>0</v>
      </c>
      <c r="V71" s="556">
        <v>0</v>
      </c>
      <c r="W71" s="556">
        <v>0</v>
      </c>
      <c r="X71" s="556">
        <v>0</v>
      </c>
      <c r="Y71" s="837" t="s">
        <v>62</v>
      </c>
      <c r="Z71" s="556">
        <v>0</v>
      </c>
      <c r="AA71" s="556">
        <v>0</v>
      </c>
      <c r="AB71" s="556">
        <v>0</v>
      </c>
      <c r="AC71" s="556">
        <v>0</v>
      </c>
      <c r="AD71" s="837" t="s">
        <v>62</v>
      </c>
      <c r="AE71" s="556">
        <v>0</v>
      </c>
      <c r="AF71" s="556">
        <v>0</v>
      </c>
      <c r="AG71" s="556">
        <v>0</v>
      </c>
      <c r="AH71" s="556">
        <v>0</v>
      </c>
      <c r="AI71" s="837" t="s">
        <v>62</v>
      </c>
      <c r="AJ71" s="556">
        <v>0</v>
      </c>
      <c r="AK71" s="556">
        <v>0</v>
      </c>
      <c r="AL71" s="556">
        <v>0</v>
      </c>
      <c r="AM71" s="556">
        <v>0</v>
      </c>
      <c r="AN71" s="837" t="s">
        <v>62</v>
      </c>
      <c r="AO71" s="556">
        <v>0</v>
      </c>
      <c r="AP71" s="556">
        <v>0</v>
      </c>
      <c r="AQ71" s="556">
        <v>0</v>
      </c>
    </row>
    <row r="72" spans="1:46" s="3" customFormat="1">
      <c r="A72" s="29"/>
      <c r="B72" s="732" t="str">
        <f t="shared" si="2"/>
        <v>EBO</v>
      </c>
      <c r="C72" s="836" t="s">
        <v>73</v>
      </c>
      <c r="D72" s="556">
        <v>0</v>
      </c>
      <c r="E72" s="837" t="s">
        <v>62</v>
      </c>
      <c r="F72" s="556">
        <v>0</v>
      </c>
      <c r="G72" s="556">
        <v>0</v>
      </c>
      <c r="H72" s="556">
        <v>0</v>
      </c>
      <c r="I72" s="556">
        <v>0</v>
      </c>
      <c r="J72" s="837" t="s">
        <v>62</v>
      </c>
      <c r="K72" s="556">
        <v>0</v>
      </c>
      <c r="L72" s="556">
        <v>0</v>
      </c>
      <c r="M72" s="556">
        <v>0</v>
      </c>
      <c r="N72" s="556">
        <v>0</v>
      </c>
      <c r="O72" s="837" t="s">
        <v>62</v>
      </c>
      <c r="P72" s="556">
        <v>0</v>
      </c>
      <c r="Q72" s="556">
        <v>0</v>
      </c>
      <c r="R72" s="556">
        <v>0</v>
      </c>
      <c r="S72" s="556">
        <v>0</v>
      </c>
      <c r="T72" s="837" t="s">
        <v>62</v>
      </c>
      <c r="U72" s="556">
        <v>0</v>
      </c>
      <c r="V72" s="556">
        <v>0</v>
      </c>
      <c r="W72" s="556">
        <v>0</v>
      </c>
      <c r="X72" s="556">
        <v>154</v>
      </c>
      <c r="Y72" s="837">
        <v>0.24</v>
      </c>
      <c r="Z72" s="556">
        <v>154</v>
      </c>
      <c r="AA72" s="556">
        <v>0</v>
      </c>
      <c r="AB72" s="556">
        <v>0</v>
      </c>
      <c r="AC72" s="556">
        <v>315</v>
      </c>
      <c r="AD72" s="837">
        <v>0.45100000000000001</v>
      </c>
      <c r="AE72" s="556">
        <v>315</v>
      </c>
      <c r="AF72" s="556">
        <v>0</v>
      </c>
      <c r="AG72" s="556">
        <v>0</v>
      </c>
      <c r="AH72" s="556">
        <v>425</v>
      </c>
      <c r="AI72" s="837">
        <v>0.33700000000000002</v>
      </c>
      <c r="AJ72" s="556">
        <v>425</v>
      </c>
      <c r="AK72" s="556">
        <v>0</v>
      </c>
      <c r="AL72" s="556">
        <v>0</v>
      </c>
      <c r="AM72" s="556">
        <v>498</v>
      </c>
      <c r="AN72" s="837">
        <v>0.42399999999999999</v>
      </c>
      <c r="AO72" s="556">
        <v>498</v>
      </c>
      <c r="AP72" s="556">
        <v>0</v>
      </c>
      <c r="AQ72" s="556">
        <v>0</v>
      </c>
    </row>
    <row r="73" spans="1:46" s="3" customFormat="1">
      <c r="A73" s="29"/>
      <c r="B73" s="182" t="str">
        <f t="shared" si="2"/>
        <v>EBO</v>
      </c>
      <c r="C73" s="836" t="s">
        <v>1024</v>
      </c>
      <c r="D73" s="556">
        <v>173</v>
      </c>
      <c r="E73" s="837">
        <v>0.48899999999999999</v>
      </c>
      <c r="F73" s="556">
        <v>173</v>
      </c>
      <c r="G73" s="556">
        <v>0</v>
      </c>
      <c r="H73" s="556">
        <v>0</v>
      </c>
      <c r="I73" s="556">
        <v>386</v>
      </c>
      <c r="J73" s="837">
        <v>0.63</v>
      </c>
      <c r="K73" s="556">
        <v>386</v>
      </c>
      <c r="L73" s="556">
        <v>0</v>
      </c>
      <c r="M73" s="556">
        <v>0</v>
      </c>
      <c r="N73" s="556">
        <v>875</v>
      </c>
      <c r="O73" s="837">
        <v>0.629</v>
      </c>
      <c r="P73" s="556">
        <v>875</v>
      </c>
      <c r="Q73" s="556">
        <v>0</v>
      </c>
      <c r="R73" s="556">
        <v>0</v>
      </c>
      <c r="S73" s="556">
        <v>1083</v>
      </c>
      <c r="T73" s="837">
        <v>1</v>
      </c>
      <c r="U73" s="556">
        <v>1083</v>
      </c>
      <c r="V73" s="556">
        <v>0</v>
      </c>
      <c r="W73" s="556">
        <v>0</v>
      </c>
      <c r="X73" s="556">
        <v>489</v>
      </c>
      <c r="Y73" s="837">
        <v>0.76</v>
      </c>
      <c r="Z73" s="556">
        <v>489</v>
      </c>
      <c r="AA73" s="556">
        <v>0</v>
      </c>
      <c r="AB73" s="556">
        <v>875</v>
      </c>
      <c r="AC73" s="556">
        <v>383</v>
      </c>
      <c r="AD73" s="837">
        <v>0.54900000000000004</v>
      </c>
      <c r="AE73" s="556">
        <v>383</v>
      </c>
      <c r="AF73" s="556">
        <v>0</v>
      </c>
      <c r="AG73" s="556">
        <v>0</v>
      </c>
      <c r="AH73" s="556">
        <v>567</v>
      </c>
      <c r="AI73" s="837">
        <v>0.44900000000000001</v>
      </c>
      <c r="AJ73" s="556">
        <v>567</v>
      </c>
      <c r="AK73" s="556">
        <v>0</v>
      </c>
      <c r="AL73" s="556">
        <v>0</v>
      </c>
      <c r="AM73" s="556">
        <v>422</v>
      </c>
      <c r="AN73" s="837">
        <v>0.35899999999999999</v>
      </c>
      <c r="AO73" s="556">
        <v>422</v>
      </c>
      <c r="AP73" s="556">
        <v>0</v>
      </c>
      <c r="AQ73" s="556">
        <v>0</v>
      </c>
    </row>
    <row r="74" spans="1:46" s="3" customFormat="1">
      <c r="A74" s="29"/>
      <c r="B74" s="732" t="str">
        <f t="shared" si="2"/>
        <v>EBO</v>
      </c>
      <c r="C74" s="836" t="s">
        <v>1025</v>
      </c>
      <c r="D74" s="556">
        <v>180</v>
      </c>
      <c r="E74" s="837">
        <v>0.50900000000000001</v>
      </c>
      <c r="F74" s="556">
        <v>180</v>
      </c>
      <c r="G74" s="556">
        <v>0</v>
      </c>
      <c r="H74" s="556">
        <v>0</v>
      </c>
      <c r="I74" s="556">
        <v>229</v>
      </c>
      <c r="J74" s="837">
        <v>0.37</v>
      </c>
      <c r="K74" s="556">
        <v>229</v>
      </c>
      <c r="L74" s="556">
        <v>0</v>
      </c>
      <c r="M74" s="556">
        <v>0</v>
      </c>
      <c r="N74" s="556">
        <v>147</v>
      </c>
      <c r="O74" s="837">
        <v>0.106</v>
      </c>
      <c r="P74" s="556">
        <v>147</v>
      </c>
      <c r="Q74" s="556">
        <v>0</v>
      </c>
      <c r="R74" s="556">
        <v>0</v>
      </c>
      <c r="S74" s="556">
        <v>0</v>
      </c>
      <c r="T74" s="837" t="s">
        <v>62</v>
      </c>
      <c r="U74" s="556">
        <v>0</v>
      </c>
      <c r="V74" s="556">
        <v>0</v>
      </c>
      <c r="W74" s="556">
        <v>0</v>
      </c>
      <c r="X74" s="556">
        <v>0</v>
      </c>
      <c r="Y74" s="837" t="s">
        <v>62</v>
      </c>
      <c r="Z74" s="556">
        <v>0</v>
      </c>
      <c r="AA74" s="556">
        <v>0</v>
      </c>
      <c r="AB74" s="556">
        <v>147</v>
      </c>
      <c r="AC74" s="556">
        <v>0</v>
      </c>
      <c r="AD74" s="837" t="s">
        <v>62</v>
      </c>
      <c r="AE74" s="556">
        <v>0</v>
      </c>
      <c r="AF74" s="556">
        <v>0</v>
      </c>
      <c r="AG74" s="556">
        <v>0</v>
      </c>
      <c r="AH74" s="556">
        <v>0</v>
      </c>
      <c r="AI74" s="837" t="s">
        <v>62</v>
      </c>
      <c r="AJ74" s="556">
        <v>0</v>
      </c>
      <c r="AK74" s="556">
        <v>0</v>
      </c>
      <c r="AL74" s="556">
        <v>0</v>
      </c>
      <c r="AM74" s="556">
        <v>0</v>
      </c>
      <c r="AN74" s="837" t="s">
        <v>62</v>
      </c>
      <c r="AO74" s="556">
        <v>0</v>
      </c>
      <c r="AP74" s="556">
        <v>0</v>
      </c>
      <c r="AQ74" s="556">
        <v>0</v>
      </c>
    </row>
    <row r="75" spans="1:46" s="3" customFormat="1">
      <c r="A75" s="29"/>
      <c r="B75" s="182" t="str">
        <f t="shared" si="2"/>
        <v>EBO</v>
      </c>
      <c r="C75" s="836" t="s">
        <v>1026</v>
      </c>
      <c r="D75" s="556">
        <v>0</v>
      </c>
      <c r="E75" s="837" t="s">
        <v>62</v>
      </c>
      <c r="F75" s="556">
        <v>0</v>
      </c>
      <c r="G75" s="556">
        <v>0</v>
      </c>
      <c r="H75" s="556">
        <v>0</v>
      </c>
      <c r="I75" s="556">
        <v>0</v>
      </c>
      <c r="J75" s="837" t="s">
        <v>62</v>
      </c>
      <c r="K75" s="556">
        <v>0</v>
      </c>
      <c r="L75" s="556">
        <v>0</v>
      </c>
      <c r="M75" s="556">
        <v>0</v>
      </c>
      <c r="N75" s="556">
        <v>0</v>
      </c>
      <c r="O75" s="837" t="s">
        <v>62</v>
      </c>
      <c r="P75" s="556">
        <v>0</v>
      </c>
      <c r="Q75" s="556">
        <v>0</v>
      </c>
      <c r="R75" s="556">
        <v>0</v>
      </c>
      <c r="S75" s="556">
        <v>0</v>
      </c>
      <c r="T75" s="837" t="s">
        <v>62</v>
      </c>
      <c r="U75" s="556">
        <v>0</v>
      </c>
      <c r="V75" s="556">
        <v>0</v>
      </c>
      <c r="W75" s="556">
        <v>0</v>
      </c>
      <c r="X75" s="556">
        <v>0</v>
      </c>
      <c r="Y75" s="837" t="s">
        <v>62</v>
      </c>
      <c r="Z75" s="556">
        <v>0</v>
      </c>
      <c r="AA75" s="556">
        <v>0</v>
      </c>
      <c r="AB75" s="556">
        <v>0</v>
      </c>
      <c r="AC75" s="556">
        <v>0</v>
      </c>
      <c r="AD75" s="837" t="s">
        <v>62</v>
      </c>
      <c r="AE75" s="556">
        <v>0</v>
      </c>
      <c r="AF75" s="556">
        <v>0</v>
      </c>
      <c r="AG75" s="556">
        <v>0</v>
      </c>
      <c r="AH75" s="556">
        <v>0</v>
      </c>
      <c r="AI75" s="837" t="s">
        <v>62</v>
      </c>
      <c r="AJ75" s="556">
        <v>0</v>
      </c>
      <c r="AK75" s="556">
        <v>0</v>
      </c>
      <c r="AL75" s="556">
        <v>0</v>
      </c>
      <c r="AM75" s="556">
        <v>0</v>
      </c>
      <c r="AN75" s="837" t="s">
        <v>62</v>
      </c>
      <c r="AO75" s="556">
        <v>0</v>
      </c>
      <c r="AP75" s="556">
        <v>0</v>
      </c>
      <c r="AQ75" s="556">
        <v>0</v>
      </c>
    </row>
    <row r="76" spans="1:46" s="3" customFormat="1">
      <c r="A76" s="34"/>
      <c r="B76" s="732" t="str">
        <f t="shared" si="2"/>
        <v>EBO</v>
      </c>
      <c r="C76" s="836" t="s">
        <v>1027</v>
      </c>
      <c r="D76" s="556">
        <v>0</v>
      </c>
      <c r="E76" s="837" t="s">
        <v>62</v>
      </c>
      <c r="F76" s="556">
        <v>0</v>
      </c>
      <c r="G76" s="556">
        <v>0</v>
      </c>
      <c r="H76" s="556">
        <v>0</v>
      </c>
      <c r="I76" s="556">
        <v>0</v>
      </c>
      <c r="J76" s="837" t="s">
        <v>62</v>
      </c>
      <c r="K76" s="556">
        <v>0</v>
      </c>
      <c r="L76" s="556">
        <v>0</v>
      </c>
      <c r="M76" s="556">
        <v>0</v>
      </c>
      <c r="N76" s="556">
        <v>0</v>
      </c>
      <c r="O76" s="837" t="s">
        <v>62</v>
      </c>
      <c r="P76" s="556">
        <v>0</v>
      </c>
      <c r="Q76" s="556">
        <v>0</v>
      </c>
      <c r="R76" s="556">
        <v>0</v>
      </c>
      <c r="S76" s="556">
        <v>0</v>
      </c>
      <c r="T76" s="837" t="s">
        <v>62</v>
      </c>
      <c r="U76" s="556">
        <v>0</v>
      </c>
      <c r="V76" s="556">
        <v>0</v>
      </c>
      <c r="W76" s="556">
        <v>0</v>
      </c>
      <c r="X76" s="556">
        <v>0</v>
      </c>
      <c r="Y76" s="837" t="s">
        <v>62</v>
      </c>
      <c r="Z76" s="556">
        <v>0</v>
      </c>
      <c r="AA76" s="556">
        <v>0</v>
      </c>
      <c r="AB76" s="556">
        <v>0</v>
      </c>
      <c r="AC76" s="556">
        <v>0</v>
      </c>
      <c r="AD76" s="837" t="s">
        <v>62</v>
      </c>
      <c r="AE76" s="556">
        <v>0</v>
      </c>
      <c r="AF76" s="556">
        <v>0</v>
      </c>
      <c r="AG76" s="556">
        <v>0</v>
      </c>
      <c r="AH76" s="556">
        <v>0</v>
      </c>
      <c r="AI76" s="837" t="s">
        <v>62</v>
      </c>
      <c r="AJ76" s="556">
        <v>0</v>
      </c>
      <c r="AK76" s="556">
        <v>0</v>
      </c>
      <c r="AL76" s="556">
        <v>0</v>
      </c>
      <c r="AM76" s="556">
        <v>0</v>
      </c>
      <c r="AN76" s="837" t="s">
        <v>62</v>
      </c>
      <c r="AO76" s="556">
        <v>0</v>
      </c>
      <c r="AP76" s="556">
        <v>0</v>
      </c>
      <c r="AQ76" s="556">
        <v>0</v>
      </c>
      <c r="AR76" s="33"/>
      <c r="AS76" s="33"/>
      <c r="AT76" s="33"/>
    </row>
    <row r="77" spans="1:46">
      <c r="B77" s="182" t="str">
        <f t="shared" si="2"/>
        <v>EBO</v>
      </c>
      <c r="C77" s="847" t="s">
        <v>1028</v>
      </c>
      <c r="D77" s="848">
        <v>354</v>
      </c>
      <c r="E77" s="849">
        <v>1</v>
      </c>
      <c r="F77" s="848">
        <v>354</v>
      </c>
      <c r="G77" s="848">
        <v>0</v>
      </c>
      <c r="H77" s="848">
        <v>0</v>
      </c>
      <c r="I77" s="848">
        <v>615</v>
      </c>
      <c r="J77" s="849">
        <v>1</v>
      </c>
      <c r="K77" s="848">
        <v>615</v>
      </c>
      <c r="L77" s="848">
        <v>0</v>
      </c>
      <c r="M77" s="848">
        <v>0</v>
      </c>
      <c r="N77" s="848">
        <v>1390</v>
      </c>
      <c r="O77" s="849">
        <v>1</v>
      </c>
      <c r="P77" s="848">
        <v>1390</v>
      </c>
      <c r="Q77" s="848">
        <v>0</v>
      </c>
      <c r="R77" s="848">
        <v>0</v>
      </c>
      <c r="S77" s="848">
        <v>1083</v>
      </c>
      <c r="T77" s="849">
        <v>1</v>
      </c>
      <c r="U77" s="848">
        <v>1083</v>
      </c>
      <c r="V77" s="848">
        <v>0</v>
      </c>
      <c r="W77" s="848">
        <v>0</v>
      </c>
      <c r="X77" s="848">
        <v>643</v>
      </c>
      <c r="Y77" s="849">
        <v>1</v>
      </c>
      <c r="Z77" s="848">
        <v>643</v>
      </c>
      <c r="AA77" s="848">
        <v>0</v>
      </c>
      <c r="AB77" s="848">
        <v>1390</v>
      </c>
      <c r="AC77" s="848">
        <v>698</v>
      </c>
      <c r="AD77" s="849">
        <v>1</v>
      </c>
      <c r="AE77" s="848">
        <v>698</v>
      </c>
      <c r="AF77" s="848">
        <v>0</v>
      </c>
      <c r="AG77" s="848">
        <v>0</v>
      </c>
      <c r="AH77" s="848">
        <v>1263</v>
      </c>
      <c r="AI77" s="849">
        <v>1</v>
      </c>
      <c r="AJ77" s="848">
        <v>1263</v>
      </c>
      <c r="AK77" s="848">
        <v>0</v>
      </c>
      <c r="AL77" s="848">
        <v>0</v>
      </c>
      <c r="AM77" s="848">
        <v>1175</v>
      </c>
      <c r="AN77" s="849">
        <v>1</v>
      </c>
      <c r="AO77" s="848">
        <v>1175</v>
      </c>
      <c r="AP77" s="848">
        <v>0</v>
      </c>
      <c r="AQ77" s="551">
        <v>0</v>
      </c>
    </row>
    <row r="78" spans="1:46">
      <c r="B78" s="732" t="str">
        <f t="shared" si="2"/>
        <v>EBO</v>
      </c>
      <c r="C78" s="734" t="s">
        <v>1033</v>
      </c>
      <c r="D78" s="817"/>
      <c r="E78" s="817"/>
      <c r="F78" s="817"/>
      <c r="G78" s="817"/>
      <c r="H78" s="817"/>
      <c r="I78" s="817"/>
      <c r="J78" s="817"/>
      <c r="K78" s="817"/>
      <c r="L78" s="817"/>
      <c r="M78" s="817"/>
      <c r="N78" s="817"/>
      <c r="O78" s="817"/>
      <c r="P78" s="817"/>
      <c r="Q78" s="817"/>
      <c r="R78" s="817"/>
      <c r="S78" s="817"/>
      <c r="T78" s="817"/>
      <c r="U78" s="817"/>
      <c r="V78" s="817"/>
      <c r="W78" s="817"/>
      <c r="X78" s="817"/>
      <c r="Y78" s="817"/>
      <c r="Z78" s="817"/>
      <c r="AA78" s="817"/>
      <c r="AB78" s="817"/>
      <c r="AC78" s="819"/>
      <c r="AD78" s="819"/>
      <c r="AE78" s="819"/>
      <c r="AF78" s="819"/>
      <c r="AG78" s="819"/>
      <c r="AH78" s="819"/>
      <c r="AI78" s="819"/>
      <c r="AJ78" s="819"/>
      <c r="AK78" s="819"/>
      <c r="AL78" s="819"/>
      <c r="AM78" s="819"/>
      <c r="AN78" s="819"/>
      <c r="AO78" s="819"/>
      <c r="AP78" s="819"/>
      <c r="AQ78" s="672"/>
    </row>
    <row r="79" spans="1:46">
      <c r="B79" s="182" t="str">
        <f t="shared" si="2"/>
        <v>EBO</v>
      </c>
      <c r="C79" s="820"/>
      <c r="D79" s="677"/>
      <c r="E79" s="677"/>
      <c r="F79" s="677"/>
      <c r="G79" s="677"/>
      <c r="H79" s="677"/>
      <c r="I79" s="677"/>
      <c r="J79" s="677"/>
      <c r="K79" s="677"/>
      <c r="L79" s="677"/>
      <c r="M79" s="677"/>
      <c r="N79" s="677"/>
      <c r="O79" s="677"/>
      <c r="P79" s="677"/>
      <c r="Q79" s="677"/>
      <c r="R79" s="677"/>
      <c r="S79" s="677"/>
      <c r="T79" s="677"/>
      <c r="U79" s="677"/>
      <c r="V79" s="677"/>
      <c r="W79" s="677"/>
      <c r="X79" s="677"/>
      <c r="Y79" s="677"/>
      <c r="Z79" s="677"/>
      <c r="AA79" s="677"/>
      <c r="AB79" s="677"/>
      <c r="AC79" s="671"/>
      <c r="AD79" s="671"/>
      <c r="AE79" s="671"/>
      <c r="AF79" s="671"/>
      <c r="AG79" s="671"/>
      <c r="AH79" s="671"/>
      <c r="AI79" s="671"/>
      <c r="AJ79" s="671"/>
      <c r="AK79" s="671"/>
      <c r="AL79" s="671"/>
      <c r="AM79" s="671"/>
      <c r="AN79" s="671"/>
      <c r="AO79" s="671"/>
      <c r="AP79" s="671"/>
      <c r="AQ79" s="672"/>
    </row>
    <row r="80" spans="1:46">
      <c r="B80" s="791" t="str">
        <f t="shared" si="2"/>
        <v>EBO</v>
      </c>
      <c r="C80" s="809"/>
      <c r="D80" s="810">
        <v>2021</v>
      </c>
      <c r="E80" s="810"/>
      <c r="F80" s="810"/>
      <c r="G80" s="810">
        <v>2020</v>
      </c>
      <c r="H80" s="810"/>
      <c r="I80" s="810"/>
      <c r="J80" s="810">
        <v>2019</v>
      </c>
      <c r="K80" s="810"/>
      <c r="L80" s="810"/>
      <c r="M80" s="810">
        <v>2018</v>
      </c>
      <c r="N80" s="810"/>
      <c r="O80" s="810"/>
      <c r="P80" s="810">
        <v>2017</v>
      </c>
      <c r="Q80" s="810"/>
      <c r="R80" s="810"/>
      <c r="S80" s="810">
        <v>2016</v>
      </c>
      <c r="T80" s="810"/>
      <c r="U80" s="810"/>
      <c r="V80" s="810">
        <v>2015</v>
      </c>
      <c r="W80" s="810"/>
      <c r="X80" s="810"/>
      <c r="Y80" s="810">
        <v>2014</v>
      </c>
      <c r="Z80" s="810"/>
      <c r="AA80" s="810"/>
      <c r="AB80" s="671"/>
      <c r="AC80" s="671"/>
      <c r="AD80" s="677"/>
      <c r="AE80" s="677"/>
      <c r="AF80" s="671"/>
      <c r="AG80" s="671"/>
      <c r="AH80" s="671"/>
      <c r="AI80" s="671"/>
      <c r="AJ80" s="671"/>
      <c r="AK80" s="671"/>
      <c r="AL80" s="671"/>
      <c r="AM80" s="671"/>
      <c r="AN80" s="671"/>
      <c r="AO80" s="671"/>
      <c r="AP80" s="671"/>
      <c r="AQ80" s="672"/>
    </row>
    <row r="81" spans="1:43" ht="38.25">
      <c r="B81" s="811" t="str">
        <f t="shared" si="2"/>
        <v>EBO</v>
      </c>
      <c r="C81" s="812" t="s">
        <v>1014</v>
      </c>
      <c r="D81" s="813" t="s">
        <v>1030</v>
      </c>
      <c r="E81" s="814" t="s">
        <v>1031</v>
      </c>
      <c r="F81" s="814" t="s">
        <v>1032</v>
      </c>
      <c r="G81" s="813" t="s">
        <v>1030</v>
      </c>
      <c r="H81" s="814" t="s">
        <v>1031</v>
      </c>
      <c r="I81" s="814" t="s">
        <v>1032</v>
      </c>
      <c r="J81" s="813" t="s">
        <v>1030</v>
      </c>
      <c r="K81" s="814" t="s">
        <v>1031</v>
      </c>
      <c r="L81" s="814" t="s">
        <v>1032</v>
      </c>
      <c r="M81" s="813" t="s">
        <v>1030</v>
      </c>
      <c r="N81" s="814" t="s">
        <v>1031</v>
      </c>
      <c r="O81" s="814" t="s">
        <v>1032</v>
      </c>
      <c r="P81" s="813" t="s">
        <v>1030</v>
      </c>
      <c r="Q81" s="814" t="s">
        <v>1031</v>
      </c>
      <c r="R81" s="814" t="s">
        <v>1032</v>
      </c>
      <c r="S81" s="813" t="s">
        <v>1030</v>
      </c>
      <c r="T81" s="814" t="s">
        <v>1031</v>
      </c>
      <c r="U81" s="814" t="s">
        <v>1032</v>
      </c>
      <c r="V81" s="813" t="s">
        <v>1030</v>
      </c>
      <c r="W81" s="814" t="s">
        <v>1031</v>
      </c>
      <c r="X81" s="814" t="s">
        <v>1032</v>
      </c>
      <c r="Y81" s="813" t="s">
        <v>1030</v>
      </c>
      <c r="Z81" s="814" t="s">
        <v>1031</v>
      </c>
      <c r="AA81" s="821" t="s">
        <v>1032</v>
      </c>
      <c r="AB81" s="671"/>
      <c r="AC81" s="671"/>
      <c r="AD81" s="677"/>
      <c r="AE81" s="677"/>
      <c r="AF81" s="671"/>
      <c r="AG81" s="671"/>
      <c r="AH81" s="671"/>
      <c r="AI81" s="671"/>
      <c r="AJ81" s="671"/>
      <c r="AK81" s="671"/>
      <c r="AL81" s="671"/>
      <c r="AM81" s="671"/>
      <c r="AN81" s="671"/>
      <c r="AO81" s="671"/>
      <c r="AP81" s="671"/>
      <c r="AQ81" s="672"/>
    </row>
    <row r="82" spans="1:43">
      <c r="B82" s="789" t="str">
        <f t="shared" si="2"/>
        <v>EBO</v>
      </c>
      <c r="C82" s="841" t="s">
        <v>74</v>
      </c>
      <c r="D82" s="865">
        <v>0</v>
      </c>
      <c r="E82" s="865">
        <v>0</v>
      </c>
      <c r="F82" s="865">
        <v>0</v>
      </c>
      <c r="G82" s="865">
        <v>0</v>
      </c>
      <c r="H82" s="865">
        <v>0</v>
      </c>
      <c r="I82" s="865">
        <v>0</v>
      </c>
      <c r="J82" s="865">
        <v>0</v>
      </c>
      <c r="K82" s="865">
        <v>0</v>
      </c>
      <c r="L82" s="865">
        <v>0</v>
      </c>
      <c r="M82" s="865">
        <v>0</v>
      </c>
      <c r="N82" s="865">
        <v>0</v>
      </c>
      <c r="O82" s="865">
        <v>0</v>
      </c>
      <c r="P82" s="865">
        <v>0</v>
      </c>
      <c r="Q82" s="865">
        <v>0</v>
      </c>
      <c r="R82" s="865">
        <v>0</v>
      </c>
      <c r="S82" s="865">
        <v>0</v>
      </c>
      <c r="T82" s="865">
        <v>0</v>
      </c>
      <c r="U82" s="865">
        <v>0</v>
      </c>
      <c r="V82" s="865">
        <v>0</v>
      </c>
      <c r="W82" s="865">
        <v>0</v>
      </c>
      <c r="X82" s="865">
        <v>0</v>
      </c>
      <c r="Y82" s="865">
        <v>0</v>
      </c>
      <c r="Z82" s="865">
        <v>0</v>
      </c>
      <c r="AA82" s="865">
        <v>0</v>
      </c>
      <c r="AB82" s="671"/>
      <c r="AC82" s="671"/>
      <c r="AD82" s="671"/>
      <c r="AE82" s="671"/>
      <c r="AF82" s="671"/>
      <c r="AG82" s="671"/>
      <c r="AH82" s="671"/>
      <c r="AI82" s="671"/>
      <c r="AJ82" s="671"/>
      <c r="AK82" s="671"/>
      <c r="AL82" s="671"/>
      <c r="AM82" s="671"/>
      <c r="AN82" s="671"/>
      <c r="AO82" s="671"/>
      <c r="AP82" s="671"/>
      <c r="AQ82" s="672"/>
    </row>
    <row r="83" spans="1:43">
      <c r="B83" s="775" t="str">
        <f t="shared" si="2"/>
        <v>EBO</v>
      </c>
      <c r="C83" s="843" t="s">
        <v>1021</v>
      </c>
      <c r="D83" s="842">
        <v>0</v>
      </c>
      <c r="E83" s="842">
        <v>0</v>
      </c>
      <c r="F83" s="842">
        <v>0</v>
      </c>
      <c r="G83" s="842">
        <v>0</v>
      </c>
      <c r="H83" s="842">
        <v>0</v>
      </c>
      <c r="I83" s="842">
        <v>0</v>
      </c>
      <c r="J83" s="842">
        <v>1</v>
      </c>
      <c r="K83" s="842">
        <v>3</v>
      </c>
      <c r="L83" s="842">
        <v>0</v>
      </c>
      <c r="M83" s="842">
        <v>0</v>
      </c>
      <c r="N83" s="842">
        <v>0</v>
      </c>
      <c r="O83" s="842">
        <v>0</v>
      </c>
      <c r="P83" s="842">
        <v>0</v>
      </c>
      <c r="Q83" s="842">
        <v>0</v>
      </c>
      <c r="R83" s="842">
        <v>0</v>
      </c>
      <c r="S83" s="842">
        <v>0</v>
      </c>
      <c r="T83" s="842">
        <v>0</v>
      </c>
      <c r="U83" s="842">
        <v>0</v>
      </c>
      <c r="V83" s="842">
        <v>0</v>
      </c>
      <c r="W83" s="842">
        <v>0</v>
      </c>
      <c r="X83" s="842">
        <v>0</v>
      </c>
      <c r="Y83" s="842">
        <v>0</v>
      </c>
      <c r="Z83" s="842">
        <v>0</v>
      </c>
      <c r="AA83" s="842">
        <v>0</v>
      </c>
      <c r="AB83" s="671"/>
      <c r="AC83" s="671"/>
      <c r="AD83" s="671"/>
      <c r="AE83" s="671"/>
      <c r="AF83" s="671"/>
      <c r="AG83" s="671"/>
      <c r="AH83" s="671"/>
      <c r="AI83" s="671"/>
      <c r="AJ83" s="671"/>
      <c r="AK83" s="671"/>
      <c r="AL83" s="671"/>
      <c r="AM83" s="671"/>
      <c r="AN83" s="671"/>
      <c r="AO83" s="671"/>
      <c r="AP83" s="671"/>
      <c r="AQ83" s="672"/>
    </row>
    <row r="84" spans="1:43">
      <c r="B84" s="775" t="str">
        <f t="shared" si="2"/>
        <v>EBO</v>
      </c>
      <c r="C84" s="843" t="s">
        <v>1022</v>
      </c>
      <c r="D84" s="842">
        <v>0</v>
      </c>
      <c r="E84" s="842">
        <v>0</v>
      </c>
      <c r="F84" s="842">
        <v>0</v>
      </c>
      <c r="G84" s="842">
        <v>0</v>
      </c>
      <c r="H84" s="842">
        <v>0</v>
      </c>
      <c r="I84" s="842">
        <v>0</v>
      </c>
      <c r="J84" s="842">
        <v>0</v>
      </c>
      <c r="K84" s="842">
        <v>0</v>
      </c>
      <c r="L84" s="842">
        <v>0</v>
      </c>
      <c r="M84" s="842">
        <v>0</v>
      </c>
      <c r="N84" s="842">
        <v>0</v>
      </c>
      <c r="O84" s="842">
        <v>0</v>
      </c>
      <c r="P84" s="842">
        <v>0</v>
      </c>
      <c r="Q84" s="842">
        <v>0</v>
      </c>
      <c r="R84" s="842">
        <v>0</v>
      </c>
      <c r="S84" s="842">
        <v>0</v>
      </c>
      <c r="T84" s="842">
        <v>0</v>
      </c>
      <c r="U84" s="842">
        <v>0</v>
      </c>
      <c r="V84" s="842">
        <v>1</v>
      </c>
      <c r="W84" s="842">
        <v>82</v>
      </c>
      <c r="X84" s="842">
        <v>41</v>
      </c>
      <c r="Y84" s="842">
        <v>0</v>
      </c>
      <c r="Z84" s="842">
        <v>0</v>
      </c>
      <c r="AA84" s="842">
        <v>0</v>
      </c>
      <c r="AB84" s="671"/>
      <c r="AC84" s="671"/>
      <c r="AD84" s="671"/>
      <c r="AE84" s="671"/>
      <c r="AF84" s="671"/>
      <c r="AG84" s="671"/>
      <c r="AH84" s="671"/>
      <c r="AI84" s="671"/>
      <c r="AJ84" s="671"/>
      <c r="AK84" s="671"/>
      <c r="AL84" s="671"/>
      <c r="AM84" s="671"/>
      <c r="AN84" s="671"/>
      <c r="AO84" s="671"/>
      <c r="AP84" s="671"/>
      <c r="AQ84" s="672"/>
    </row>
    <row r="85" spans="1:43">
      <c r="B85" s="775" t="str">
        <f t="shared" si="2"/>
        <v>EBO</v>
      </c>
      <c r="C85" s="843" t="s">
        <v>1023</v>
      </c>
      <c r="D85" s="842">
        <v>0</v>
      </c>
      <c r="E85" s="842">
        <v>0</v>
      </c>
      <c r="F85" s="842">
        <v>0</v>
      </c>
      <c r="G85" s="842">
        <v>0</v>
      </c>
      <c r="H85" s="842">
        <v>0</v>
      </c>
      <c r="I85" s="842">
        <v>0</v>
      </c>
      <c r="J85" s="842">
        <v>0</v>
      </c>
      <c r="K85" s="842">
        <v>0</v>
      </c>
      <c r="L85" s="842">
        <v>0</v>
      </c>
      <c r="M85" s="842">
        <v>0</v>
      </c>
      <c r="N85" s="842">
        <v>0</v>
      </c>
      <c r="O85" s="842">
        <v>0</v>
      </c>
      <c r="P85" s="842">
        <v>0</v>
      </c>
      <c r="Q85" s="842">
        <v>0</v>
      </c>
      <c r="R85" s="842">
        <v>0</v>
      </c>
      <c r="S85" s="842">
        <v>0</v>
      </c>
      <c r="T85" s="842">
        <v>0</v>
      </c>
      <c r="U85" s="842">
        <v>0</v>
      </c>
      <c r="V85" s="842">
        <v>0</v>
      </c>
      <c r="W85" s="842">
        <v>0</v>
      </c>
      <c r="X85" s="842">
        <v>0</v>
      </c>
      <c r="Y85" s="842">
        <v>0</v>
      </c>
      <c r="Z85" s="842">
        <v>0</v>
      </c>
      <c r="AA85" s="842">
        <v>0</v>
      </c>
      <c r="AB85" s="671"/>
      <c r="AC85" s="671"/>
      <c r="AD85" s="671"/>
      <c r="AE85" s="671"/>
      <c r="AF85" s="671"/>
      <c r="AG85" s="671"/>
      <c r="AH85" s="671"/>
      <c r="AI85" s="671"/>
      <c r="AJ85" s="671"/>
      <c r="AK85" s="671"/>
      <c r="AL85" s="671"/>
      <c r="AM85" s="671"/>
      <c r="AN85" s="671"/>
      <c r="AO85" s="671"/>
      <c r="AP85" s="671"/>
      <c r="AQ85" s="672"/>
    </row>
    <row r="86" spans="1:43">
      <c r="B86" s="775" t="str">
        <f t="shared" si="2"/>
        <v>EBO</v>
      </c>
      <c r="C86" s="843" t="s">
        <v>76</v>
      </c>
      <c r="D86" s="842">
        <v>0</v>
      </c>
      <c r="E86" s="842">
        <v>0</v>
      </c>
      <c r="F86" s="842">
        <v>0</v>
      </c>
      <c r="G86" s="842">
        <v>0</v>
      </c>
      <c r="H86" s="842">
        <v>0</v>
      </c>
      <c r="I86" s="842">
        <v>0</v>
      </c>
      <c r="J86" s="842">
        <v>0</v>
      </c>
      <c r="K86" s="842">
        <v>0</v>
      </c>
      <c r="L86" s="842">
        <v>0</v>
      </c>
      <c r="M86" s="842">
        <v>0</v>
      </c>
      <c r="N86" s="842">
        <v>0</v>
      </c>
      <c r="O86" s="842">
        <v>0</v>
      </c>
      <c r="P86" s="842">
        <v>0</v>
      </c>
      <c r="Q86" s="842">
        <v>0</v>
      </c>
      <c r="R86" s="842">
        <v>0</v>
      </c>
      <c r="S86" s="842">
        <v>0</v>
      </c>
      <c r="T86" s="842">
        <v>0</v>
      </c>
      <c r="U86" s="842">
        <v>0</v>
      </c>
      <c r="V86" s="842">
        <v>0</v>
      </c>
      <c r="W86" s="842">
        <v>0</v>
      </c>
      <c r="X86" s="842">
        <v>0</v>
      </c>
      <c r="Y86" s="842">
        <v>0</v>
      </c>
      <c r="Z86" s="842">
        <v>0</v>
      </c>
      <c r="AA86" s="842">
        <v>0</v>
      </c>
      <c r="AB86" s="671"/>
      <c r="AC86" s="671"/>
      <c r="AD86" s="671"/>
      <c r="AE86" s="671"/>
      <c r="AF86" s="671"/>
      <c r="AG86" s="671"/>
      <c r="AH86" s="671"/>
      <c r="AI86" s="671"/>
      <c r="AJ86" s="671"/>
      <c r="AK86" s="671"/>
      <c r="AL86" s="671"/>
      <c r="AM86" s="671"/>
      <c r="AN86" s="671"/>
      <c r="AO86" s="671"/>
      <c r="AP86" s="671"/>
      <c r="AQ86" s="672"/>
    </row>
    <row r="87" spans="1:43">
      <c r="B87" s="775" t="str">
        <f t="shared" si="2"/>
        <v>EBO</v>
      </c>
      <c r="C87" s="843" t="s">
        <v>73</v>
      </c>
      <c r="D87" s="842">
        <v>0</v>
      </c>
      <c r="E87" s="842">
        <v>0</v>
      </c>
      <c r="F87" s="842">
        <v>0</v>
      </c>
      <c r="G87" s="842">
        <v>0</v>
      </c>
      <c r="H87" s="842">
        <v>0</v>
      </c>
      <c r="I87" s="842">
        <v>0</v>
      </c>
      <c r="J87" s="842">
        <v>0</v>
      </c>
      <c r="K87" s="842">
        <v>0</v>
      </c>
      <c r="L87" s="842">
        <v>0</v>
      </c>
      <c r="M87" s="842">
        <v>0</v>
      </c>
      <c r="N87" s="842">
        <v>0</v>
      </c>
      <c r="O87" s="842">
        <v>0</v>
      </c>
      <c r="P87" s="842">
        <v>1418</v>
      </c>
      <c r="Q87" s="842">
        <v>738</v>
      </c>
      <c r="R87" s="842">
        <v>103</v>
      </c>
      <c r="S87" s="842">
        <v>3700</v>
      </c>
      <c r="T87" s="842">
        <v>2040</v>
      </c>
      <c r="U87" s="842">
        <v>538.29999999999995</v>
      </c>
      <c r="V87" s="842">
        <v>2122</v>
      </c>
      <c r="W87" s="842">
        <v>1831</v>
      </c>
      <c r="X87" s="842">
        <v>208</v>
      </c>
      <c r="Y87" s="842">
        <v>2567</v>
      </c>
      <c r="Z87" s="842">
        <v>1187</v>
      </c>
      <c r="AA87" s="842">
        <v>237</v>
      </c>
      <c r="AB87" s="671"/>
      <c r="AC87" s="671"/>
      <c r="AD87" s="671"/>
      <c r="AE87" s="671"/>
      <c r="AF87" s="671"/>
      <c r="AG87" s="671"/>
      <c r="AH87" s="671"/>
      <c r="AI87" s="671"/>
      <c r="AJ87" s="671"/>
      <c r="AK87" s="671"/>
      <c r="AL87" s="671"/>
      <c r="AM87" s="671"/>
      <c r="AN87" s="671"/>
      <c r="AO87" s="671"/>
      <c r="AP87" s="671"/>
      <c r="AQ87" s="672"/>
    </row>
    <row r="88" spans="1:43">
      <c r="B88" s="775" t="str">
        <f t="shared" si="2"/>
        <v>EBO</v>
      </c>
      <c r="C88" s="843" t="s">
        <v>1024</v>
      </c>
      <c r="D88" s="842">
        <v>3066</v>
      </c>
      <c r="E88" s="842">
        <v>125</v>
      </c>
      <c r="F88" s="842">
        <v>46</v>
      </c>
      <c r="G88" s="842">
        <v>969</v>
      </c>
      <c r="H88" s="842">
        <v>205</v>
      </c>
      <c r="I88" s="842">
        <v>80</v>
      </c>
      <c r="J88" s="842">
        <v>1267</v>
      </c>
      <c r="K88" s="842">
        <v>1014</v>
      </c>
      <c r="L88" s="842">
        <v>579</v>
      </c>
      <c r="M88" s="842">
        <v>10200</v>
      </c>
      <c r="N88" s="842">
        <v>609</v>
      </c>
      <c r="O88" s="842">
        <v>255</v>
      </c>
      <c r="P88" s="842">
        <v>257</v>
      </c>
      <c r="Q88" s="842">
        <v>159</v>
      </c>
      <c r="R88" s="842">
        <v>82</v>
      </c>
      <c r="S88" s="842">
        <v>525</v>
      </c>
      <c r="T88" s="842">
        <v>605</v>
      </c>
      <c r="U88" s="842">
        <v>351.1</v>
      </c>
      <c r="V88" s="842">
        <v>1520</v>
      </c>
      <c r="W88" s="842">
        <v>256</v>
      </c>
      <c r="X88" s="842">
        <v>144</v>
      </c>
      <c r="Y88" s="842">
        <v>1109</v>
      </c>
      <c r="Z88" s="842">
        <v>318</v>
      </c>
      <c r="AA88" s="842">
        <v>163</v>
      </c>
      <c r="AB88" s="671"/>
      <c r="AC88" s="671"/>
      <c r="AD88" s="671"/>
      <c r="AE88" s="671"/>
      <c r="AF88" s="671"/>
      <c r="AG88" s="671"/>
      <c r="AH88" s="671"/>
      <c r="AI88" s="671"/>
      <c r="AJ88" s="671"/>
      <c r="AK88" s="671"/>
      <c r="AL88" s="671"/>
      <c r="AM88" s="671"/>
      <c r="AN88" s="671"/>
      <c r="AO88" s="671"/>
      <c r="AP88" s="671"/>
      <c r="AQ88" s="672"/>
    </row>
    <row r="89" spans="1:43">
      <c r="B89" s="775" t="str">
        <f t="shared" si="2"/>
        <v>EBO</v>
      </c>
      <c r="C89" s="843" t="s">
        <v>1025</v>
      </c>
      <c r="D89" s="842">
        <v>1</v>
      </c>
      <c r="E89" s="842">
        <v>72</v>
      </c>
      <c r="F89" s="842">
        <v>16</v>
      </c>
      <c r="G89" s="842">
        <v>1</v>
      </c>
      <c r="H89" s="842">
        <v>95</v>
      </c>
      <c r="I89" s="842">
        <v>21</v>
      </c>
      <c r="J89" s="842">
        <v>1</v>
      </c>
      <c r="K89" s="842">
        <v>65</v>
      </c>
      <c r="L89" s="842">
        <v>17</v>
      </c>
      <c r="M89" s="842">
        <v>0</v>
      </c>
      <c r="N89" s="842">
        <v>0</v>
      </c>
      <c r="O89" s="842">
        <v>0</v>
      </c>
      <c r="P89" s="842">
        <v>0</v>
      </c>
      <c r="Q89" s="842">
        <v>0</v>
      </c>
      <c r="R89" s="842">
        <v>0</v>
      </c>
      <c r="S89" s="842">
        <v>0</v>
      </c>
      <c r="T89" s="842">
        <v>0</v>
      </c>
      <c r="U89" s="842">
        <v>0</v>
      </c>
      <c r="V89" s="842">
        <v>0</v>
      </c>
      <c r="W89" s="842">
        <v>0</v>
      </c>
      <c r="X89" s="842">
        <v>0</v>
      </c>
      <c r="Y89" s="842">
        <v>0</v>
      </c>
      <c r="Z89" s="842">
        <v>0</v>
      </c>
      <c r="AA89" s="842">
        <v>0</v>
      </c>
      <c r="AB89" s="671"/>
      <c r="AC89" s="671"/>
      <c r="AD89" s="671"/>
      <c r="AE89" s="671"/>
      <c r="AF89" s="671"/>
      <c r="AG89" s="671"/>
      <c r="AH89" s="671"/>
      <c r="AI89" s="671"/>
      <c r="AJ89" s="671"/>
      <c r="AK89" s="671"/>
      <c r="AL89" s="671"/>
      <c r="AM89" s="671"/>
      <c r="AN89" s="671"/>
      <c r="AO89" s="671"/>
      <c r="AP89" s="671"/>
      <c r="AQ89" s="672"/>
    </row>
    <row r="90" spans="1:43">
      <c r="B90" s="775" t="str">
        <f t="shared" si="2"/>
        <v>EBO</v>
      </c>
      <c r="C90" s="843" t="s">
        <v>1026</v>
      </c>
      <c r="D90" s="842">
        <v>0</v>
      </c>
      <c r="E90" s="842">
        <v>0</v>
      </c>
      <c r="F90" s="842">
        <v>0</v>
      </c>
      <c r="G90" s="842">
        <v>0</v>
      </c>
      <c r="H90" s="842">
        <v>0</v>
      </c>
      <c r="I90" s="842">
        <v>0</v>
      </c>
      <c r="J90" s="842">
        <v>0</v>
      </c>
      <c r="K90" s="842">
        <v>0</v>
      </c>
      <c r="L90" s="842">
        <v>0</v>
      </c>
      <c r="M90" s="842">
        <v>0</v>
      </c>
      <c r="N90" s="842">
        <v>0</v>
      </c>
      <c r="O90" s="842">
        <v>0</v>
      </c>
      <c r="P90" s="842">
        <v>0</v>
      </c>
      <c r="Q90" s="842">
        <v>0</v>
      </c>
      <c r="R90" s="842">
        <v>0</v>
      </c>
      <c r="S90" s="842">
        <v>0</v>
      </c>
      <c r="T90" s="842">
        <v>0</v>
      </c>
      <c r="U90" s="842">
        <v>0</v>
      </c>
      <c r="V90" s="842">
        <v>0</v>
      </c>
      <c r="W90" s="842">
        <v>0</v>
      </c>
      <c r="X90" s="842">
        <v>0</v>
      </c>
      <c r="Y90" s="842">
        <v>0</v>
      </c>
      <c r="Z90" s="842">
        <v>0</v>
      </c>
      <c r="AA90" s="842">
        <v>0</v>
      </c>
      <c r="AB90" s="671"/>
      <c r="AC90" s="671"/>
      <c r="AD90" s="671"/>
      <c r="AE90" s="671"/>
      <c r="AF90" s="671"/>
      <c r="AG90" s="671"/>
      <c r="AH90" s="671"/>
      <c r="AI90" s="671"/>
      <c r="AJ90" s="671"/>
      <c r="AK90" s="671"/>
      <c r="AL90" s="671"/>
      <c r="AM90" s="671"/>
      <c r="AN90" s="671"/>
      <c r="AO90" s="671"/>
      <c r="AP90" s="671"/>
      <c r="AQ90" s="672"/>
    </row>
    <row r="91" spans="1:43">
      <c r="B91" s="775" t="str">
        <f t="shared" si="2"/>
        <v>EBO</v>
      </c>
      <c r="C91" s="843" t="s">
        <v>473</v>
      </c>
      <c r="D91" s="842">
        <v>0</v>
      </c>
      <c r="E91" s="842">
        <v>0</v>
      </c>
      <c r="F91" s="842">
        <v>0</v>
      </c>
      <c r="G91" s="842">
        <v>0</v>
      </c>
      <c r="H91" s="842">
        <v>0</v>
      </c>
      <c r="I91" s="842">
        <v>0</v>
      </c>
      <c r="J91" s="842">
        <v>0</v>
      </c>
      <c r="K91" s="842">
        <v>0</v>
      </c>
      <c r="L91" s="842">
        <v>0</v>
      </c>
      <c r="M91" s="842">
        <v>0</v>
      </c>
      <c r="N91" s="842">
        <v>0</v>
      </c>
      <c r="O91" s="842">
        <v>0</v>
      </c>
      <c r="P91" s="842">
        <v>0</v>
      </c>
      <c r="Q91" s="842">
        <v>0</v>
      </c>
      <c r="R91" s="842">
        <v>0</v>
      </c>
      <c r="S91" s="842">
        <v>0</v>
      </c>
      <c r="T91" s="842">
        <v>0</v>
      </c>
      <c r="U91" s="842">
        <v>0</v>
      </c>
      <c r="V91" s="842">
        <v>0</v>
      </c>
      <c r="W91" s="842">
        <v>0</v>
      </c>
      <c r="X91" s="842">
        <v>0</v>
      </c>
      <c r="Y91" s="842">
        <v>0</v>
      </c>
      <c r="Z91" s="842">
        <v>0</v>
      </c>
      <c r="AA91" s="842">
        <v>0</v>
      </c>
      <c r="AB91" s="671"/>
      <c r="AC91" s="671"/>
      <c r="AD91" s="671"/>
      <c r="AE91" s="671"/>
      <c r="AF91" s="671"/>
      <c r="AG91" s="671"/>
      <c r="AH91" s="671"/>
      <c r="AI91" s="671"/>
      <c r="AJ91" s="671"/>
      <c r="AK91" s="671"/>
      <c r="AL91" s="671"/>
      <c r="AM91" s="671"/>
      <c r="AN91" s="671"/>
      <c r="AO91" s="671"/>
      <c r="AP91" s="671"/>
      <c r="AQ91" s="672"/>
    </row>
    <row r="92" spans="1:43">
      <c r="B92" s="775" t="str">
        <f t="shared" si="2"/>
        <v>EBO</v>
      </c>
      <c r="C92" s="844" t="s">
        <v>1028</v>
      </c>
      <c r="D92" s="845">
        <v>3067</v>
      </c>
      <c r="E92" s="845">
        <v>197</v>
      </c>
      <c r="F92" s="845">
        <v>63</v>
      </c>
      <c r="G92" s="845">
        <v>970</v>
      </c>
      <c r="H92" s="845">
        <v>300</v>
      </c>
      <c r="I92" s="845">
        <v>102</v>
      </c>
      <c r="J92" s="845">
        <v>1269</v>
      </c>
      <c r="K92" s="845">
        <v>1082</v>
      </c>
      <c r="L92" s="845">
        <v>596</v>
      </c>
      <c r="M92" s="845">
        <v>10200</v>
      </c>
      <c r="N92" s="845">
        <v>609</v>
      </c>
      <c r="O92" s="845">
        <v>255</v>
      </c>
      <c r="P92" s="845">
        <v>1675</v>
      </c>
      <c r="Q92" s="845">
        <v>897</v>
      </c>
      <c r="R92" s="845">
        <v>186</v>
      </c>
      <c r="S92" s="845">
        <v>4225</v>
      </c>
      <c r="T92" s="845">
        <v>2645</v>
      </c>
      <c r="U92" s="845">
        <v>889.4</v>
      </c>
      <c r="V92" s="845">
        <v>3643</v>
      </c>
      <c r="W92" s="845">
        <v>2169</v>
      </c>
      <c r="X92" s="845">
        <v>393</v>
      </c>
      <c r="Y92" s="845">
        <v>3676</v>
      </c>
      <c r="Z92" s="845">
        <v>1505</v>
      </c>
      <c r="AA92" s="845">
        <v>400</v>
      </c>
      <c r="AB92" s="671"/>
      <c r="AC92" s="671"/>
      <c r="AD92" s="671"/>
      <c r="AE92" s="671"/>
      <c r="AF92" s="671"/>
      <c r="AG92" s="671"/>
      <c r="AH92" s="671"/>
      <c r="AI92" s="671"/>
      <c r="AJ92" s="671"/>
      <c r="AK92" s="671"/>
      <c r="AL92" s="671"/>
      <c r="AM92" s="671"/>
      <c r="AN92" s="671"/>
      <c r="AO92" s="671"/>
      <c r="AP92" s="671"/>
      <c r="AQ92" s="672"/>
    </row>
    <row r="93" spans="1:43">
      <c r="B93" s="182" t="str">
        <f t="shared" si="2"/>
        <v>EBO</v>
      </c>
      <c r="C93" s="861"/>
      <c r="D93" s="861"/>
      <c r="E93" s="861"/>
      <c r="F93" s="861"/>
      <c r="G93" s="861"/>
      <c r="H93" s="861"/>
      <c r="I93" s="861"/>
      <c r="J93" s="861"/>
      <c r="K93" s="861"/>
      <c r="L93" s="861"/>
      <c r="M93" s="861"/>
      <c r="N93" s="861"/>
      <c r="O93" s="861"/>
      <c r="P93" s="861"/>
      <c r="Q93" s="861"/>
      <c r="R93" s="861"/>
      <c r="S93" s="861"/>
      <c r="T93" s="861"/>
      <c r="U93" s="861"/>
      <c r="V93" s="861"/>
      <c r="W93" s="861"/>
      <c r="X93" s="861"/>
      <c r="Y93" s="861"/>
      <c r="Z93" s="861"/>
      <c r="AA93" s="861"/>
      <c r="AB93" s="671"/>
      <c r="AC93" s="671"/>
      <c r="AD93" s="671"/>
      <c r="AE93" s="671"/>
      <c r="AF93" s="671"/>
      <c r="AG93" s="671"/>
      <c r="AH93" s="671"/>
      <c r="AI93" s="671"/>
      <c r="AJ93" s="671"/>
      <c r="AK93" s="671"/>
      <c r="AL93" s="671"/>
      <c r="AM93" s="671"/>
      <c r="AN93" s="671"/>
      <c r="AO93" s="671"/>
      <c r="AP93" s="671"/>
      <c r="AQ93" s="672"/>
    </row>
    <row r="94" spans="1:43">
      <c r="B94" s="791" t="s">
        <v>17</v>
      </c>
      <c r="C94" s="792"/>
      <c r="D94" s="793">
        <v>2021</v>
      </c>
      <c r="E94" s="793"/>
      <c r="F94" s="793"/>
      <c r="G94" s="793"/>
      <c r="H94" s="793"/>
      <c r="I94" s="793">
        <v>2020</v>
      </c>
      <c r="J94" s="793"/>
      <c r="K94" s="793"/>
      <c r="L94" s="793"/>
      <c r="M94" s="793"/>
      <c r="N94" s="793">
        <v>2019</v>
      </c>
      <c r="O94" s="793"/>
      <c r="P94" s="793"/>
      <c r="Q94" s="793"/>
      <c r="R94" s="793"/>
      <c r="S94" s="793">
        <v>2018</v>
      </c>
      <c r="T94" s="793"/>
      <c r="U94" s="793"/>
      <c r="V94" s="793"/>
      <c r="W94" s="793"/>
      <c r="X94" s="793">
        <v>2017</v>
      </c>
      <c r="Y94" s="793"/>
      <c r="Z94" s="793"/>
      <c r="AA94" s="793"/>
      <c r="AB94" s="863"/>
      <c r="AC94" s="864">
        <v>2016</v>
      </c>
      <c r="AD94" s="864"/>
      <c r="AE94" s="864"/>
      <c r="AF94" s="864"/>
      <c r="AG94" s="864"/>
      <c r="AH94" s="864">
        <v>2915</v>
      </c>
      <c r="AI94" s="864"/>
      <c r="AJ94" s="864"/>
      <c r="AK94" s="864"/>
      <c r="AL94" s="864"/>
      <c r="AM94" s="864">
        <v>2014</v>
      </c>
      <c r="AN94" s="864"/>
      <c r="AO94" s="864"/>
      <c r="AP94" s="864"/>
      <c r="AQ94" s="862"/>
    </row>
    <row r="95" spans="1:43">
      <c r="B95" s="796" t="str">
        <f t="shared" ref="B95:B123" si="3">$B$94</f>
        <v>EMS</v>
      </c>
      <c r="C95" s="797" t="s">
        <v>1014</v>
      </c>
      <c r="D95" s="616" t="s">
        <v>1015</v>
      </c>
      <c r="E95" s="616"/>
      <c r="F95" s="616" t="s">
        <v>1016</v>
      </c>
      <c r="G95" s="616"/>
      <c r="H95" s="616"/>
      <c r="I95" s="616" t="s">
        <v>1015</v>
      </c>
      <c r="J95" s="616"/>
      <c r="K95" s="616" t="s">
        <v>1016</v>
      </c>
      <c r="L95" s="616"/>
      <c r="M95" s="616"/>
      <c r="N95" s="616" t="s">
        <v>1015</v>
      </c>
      <c r="O95" s="616"/>
      <c r="P95" s="616" t="s">
        <v>1016</v>
      </c>
      <c r="Q95" s="616"/>
      <c r="R95" s="616"/>
      <c r="S95" s="616" t="s">
        <v>1015</v>
      </c>
      <c r="T95" s="616"/>
      <c r="U95" s="616" t="s">
        <v>1016</v>
      </c>
      <c r="V95" s="616"/>
      <c r="W95" s="616"/>
      <c r="X95" s="616" t="s">
        <v>1015</v>
      </c>
      <c r="Y95" s="616"/>
      <c r="Z95" s="616" t="s">
        <v>1016</v>
      </c>
      <c r="AA95" s="616"/>
      <c r="AB95" s="798"/>
      <c r="AC95" s="617" t="s">
        <v>1015</v>
      </c>
      <c r="AD95" s="617"/>
      <c r="AE95" s="798" t="s">
        <v>1016</v>
      </c>
      <c r="AF95" s="798"/>
      <c r="AG95" s="798"/>
      <c r="AH95" s="617" t="s">
        <v>1015</v>
      </c>
      <c r="AI95" s="617"/>
      <c r="AJ95" s="798" t="s">
        <v>1016</v>
      </c>
      <c r="AK95" s="798"/>
      <c r="AL95" s="798"/>
      <c r="AM95" s="617" t="s">
        <v>1015</v>
      </c>
      <c r="AN95" s="617"/>
      <c r="AO95" s="617" t="s">
        <v>1016</v>
      </c>
      <c r="AP95" s="617"/>
      <c r="AQ95" s="617"/>
    </row>
    <row r="96" spans="1:43" s="3" customFormat="1">
      <c r="A96" s="29"/>
      <c r="B96" s="799" t="str">
        <f t="shared" si="3"/>
        <v>EMS</v>
      </c>
      <c r="C96" s="800"/>
      <c r="D96" s="801" t="s">
        <v>202</v>
      </c>
      <c r="E96" s="802" t="s">
        <v>1017</v>
      </c>
      <c r="F96" s="802" t="s">
        <v>1018</v>
      </c>
      <c r="G96" s="801" t="s">
        <v>1019</v>
      </c>
      <c r="H96" s="802" t="s">
        <v>1020</v>
      </c>
      <c r="I96" s="802" t="s">
        <v>202</v>
      </c>
      <c r="J96" s="801" t="s">
        <v>1017</v>
      </c>
      <c r="K96" s="802" t="s">
        <v>1018</v>
      </c>
      <c r="L96" s="802" t="s">
        <v>1019</v>
      </c>
      <c r="M96" s="801" t="s">
        <v>1020</v>
      </c>
      <c r="N96" s="802" t="s">
        <v>202</v>
      </c>
      <c r="O96" s="802" t="s">
        <v>1017</v>
      </c>
      <c r="P96" s="801" t="s">
        <v>1018</v>
      </c>
      <c r="Q96" s="802" t="s">
        <v>1019</v>
      </c>
      <c r="R96" s="802" t="s">
        <v>1020</v>
      </c>
      <c r="S96" s="801" t="s">
        <v>202</v>
      </c>
      <c r="T96" s="802" t="s">
        <v>1017</v>
      </c>
      <c r="U96" s="802" t="s">
        <v>1018</v>
      </c>
      <c r="V96" s="801" t="s">
        <v>1019</v>
      </c>
      <c r="W96" s="802" t="s">
        <v>1020</v>
      </c>
      <c r="X96" s="802" t="s">
        <v>202</v>
      </c>
      <c r="Y96" s="801" t="s">
        <v>1017</v>
      </c>
      <c r="Z96" s="802" t="s">
        <v>1018</v>
      </c>
      <c r="AA96" s="802" t="s">
        <v>1019</v>
      </c>
      <c r="AB96" s="802" t="s">
        <v>1020</v>
      </c>
      <c r="AC96" s="802" t="s">
        <v>202</v>
      </c>
      <c r="AD96" s="802" t="s">
        <v>1017</v>
      </c>
      <c r="AE96" s="802" t="s">
        <v>1018</v>
      </c>
      <c r="AF96" s="802" t="s">
        <v>1019</v>
      </c>
      <c r="AG96" s="802" t="s">
        <v>1020</v>
      </c>
      <c r="AH96" s="802" t="s">
        <v>202</v>
      </c>
      <c r="AI96" s="802" t="s">
        <v>1017</v>
      </c>
      <c r="AJ96" s="802" t="s">
        <v>1018</v>
      </c>
      <c r="AK96" s="802" t="s">
        <v>1019</v>
      </c>
      <c r="AL96" s="802" t="s">
        <v>1020</v>
      </c>
      <c r="AM96" s="802" t="s">
        <v>202</v>
      </c>
      <c r="AN96" s="802" t="s">
        <v>1017</v>
      </c>
      <c r="AO96" s="802" t="s">
        <v>1018</v>
      </c>
      <c r="AP96" s="802" t="s">
        <v>1019</v>
      </c>
      <c r="AQ96" s="802" t="s">
        <v>1020</v>
      </c>
    </row>
    <row r="97" spans="1:46" s="3" customFormat="1">
      <c r="A97" s="29"/>
      <c r="B97" s="775" t="str">
        <f t="shared" si="3"/>
        <v>EMS</v>
      </c>
      <c r="C97" s="836" t="s">
        <v>74</v>
      </c>
      <c r="D97" s="556">
        <v>0</v>
      </c>
      <c r="E97" s="837" t="s">
        <v>62</v>
      </c>
      <c r="F97" s="556">
        <v>0</v>
      </c>
      <c r="G97" s="556">
        <v>0</v>
      </c>
      <c r="H97" s="556">
        <v>0</v>
      </c>
      <c r="I97" s="556">
        <v>0</v>
      </c>
      <c r="J97" s="837" t="s">
        <v>62</v>
      </c>
      <c r="K97" s="556">
        <v>0</v>
      </c>
      <c r="L97" s="556">
        <v>0</v>
      </c>
      <c r="M97" s="556">
        <v>0</v>
      </c>
      <c r="N97" s="556">
        <v>0</v>
      </c>
      <c r="O97" s="837" t="s">
        <v>62</v>
      </c>
      <c r="P97" s="556">
        <v>0</v>
      </c>
      <c r="Q97" s="556">
        <v>0</v>
      </c>
      <c r="R97" s="556">
        <v>0</v>
      </c>
      <c r="S97" s="556">
        <v>0</v>
      </c>
      <c r="T97" s="837" t="s">
        <v>62</v>
      </c>
      <c r="U97" s="556">
        <v>0</v>
      </c>
      <c r="V97" s="556">
        <v>0</v>
      </c>
      <c r="W97" s="556">
        <v>0</v>
      </c>
      <c r="X97" s="556">
        <v>0</v>
      </c>
      <c r="Y97" s="837" t="s">
        <v>62</v>
      </c>
      <c r="Z97" s="556">
        <v>0</v>
      </c>
      <c r="AA97" s="556">
        <v>0</v>
      </c>
      <c r="AB97" s="556">
        <v>0</v>
      </c>
      <c r="AC97" s="556">
        <v>0</v>
      </c>
      <c r="AD97" s="837" t="s">
        <v>62</v>
      </c>
      <c r="AE97" s="556">
        <v>0</v>
      </c>
      <c r="AF97" s="556">
        <v>0</v>
      </c>
      <c r="AG97" s="556">
        <v>0</v>
      </c>
      <c r="AH97" s="556">
        <v>0</v>
      </c>
      <c r="AI97" s="837" t="s">
        <v>62</v>
      </c>
      <c r="AJ97" s="556">
        <v>0</v>
      </c>
      <c r="AK97" s="556">
        <v>0</v>
      </c>
      <c r="AL97" s="556">
        <v>0</v>
      </c>
      <c r="AM97" s="556">
        <v>0</v>
      </c>
      <c r="AN97" s="837" t="s">
        <v>62</v>
      </c>
      <c r="AO97" s="556">
        <v>0</v>
      </c>
      <c r="AP97" s="556">
        <v>0</v>
      </c>
      <c r="AQ97" s="556">
        <v>0</v>
      </c>
    </row>
    <row r="98" spans="1:46" s="3" customFormat="1">
      <c r="A98" s="29"/>
      <c r="B98" s="775" t="str">
        <f t="shared" si="3"/>
        <v>EMS</v>
      </c>
      <c r="C98" s="836" t="s">
        <v>1021</v>
      </c>
      <c r="D98" s="556">
        <v>58</v>
      </c>
      <c r="E98" s="837">
        <v>7.0000000000000001E-3</v>
      </c>
      <c r="F98" s="556">
        <v>58</v>
      </c>
      <c r="G98" s="556">
        <v>0</v>
      </c>
      <c r="H98" s="556">
        <v>0</v>
      </c>
      <c r="I98" s="556">
        <v>786</v>
      </c>
      <c r="J98" s="837">
        <v>0.122</v>
      </c>
      <c r="K98" s="556">
        <v>781</v>
      </c>
      <c r="L98" s="556">
        <v>5</v>
      </c>
      <c r="M98" s="556" t="s">
        <v>62</v>
      </c>
      <c r="N98" s="556">
        <v>646</v>
      </c>
      <c r="O98" s="837">
        <v>4.4999999999999998E-2</v>
      </c>
      <c r="P98" s="556">
        <v>646.13</v>
      </c>
      <c r="Q98" s="556">
        <v>0</v>
      </c>
      <c r="R98" s="556">
        <v>0</v>
      </c>
      <c r="S98" s="556">
        <v>732</v>
      </c>
      <c r="T98" s="837">
        <v>9.8000000000000004E-2</v>
      </c>
      <c r="U98" s="556">
        <v>732</v>
      </c>
      <c r="V98" s="556">
        <v>0</v>
      </c>
      <c r="W98" s="556">
        <v>0</v>
      </c>
      <c r="X98" s="556">
        <v>1177</v>
      </c>
      <c r="Y98" s="837">
        <v>0.114</v>
      </c>
      <c r="Z98" s="556">
        <v>1177</v>
      </c>
      <c r="AA98" s="556">
        <v>0</v>
      </c>
      <c r="AB98" s="556">
        <v>0</v>
      </c>
      <c r="AC98" s="556">
        <v>1277</v>
      </c>
      <c r="AD98" s="837">
        <v>9.7000000000000003E-2</v>
      </c>
      <c r="AE98" s="556">
        <v>1277</v>
      </c>
      <c r="AF98" s="556">
        <v>0</v>
      </c>
      <c r="AG98" s="556">
        <v>0</v>
      </c>
      <c r="AH98" s="556">
        <v>431</v>
      </c>
      <c r="AI98" s="837">
        <v>3.7999999999999999E-2</v>
      </c>
      <c r="AJ98" s="556">
        <v>431</v>
      </c>
      <c r="AK98" s="556">
        <v>0</v>
      </c>
      <c r="AL98" s="556">
        <v>0</v>
      </c>
      <c r="AM98" s="556">
        <v>810</v>
      </c>
      <c r="AN98" s="837">
        <v>0.10100000000000001</v>
      </c>
      <c r="AO98" s="556">
        <v>810</v>
      </c>
      <c r="AP98" s="556">
        <v>0</v>
      </c>
      <c r="AQ98" s="556">
        <v>0</v>
      </c>
    </row>
    <row r="99" spans="1:46" s="3" customFormat="1">
      <c r="A99" s="29"/>
      <c r="B99" s="775" t="str">
        <f t="shared" si="3"/>
        <v>EMS</v>
      </c>
      <c r="C99" s="836" t="s">
        <v>1022</v>
      </c>
      <c r="D99" s="556">
        <v>2681</v>
      </c>
      <c r="E99" s="837">
        <v>0.33100000000000002</v>
      </c>
      <c r="F99" s="556">
        <v>2677</v>
      </c>
      <c r="G99" s="556">
        <v>5</v>
      </c>
      <c r="H99" s="556">
        <v>0</v>
      </c>
      <c r="I99" s="556">
        <v>2633</v>
      </c>
      <c r="J99" s="837">
        <v>0.40699999999999997</v>
      </c>
      <c r="K99" s="556">
        <v>2606</v>
      </c>
      <c r="L99" s="556">
        <v>27</v>
      </c>
      <c r="M99" s="556" t="s">
        <v>62</v>
      </c>
      <c r="N99" s="556">
        <v>5295</v>
      </c>
      <c r="O99" s="837">
        <v>0.36799999999999999</v>
      </c>
      <c r="P99" s="556">
        <v>5295</v>
      </c>
      <c r="Q99" s="556">
        <v>0</v>
      </c>
      <c r="R99" s="556">
        <v>0</v>
      </c>
      <c r="S99" s="556">
        <v>2569</v>
      </c>
      <c r="T99" s="837">
        <v>0.34399999999999997</v>
      </c>
      <c r="U99" s="556">
        <v>2569</v>
      </c>
      <c r="V99" s="556">
        <v>0</v>
      </c>
      <c r="W99" s="556">
        <v>0</v>
      </c>
      <c r="X99" s="556">
        <v>1011</v>
      </c>
      <c r="Y99" s="837">
        <v>9.8000000000000004E-2</v>
      </c>
      <c r="Z99" s="556">
        <v>1011</v>
      </c>
      <c r="AA99" s="556">
        <v>0</v>
      </c>
      <c r="AB99" s="556">
        <v>0</v>
      </c>
      <c r="AC99" s="556">
        <v>816</v>
      </c>
      <c r="AD99" s="837">
        <v>0.06</v>
      </c>
      <c r="AE99" s="556">
        <v>816</v>
      </c>
      <c r="AF99" s="556">
        <v>0</v>
      </c>
      <c r="AG99" s="556">
        <v>0</v>
      </c>
      <c r="AH99" s="556">
        <v>1719</v>
      </c>
      <c r="AI99" s="837">
        <v>0.15</v>
      </c>
      <c r="AJ99" s="556">
        <v>1719</v>
      </c>
      <c r="AK99" s="556">
        <v>0</v>
      </c>
      <c r="AL99" s="556">
        <v>0</v>
      </c>
      <c r="AM99" s="556">
        <v>2067</v>
      </c>
      <c r="AN99" s="837">
        <v>0.25600000000000001</v>
      </c>
      <c r="AO99" s="556">
        <v>2067</v>
      </c>
      <c r="AP99" s="556">
        <v>0</v>
      </c>
      <c r="AQ99" s="556">
        <v>0</v>
      </c>
    </row>
    <row r="100" spans="1:46" s="3" customFormat="1">
      <c r="A100" s="29"/>
      <c r="B100" s="775" t="str">
        <f t="shared" si="3"/>
        <v>EMS</v>
      </c>
      <c r="C100" s="836" t="s">
        <v>1023</v>
      </c>
      <c r="D100" s="556">
        <v>0</v>
      </c>
      <c r="E100" s="837" t="s">
        <v>62</v>
      </c>
      <c r="F100" s="556">
        <v>0</v>
      </c>
      <c r="G100" s="556">
        <v>0</v>
      </c>
      <c r="H100" s="556">
        <v>0</v>
      </c>
      <c r="I100" s="556">
        <v>0</v>
      </c>
      <c r="J100" s="837" t="s">
        <v>62</v>
      </c>
      <c r="K100" s="556">
        <v>0</v>
      </c>
      <c r="L100" s="556">
        <v>0</v>
      </c>
      <c r="M100" s="556">
        <v>0</v>
      </c>
      <c r="N100" s="556">
        <v>0</v>
      </c>
      <c r="O100" s="837" t="s">
        <v>62</v>
      </c>
      <c r="P100" s="556">
        <v>0</v>
      </c>
      <c r="Q100" s="556">
        <v>0</v>
      </c>
      <c r="R100" s="556">
        <v>0</v>
      </c>
      <c r="S100" s="556" t="s">
        <v>1034</v>
      </c>
      <c r="T100" s="837" t="s">
        <v>108</v>
      </c>
      <c r="U100" s="556" t="s">
        <v>1034</v>
      </c>
      <c r="V100" s="556">
        <v>0</v>
      </c>
      <c r="W100" s="556">
        <v>0</v>
      </c>
      <c r="X100" s="556">
        <v>0</v>
      </c>
      <c r="Y100" s="837" t="s">
        <v>62</v>
      </c>
      <c r="Z100" s="556" t="s">
        <v>62</v>
      </c>
      <c r="AA100" s="556">
        <v>0</v>
      </c>
      <c r="AB100" s="556">
        <v>0</v>
      </c>
      <c r="AC100" s="556">
        <v>0</v>
      </c>
      <c r="AD100" s="837" t="s">
        <v>62</v>
      </c>
      <c r="AE100" s="556">
        <v>0</v>
      </c>
      <c r="AF100" s="556">
        <v>0</v>
      </c>
      <c r="AG100" s="556">
        <v>0</v>
      </c>
      <c r="AH100" s="556">
        <v>0</v>
      </c>
      <c r="AI100" s="837" t="s">
        <v>62</v>
      </c>
      <c r="AJ100" s="556">
        <v>0</v>
      </c>
      <c r="AK100" s="556">
        <v>0</v>
      </c>
      <c r="AL100" s="556">
        <v>0</v>
      </c>
      <c r="AM100" s="556">
        <v>0</v>
      </c>
      <c r="AN100" s="837" t="s">
        <v>62</v>
      </c>
      <c r="AO100" s="556">
        <v>0</v>
      </c>
      <c r="AP100" s="556">
        <v>0</v>
      </c>
      <c r="AQ100" s="556">
        <v>0</v>
      </c>
    </row>
    <row r="101" spans="1:46" s="3" customFormat="1">
      <c r="A101" s="29"/>
      <c r="B101" s="775" t="str">
        <f t="shared" si="3"/>
        <v>EMS</v>
      </c>
      <c r="C101" s="836" t="s">
        <v>76</v>
      </c>
      <c r="D101" s="556">
        <v>0</v>
      </c>
      <c r="E101" s="837" t="s">
        <v>62</v>
      </c>
      <c r="F101" s="556">
        <v>0</v>
      </c>
      <c r="G101" s="556">
        <v>0</v>
      </c>
      <c r="H101" s="556">
        <v>0</v>
      </c>
      <c r="I101" s="556">
        <v>0</v>
      </c>
      <c r="J101" s="837" t="s">
        <v>62</v>
      </c>
      <c r="K101" s="556">
        <v>0</v>
      </c>
      <c r="L101" s="556">
        <v>0</v>
      </c>
      <c r="M101" s="556">
        <v>0</v>
      </c>
      <c r="N101" s="556">
        <v>0</v>
      </c>
      <c r="O101" s="837" t="s">
        <v>62</v>
      </c>
      <c r="P101" s="556">
        <v>0</v>
      </c>
      <c r="Q101" s="556">
        <v>0</v>
      </c>
      <c r="R101" s="556">
        <v>0</v>
      </c>
      <c r="S101" s="556">
        <v>19</v>
      </c>
      <c r="T101" s="837">
        <v>3.0000000000000001E-3</v>
      </c>
      <c r="U101" s="556">
        <v>19</v>
      </c>
      <c r="V101" s="556">
        <v>0</v>
      </c>
      <c r="W101" s="556">
        <v>0</v>
      </c>
      <c r="X101" s="556">
        <v>164</v>
      </c>
      <c r="Y101" s="837">
        <v>1.6E-2</v>
      </c>
      <c r="Z101" s="556">
        <v>164</v>
      </c>
      <c r="AA101" s="556">
        <v>0</v>
      </c>
      <c r="AB101" s="556">
        <v>0</v>
      </c>
      <c r="AC101" s="556">
        <v>0</v>
      </c>
      <c r="AD101" s="837" t="s">
        <v>62</v>
      </c>
      <c r="AE101" s="556">
        <v>0</v>
      </c>
      <c r="AF101" s="556">
        <v>0</v>
      </c>
      <c r="AG101" s="556">
        <v>0</v>
      </c>
      <c r="AH101" s="556">
        <v>0</v>
      </c>
      <c r="AI101" s="837" t="s">
        <v>62</v>
      </c>
      <c r="AJ101" s="556">
        <v>0</v>
      </c>
      <c r="AK101" s="556">
        <v>0</v>
      </c>
      <c r="AL101" s="556">
        <v>0</v>
      </c>
      <c r="AM101" s="556">
        <v>0</v>
      </c>
      <c r="AN101" s="837" t="s">
        <v>62</v>
      </c>
      <c r="AO101" s="556">
        <v>0</v>
      </c>
      <c r="AP101" s="556">
        <v>0</v>
      </c>
      <c r="AQ101" s="556">
        <v>0</v>
      </c>
    </row>
    <row r="102" spans="1:46" s="3" customFormat="1">
      <c r="A102" s="29"/>
      <c r="B102" s="775" t="str">
        <f t="shared" si="3"/>
        <v>EMS</v>
      </c>
      <c r="C102" s="836" t="s">
        <v>73</v>
      </c>
      <c r="D102" s="556">
        <v>0</v>
      </c>
      <c r="E102" s="837" t="s">
        <v>62</v>
      </c>
      <c r="F102" s="556">
        <v>0</v>
      </c>
      <c r="G102" s="556">
        <v>0</v>
      </c>
      <c r="H102" s="556">
        <v>0</v>
      </c>
      <c r="I102" s="556">
        <v>0</v>
      </c>
      <c r="J102" s="837" t="s">
        <v>62</v>
      </c>
      <c r="K102" s="556">
        <v>0</v>
      </c>
      <c r="L102" s="556">
        <v>0</v>
      </c>
      <c r="M102" s="556">
        <v>0</v>
      </c>
      <c r="N102" s="556">
        <v>0</v>
      </c>
      <c r="O102" s="837" t="s">
        <v>62</v>
      </c>
      <c r="P102" s="556">
        <v>0</v>
      </c>
      <c r="Q102" s="556">
        <v>0</v>
      </c>
      <c r="R102" s="556">
        <v>0</v>
      </c>
      <c r="S102" s="556">
        <v>0</v>
      </c>
      <c r="T102" s="837" t="s">
        <v>62</v>
      </c>
      <c r="U102" s="556">
        <v>0</v>
      </c>
      <c r="V102" s="556">
        <v>0</v>
      </c>
      <c r="W102" s="556">
        <v>0</v>
      </c>
      <c r="X102" s="556">
        <v>1317</v>
      </c>
      <c r="Y102" s="837">
        <v>0.127</v>
      </c>
      <c r="Z102" s="556">
        <v>1317</v>
      </c>
      <c r="AA102" s="556">
        <v>0</v>
      </c>
      <c r="AB102" s="556">
        <v>0</v>
      </c>
      <c r="AC102" s="556">
        <v>2503</v>
      </c>
      <c r="AD102" s="837">
        <v>0.189</v>
      </c>
      <c r="AE102" s="556">
        <v>2503</v>
      </c>
      <c r="AF102" s="556">
        <v>0</v>
      </c>
      <c r="AG102" s="556">
        <v>0</v>
      </c>
      <c r="AH102" s="556">
        <v>862</v>
      </c>
      <c r="AI102" s="837">
        <v>7.4999999999999997E-2</v>
      </c>
      <c r="AJ102" s="556">
        <v>862</v>
      </c>
      <c r="AK102" s="556">
        <v>0</v>
      </c>
      <c r="AL102" s="556">
        <v>0</v>
      </c>
      <c r="AM102" s="556">
        <v>0</v>
      </c>
      <c r="AN102" s="837" t="s">
        <v>62</v>
      </c>
      <c r="AO102" s="556">
        <v>0</v>
      </c>
      <c r="AP102" s="556">
        <v>0</v>
      </c>
      <c r="AQ102" s="556">
        <v>0</v>
      </c>
    </row>
    <row r="103" spans="1:46" s="3" customFormat="1">
      <c r="A103" s="29"/>
      <c r="B103" s="775" t="str">
        <f t="shared" si="3"/>
        <v>EMS</v>
      </c>
      <c r="C103" s="836" t="s">
        <v>1024</v>
      </c>
      <c r="D103" s="556">
        <v>2261</v>
      </c>
      <c r="E103" s="837">
        <v>0.27900000000000003</v>
      </c>
      <c r="F103" s="556">
        <v>2261</v>
      </c>
      <c r="G103" s="556">
        <v>0</v>
      </c>
      <c r="H103" s="556">
        <v>0</v>
      </c>
      <c r="I103" s="556">
        <v>1749</v>
      </c>
      <c r="J103" s="837">
        <v>0.27</v>
      </c>
      <c r="K103" s="556">
        <v>1749</v>
      </c>
      <c r="L103" s="556">
        <v>0</v>
      </c>
      <c r="M103" s="556">
        <v>0</v>
      </c>
      <c r="N103" s="556">
        <v>4400</v>
      </c>
      <c r="O103" s="837">
        <v>0.30599999999999999</v>
      </c>
      <c r="P103" s="556">
        <v>4400</v>
      </c>
      <c r="Q103" s="556">
        <v>0</v>
      </c>
      <c r="R103" s="556">
        <v>0</v>
      </c>
      <c r="S103" s="556">
        <v>3365</v>
      </c>
      <c r="T103" s="837">
        <v>0.45100000000000001</v>
      </c>
      <c r="U103" s="556">
        <v>3365</v>
      </c>
      <c r="V103" s="556">
        <v>0</v>
      </c>
      <c r="W103" s="556">
        <v>0</v>
      </c>
      <c r="X103" s="556">
        <v>5480</v>
      </c>
      <c r="Y103" s="837">
        <v>0.52900000000000003</v>
      </c>
      <c r="Z103" s="556">
        <v>5480</v>
      </c>
      <c r="AA103" s="556">
        <v>0</v>
      </c>
      <c r="AB103" s="556">
        <v>0</v>
      </c>
      <c r="AC103" s="556">
        <v>7193</v>
      </c>
      <c r="AD103" s="837">
        <v>0.54400000000000004</v>
      </c>
      <c r="AE103" s="556">
        <v>7193</v>
      </c>
      <c r="AF103" s="556">
        <v>0</v>
      </c>
      <c r="AG103" s="556">
        <v>0</v>
      </c>
      <c r="AH103" s="556">
        <v>7219</v>
      </c>
      <c r="AI103" s="837">
        <v>0.63200000000000001</v>
      </c>
      <c r="AJ103" s="556">
        <v>7219</v>
      </c>
      <c r="AK103" s="556">
        <v>0</v>
      </c>
      <c r="AL103" s="556">
        <v>0</v>
      </c>
      <c r="AM103" s="556">
        <v>4705</v>
      </c>
      <c r="AN103" s="837">
        <v>0.58299999999999996</v>
      </c>
      <c r="AO103" s="556">
        <v>4705</v>
      </c>
      <c r="AP103" s="556">
        <v>0</v>
      </c>
      <c r="AQ103" s="556">
        <v>0</v>
      </c>
    </row>
    <row r="104" spans="1:46" s="3" customFormat="1">
      <c r="A104" s="29"/>
      <c r="B104" s="775" t="str">
        <f t="shared" si="3"/>
        <v>EMS</v>
      </c>
      <c r="C104" s="836" t="s">
        <v>1025</v>
      </c>
      <c r="D104" s="556">
        <v>2679</v>
      </c>
      <c r="E104" s="837">
        <v>0.33100000000000002</v>
      </c>
      <c r="F104" s="556">
        <v>2672</v>
      </c>
      <c r="G104" s="556">
        <v>7</v>
      </c>
      <c r="H104" s="556">
        <v>0</v>
      </c>
      <c r="I104" s="556">
        <v>783</v>
      </c>
      <c r="J104" s="837">
        <v>0.121</v>
      </c>
      <c r="K104" s="556">
        <v>781</v>
      </c>
      <c r="L104" s="556">
        <v>1</v>
      </c>
      <c r="M104" s="556" t="s">
        <v>62</v>
      </c>
      <c r="N104" s="556">
        <v>2307</v>
      </c>
      <c r="O104" s="837">
        <v>0.161</v>
      </c>
      <c r="P104" s="556">
        <v>2307</v>
      </c>
      <c r="Q104" s="556">
        <v>0</v>
      </c>
      <c r="R104" s="556">
        <v>0</v>
      </c>
      <c r="S104" s="556">
        <v>0</v>
      </c>
      <c r="T104" s="837" t="s">
        <v>62</v>
      </c>
      <c r="U104" s="556">
        <v>0</v>
      </c>
      <c r="V104" s="556">
        <v>0</v>
      </c>
      <c r="W104" s="556">
        <v>0</v>
      </c>
      <c r="X104" s="556">
        <v>0</v>
      </c>
      <c r="Y104" s="837" t="s">
        <v>62</v>
      </c>
      <c r="Z104" s="556">
        <v>0</v>
      </c>
      <c r="AA104" s="556">
        <v>0</v>
      </c>
      <c r="AB104" s="556">
        <v>0</v>
      </c>
      <c r="AC104" s="556">
        <v>0</v>
      </c>
      <c r="AD104" s="837" t="s">
        <v>62</v>
      </c>
      <c r="AE104" s="556">
        <v>0</v>
      </c>
      <c r="AF104" s="556">
        <v>0</v>
      </c>
      <c r="AG104" s="556">
        <v>0</v>
      </c>
      <c r="AH104" s="556">
        <v>0</v>
      </c>
      <c r="AI104" s="837" t="s">
        <v>62</v>
      </c>
      <c r="AJ104" s="556">
        <v>0</v>
      </c>
      <c r="AK104" s="556">
        <v>0</v>
      </c>
      <c r="AL104" s="556">
        <v>0</v>
      </c>
      <c r="AM104" s="556">
        <v>0</v>
      </c>
      <c r="AN104" s="837" t="s">
        <v>62</v>
      </c>
      <c r="AO104" s="556">
        <v>0</v>
      </c>
      <c r="AP104" s="556">
        <v>0</v>
      </c>
      <c r="AQ104" s="556">
        <v>0</v>
      </c>
    </row>
    <row r="105" spans="1:46" s="3" customFormat="1">
      <c r="A105" s="29"/>
      <c r="B105" s="775" t="str">
        <f t="shared" si="3"/>
        <v>EMS</v>
      </c>
      <c r="C105" s="836" t="s">
        <v>1026</v>
      </c>
      <c r="D105" s="556">
        <v>0</v>
      </c>
      <c r="E105" s="837" t="s">
        <v>62</v>
      </c>
      <c r="F105" s="556">
        <v>0</v>
      </c>
      <c r="G105" s="556">
        <v>0</v>
      </c>
      <c r="H105" s="556">
        <v>0</v>
      </c>
      <c r="I105" s="556">
        <v>0</v>
      </c>
      <c r="J105" s="837" t="s">
        <v>62</v>
      </c>
      <c r="K105" s="556">
        <v>0</v>
      </c>
      <c r="L105" s="556">
        <v>0</v>
      </c>
      <c r="M105" s="556">
        <v>0</v>
      </c>
      <c r="N105" s="556">
        <v>0</v>
      </c>
      <c r="O105" s="837" t="s">
        <v>62</v>
      </c>
      <c r="P105" s="556">
        <v>0</v>
      </c>
      <c r="Q105" s="556">
        <v>0</v>
      </c>
      <c r="R105" s="556">
        <v>0</v>
      </c>
      <c r="S105" s="556">
        <v>0</v>
      </c>
      <c r="T105" s="837" t="s">
        <v>62</v>
      </c>
      <c r="U105" s="556">
        <v>0</v>
      </c>
      <c r="V105" s="556">
        <v>0</v>
      </c>
      <c r="W105" s="556">
        <v>0</v>
      </c>
      <c r="X105" s="556">
        <v>0</v>
      </c>
      <c r="Y105" s="837" t="s">
        <v>62</v>
      </c>
      <c r="Z105" s="556">
        <v>0</v>
      </c>
      <c r="AA105" s="556">
        <v>0</v>
      </c>
      <c r="AB105" s="556">
        <v>0</v>
      </c>
      <c r="AC105" s="556">
        <v>0</v>
      </c>
      <c r="AD105" s="837" t="s">
        <v>62</v>
      </c>
      <c r="AE105" s="556">
        <v>0</v>
      </c>
      <c r="AF105" s="556">
        <v>0</v>
      </c>
      <c r="AG105" s="556">
        <v>0</v>
      </c>
      <c r="AH105" s="556">
        <v>0</v>
      </c>
      <c r="AI105" s="837" t="s">
        <v>62</v>
      </c>
      <c r="AJ105" s="556">
        <v>0</v>
      </c>
      <c r="AK105" s="556">
        <v>0</v>
      </c>
      <c r="AL105" s="556">
        <v>0</v>
      </c>
      <c r="AM105" s="556">
        <v>0</v>
      </c>
      <c r="AN105" s="837" t="s">
        <v>62</v>
      </c>
      <c r="AO105" s="556">
        <v>0</v>
      </c>
      <c r="AP105" s="556">
        <v>0</v>
      </c>
      <c r="AQ105" s="556">
        <v>0</v>
      </c>
    </row>
    <row r="106" spans="1:46" s="3" customFormat="1">
      <c r="A106" s="34"/>
      <c r="B106" s="775" t="str">
        <f t="shared" si="3"/>
        <v>EMS</v>
      </c>
      <c r="C106" s="836" t="s">
        <v>1027</v>
      </c>
      <c r="D106" s="556">
        <v>423</v>
      </c>
      <c r="E106" s="837">
        <v>5.1999999999999998E-2</v>
      </c>
      <c r="F106" s="556">
        <v>423</v>
      </c>
      <c r="G106" s="556">
        <v>0</v>
      </c>
      <c r="H106" s="556">
        <v>0</v>
      </c>
      <c r="I106" s="556">
        <v>516</v>
      </c>
      <c r="J106" s="837">
        <v>0.08</v>
      </c>
      <c r="K106" s="556">
        <v>516</v>
      </c>
      <c r="L106" s="556">
        <v>0</v>
      </c>
      <c r="M106" s="556">
        <v>0</v>
      </c>
      <c r="N106" s="556">
        <v>1725</v>
      </c>
      <c r="O106" s="837">
        <v>0.12</v>
      </c>
      <c r="P106" s="556">
        <v>1725</v>
      </c>
      <c r="Q106" s="556">
        <v>0</v>
      </c>
      <c r="R106" s="556">
        <v>0</v>
      </c>
      <c r="S106" s="556">
        <v>776</v>
      </c>
      <c r="T106" s="837">
        <v>0.104</v>
      </c>
      <c r="U106" s="556">
        <v>776</v>
      </c>
      <c r="V106" s="556">
        <v>0</v>
      </c>
      <c r="W106" s="556">
        <v>0</v>
      </c>
      <c r="X106" s="556">
        <v>1215</v>
      </c>
      <c r="Y106" s="837">
        <v>0.11700000000000001</v>
      </c>
      <c r="Z106" s="556">
        <v>1215</v>
      </c>
      <c r="AA106" s="556">
        <v>0</v>
      </c>
      <c r="AB106" s="556">
        <v>0</v>
      </c>
      <c r="AC106" s="556">
        <v>1061</v>
      </c>
      <c r="AD106" s="837">
        <v>0.08</v>
      </c>
      <c r="AE106" s="556">
        <v>1061</v>
      </c>
      <c r="AF106" s="556">
        <v>0</v>
      </c>
      <c r="AG106" s="556">
        <v>0</v>
      </c>
      <c r="AH106" s="556">
        <v>1075</v>
      </c>
      <c r="AI106" s="837">
        <v>9.4E-2</v>
      </c>
      <c r="AJ106" s="556">
        <v>1075</v>
      </c>
      <c r="AK106" s="556">
        <v>0</v>
      </c>
      <c r="AL106" s="556">
        <v>0</v>
      </c>
      <c r="AM106" s="556">
        <v>345</v>
      </c>
      <c r="AN106" s="837">
        <v>4.2999999999999997E-2</v>
      </c>
      <c r="AO106" s="556">
        <v>345</v>
      </c>
      <c r="AP106" s="556">
        <v>0</v>
      </c>
      <c r="AQ106" s="556">
        <v>0</v>
      </c>
      <c r="AR106" s="33"/>
      <c r="AS106" s="33"/>
      <c r="AT106" s="33"/>
    </row>
    <row r="107" spans="1:46">
      <c r="B107" s="775" t="str">
        <f t="shared" si="3"/>
        <v>EMS</v>
      </c>
      <c r="C107" s="838" t="s">
        <v>1028</v>
      </c>
      <c r="D107" s="839">
        <v>8103</v>
      </c>
      <c r="E107" s="840">
        <v>1</v>
      </c>
      <c r="F107" s="839">
        <v>8092</v>
      </c>
      <c r="G107" s="839">
        <v>12</v>
      </c>
      <c r="H107" s="839">
        <v>0</v>
      </c>
      <c r="I107" s="839">
        <v>6466</v>
      </c>
      <c r="J107" s="840">
        <v>1</v>
      </c>
      <c r="K107" s="839">
        <v>6434</v>
      </c>
      <c r="L107" s="839">
        <v>33</v>
      </c>
      <c r="M107" s="839">
        <v>0</v>
      </c>
      <c r="N107" s="839">
        <v>14373</v>
      </c>
      <c r="O107" s="840">
        <v>1</v>
      </c>
      <c r="P107" s="839">
        <v>14373</v>
      </c>
      <c r="Q107" s="839">
        <v>0</v>
      </c>
      <c r="R107" s="839">
        <v>0</v>
      </c>
      <c r="S107" s="839">
        <v>7462</v>
      </c>
      <c r="T107" s="840">
        <v>1</v>
      </c>
      <c r="U107" s="839">
        <v>7462</v>
      </c>
      <c r="V107" s="839">
        <v>0</v>
      </c>
      <c r="W107" s="839">
        <v>0</v>
      </c>
      <c r="X107" s="839">
        <v>10364</v>
      </c>
      <c r="Y107" s="840">
        <v>1</v>
      </c>
      <c r="Z107" s="839">
        <v>10364</v>
      </c>
      <c r="AA107" s="839">
        <v>0</v>
      </c>
      <c r="AB107" s="839">
        <v>0</v>
      </c>
      <c r="AC107" s="839">
        <v>12851</v>
      </c>
      <c r="AD107" s="840">
        <v>1</v>
      </c>
      <c r="AE107" s="839">
        <v>12851</v>
      </c>
      <c r="AF107" s="839">
        <v>0</v>
      </c>
      <c r="AG107" s="839">
        <v>0</v>
      </c>
      <c r="AH107" s="839">
        <v>11306</v>
      </c>
      <c r="AI107" s="840">
        <v>1</v>
      </c>
      <c r="AJ107" s="839">
        <v>11306</v>
      </c>
      <c r="AK107" s="839">
        <v>0</v>
      </c>
      <c r="AL107" s="839">
        <v>0</v>
      </c>
      <c r="AM107" s="839">
        <v>7927</v>
      </c>
      <c r="AN107" s="840">
        <v>1</v>
      </c>
      <c r="AO107" s="839">
        <v>7927</v>
      </c>
      <c r="AP107" s="839">
        <v>0</v>
      </c>
      <c r="AQ107" s="839">
        <v>0</v>
      </c>
    </row>
    <row r="108" spans="1:46">
      <c r="B108" s="733" t="str">
        <f t="shared" si="3"/>
        <v>EMS</v>
      </c>
      <c r="C108" s="734" t="s">
        <v>1033</v>
      </c>
      <c r="D108" s="817"/>
      <c r="E108" s="817"/>
      <c r="F108" s="817"/>
      <c r="G108" s="817"/>
      <c r="H108" s="817"/>
      <c r="I108" s="817"/>
      <c r="J108" s="817"/>
      <c r="K108" s="817"/>
      <c r="L108" s="817"/>
      <c r="M108" s="817"/>
      <c r="N108" s="817"/>
      <c r="O108" s="817"/>
      <c r="P108" s="817"/>
      <c r="Q108" s="817"/>
      <c r="R108" s="817"/>
      <c r="S108" s="817"/>
      <c r="T108" s="817"/>
      <c r="U108" s="817"/>
      <c r="V108" s="817"/>
      <c r="W108" s="817"/>
      <c r="X108" s="817"/>
      <c r="Y108" s="817"/>
      <c r="Z108" s="817"/>
      <c r="AA108" s="817"/>
      <c r="AB108" s="817"/>
      <c r="AC108" s="819"/>
      <c r="AD108" s="819"/>
      <c r="AE108" s="819"/>
      <c r="AF108" s="819"/>
      <c r="AG108" s="819"/>
      <c r="AH108" s="819"/>
      <c r="AI108" s="819"/>
      <c r="AJ108" s="819"/>
      <c r="AK108" s="819"/>
      <c r="AL108" s="819"/>
      <c r="AM108" s="819"/>
      <c r="AN108" s="819"/>
      <c r="AO108" s="819"/>
      <c r="AP108" s="819"/>
      <c r="AQ108" s="672"/>
    </row>
    <row r="109" spans="1:46">
      <c r="B109" s="738" t="str">
        <f t="shared" si="3"/>
        <v>EMS</v>
      </c>
      <c r="C109" s="818"/>
      <c r="D109" s="807"/>
      <c r="E109" s="807"/>
      <c r="F109" s="807"/>
      <c r="G109" s="807"/>
      <c r="H109" s="807"/>
      <c r="I109" s="807"/>
      <c r="J109" s="807"/>
      <c r="K109" s="807"/>
      <c r="L109" s="807"/>
      <c r="M109" s="807"/>
      <c r="N109" s="807"/>
      <c r="O109" s="807"/>
      <c r="P109" s="807"/>
      <c r="Q109" s="807"/>
      <c r="R109" s="807"/>
      <c r="S109" s="807"/>
      <c r="T109" s="807"/>
      <c r="U109" s="807"/>
      <c r="V109" s="807"/>
      <c r="W109" s="807"/>
      <c r="X109" s="807"/>
      <c r="Y109" s="807"/>
      <c r="Z109" s="807"/>
      <c r="AA109" s="807"/>
      <c r="AB109" s="677"/>
      <c r="AC109" s="671"/>
      <c r="AD109" s="671"/>
      <c r="AE109" s="671"/>
      <c r="AF109" s="671"/>
      <c r="AG109" s="671"/>
      <c r="AH109" s="671"/>
      <c r="AI109" s="671"/>
      <c r="AJ109" s="671"/>
      <c r="AK109" s="671"/>
      <c r="AL109" s="671"/>
      <c r="AM109" s="671"/>
      <c r="AN109" s="671"/>
      <c r="AO109" s="671"/>
      <c r="AP109" s="671"/>
      <c r="AQ109" s="672"/>
    </row>
    <row r="110" spans="1:46">
      <c r="B110" s="791" t="str">
        <f t="shared" si="3"/>
        <v>EMS</v>
      </c>
      <c r="C110" s="822"/>
      <c r="D110" s="823">
        <v>2021</v>
      </c>
      <c r="E110" s="823"/>
      <c r="F110" s="823"/>
      <c r="G110" s="823">
        <v>2020</v>
      </c>
      <c r="H110" s="823"/>
      <c r="I110" s="823"/>
      <c r="J110" s="823">
        <v>2019</v>
      </c>
      <c r="K110" s="823"/>
      <c r="L110" s="823"/>
      <c r="M110" s="823">
        <v>2018</v>
      </c>
      <c r="N110" s="823"/>
      <c r="O110" s="823"/>
      <c r="P110" s="823">
        <v>2017</v>
      </c>
      <c r="Q110" s="823"/>
      <c r="R110" s="823"/>
      <c r="S110" s="823">
        <v>2016</v>
      </c>
      <c r="T110" s="823"/>
      <c r="U110" s="823"/>
      <c r="V110" s="823">
        <v>2015</v>
      </c>
      <c r="W110" s="823"/>
      <c r="X110" s="823"/>
      <c r="Y110" s="823">
        <v>2014</v>
      </c>
      <c r="Z110" s="823"/>
      <c r="AA110" s="876"/>
      <c r="AB110" s="671"/>
      <c r="AC110" s="671"/>
      <c r="AD110" s="677"/>
      <c r="AE110" s="677"/>
      <c r="AF110" s="671"/>
      <c r="AG110" s="671"/>
      <c r="AH110" s="671"/>
      <c r="AI110" s="671"/>
      <c r="AJ110" s="671"/>
      <c r="AK110" s="671"/>
      <c r="AL110" s="671"/>
      <c r="AM110" s="671"/>
      <c r="AN110" s="671"/>
      <c r="AO110" s="671"/>
      <c r="AP110" s="671"/>
      <c r="AQ110" s="672"/>
    </row>
    <row r="111" spans="1:46" ht="38.25">
      <c r="B111" s="811" t="str">
        <f t="shared" si="3"/>
        <v>EMS</v>
      </c>
      <c r="C111" s="812" t="s">
        <v>1014</v>
      </c>
      <c r="D111" s="813" t="s">
        <v>1030</v>
      </c>
      <c r="E111" s="814" t="s">
        <v>1031</v>
      </c>
      <c r="F111" s="814" t="s">
        <v>1032</v>
      </c>
      <c r="G111" s="813" t="s">
        <v>1030</v>
      </c>
      <c r="H111" s="814" t="s">
        <v>1031</v>
      </c>
      <c r="I111" s="814" t="s">
        <v>1032</v>
      </c>
      <c r="J111" s="813" t="s">
        <v>1030</v>
      </c>
      <c r="K111" s="814" t="s">
        <v>1031</v>
      </c>
      <c r="L111" s="814" t="s">
        <v>1032</v>
      </c>
      <c r="M111" s="813" t="s">
        <v>1030</v>
      </c>
      <c r="N111" s="814" t="s">
        <v>1031</v>
      </c>
      <c r="O111" s="814" t="s">
        <v>1032</v>
      </c>
      <c r="P111" s="813" t="s">
        <v>1030</v>
      </c>
      <c r="Q111" s="814" t="s">
        <v>1031</v>
      </c>
      <c r="R111" s="814" t="s">
        <v>1032</v>
      </c>
      <c r="S111" s="813" t="s">
        <v>1030</v>
      </c>
      <c r="T111" s="814" t="s">
        <v>1031</v>
      </c>
      <c r="U111" s="814" t="s">
        <v>1032</v>
      </c>
      <c r="V111" s="813" t="s">
        <v>1030</v>
      </c>
      <c r="W111" s="814" t="s">
        <v>1031</v>
      </c>
      <c r="X111" s="814" t="s">
        <v>1032</v>
      </c>
      <c r="Y111" s="813" t="s">
        <v>1030</v>
      </c>
      <c r="Z111" s="814" t="s">
        <v>1031</v>
      </c>
      <c r="AA111" s="814" t="s">
        <v>1032</v>
      </c>
      <c r="AB111" s="671"/>
      <c r="AC111" s="671"/>
      <c r="AD111" s="677"/>
      <c r="AE111" s="677"/>
      <c r="AF111" s="671"/>
      <c r="AG111" s="671"/>
      <c r="AH111" s="671"/>
      <c r="AI111" s="671"/>
      <c r="AJ111" s="671"/>
      <c r="AK111" s="671"/>
      <c r="AL111" s="671"/>
      <c r="AM111" s="671"/>
      <c r="AN111" s="671"/>
      <c r="AO111" s="671"/>
      <c r="AP111" s="671"/>
      <c r="AQ111" s="672"/>
    </row>
    <row r="112" spans="1:46">
      <c r="B112" s="775" t="str">
        <f t="shared" si="3"/>
        <v>EMS</v>
      </c>
      <c r="C112" s="841" t="s">
        <v>74</v>
      </c>
      <c r="D112" s="556" t="s">
        <v>62</v>
      </c>
      <c r="E112" s="556" t="s">
        <v>62</v>
      </c>
      <c r="F112" s="556" t="s">
        <v>62</v>
      </c>
      <c r="G112" s="556">
        <v>0</v>
      </c>
      <c r="H112" s="556">
        <v>0</v>
      </c>
      <c r="I112" s="556" t="s">
        <v>101</v>
      </c>
      <c r="J112" s="556">
        <v>0</v>
      </c>
      <c r="K112" s="556">
        <v>0</v>
      </c>
      <c r="L112" s="556">
        <v>0</v>
      </c>
      <c r="M112" s="556">
        <v>0</v>
      </c>
      <c r="N112" s="556">
        <v>0</v>
      </c>
      <c r="O112" s="556">
        <v>0</v>
      </c>
      <c r="P112" s="556">
        <v>0</v>
      </c>
      <c r="Q112" s="556">
        <v>0</v>
      </c>
      <c r="R112" s="556">
        <v>0</v>
      </c>
      <c r="S112" s="556">
        <v>0</v>
      </c>
      <c r="T112" s="556">
        <v>0</v>
      </c>
      <c r="U112" s="556">
        <v>0</v>
      </c>
      <c r="V112" s="556">
        <v>0</v>
      </c>
      <c r="W112" s="556">
        <v>0</v>
      </c>
      <c r="X112" s="556">
        <v>0</v>
      </c>
      <c r="Y112" s="556">
        <v>0</v>
      </c>
      <c r="Z112" s="556">
        <v>0</v>
      </c>
      <c r="AA112" s="556">
        <v>0</v>
      </c>
      <c r="AB112" s="671"/>
      <c r="AC112" s="671"/>
      <c r="AD112" s="671"/>
      <c r="AE112" s="671"/>
      <c r="AF112" s="671"/>
      <c r="AG112" s="671"/>
      <c r="AH112" s="671"/>
      <c r="AI112" s="671"/>
      <c r="AJ112" s="671"/>
      <c r="AK112" s="671"/>
      <c r="AL112" s="671"/>
      <c r="AM112" s="671"/>
      <c r="AN112" s="671"/>
      <c r="AO112" s="671"/>
      <c r="AP112" s="671"/>
      <c r="AQ112" s="672"/>
    </row>
    <row r="113" spans="1:43">
      <c r="B113" s="775" t="str">
        <f t="shared" si="3"/>
        <v>EMS</v>
      </c>
      <c r="C113" s="843" t="s">
        <v>1021</v>
      </c>
      <c r="D113" s="556" t="s">
        <v>62</v>
      </c>
      <c r="E113" s="556" t="s">
        <v>62</v>
      </c>
      <c r="F113" s="556" t="s">
        <v>62</v>
      </c>
      <c r="G113" s="556">
        <v>4</v>
      </c>
      <c r="H113" s="556">
        <v>354</v>
      </c>
      <c r="I113" s="556">
        <v>86</v>
      </c>
      <c r="J113" s="556">
        <v>8</v>
      </c>
      <c r="K113" s="556">
        <v>353</v>
      </c>
      <c r="L113" s="556">
        <v>118</v>
      </c>
      <c r="M113" s="556">
        <v>4</v>
      </c>
      <c r="N113" s="556">
        <v>336</v>
      </c>
      <c r="O113" s="556">
        <v>146</v>
      </c>
      <c r="P113" s="556">
        <v>7</v>
      </c>
      <c r="Q113" s="556">
        <v>640</v>
      </c>
      <c r="R113" s="556">
        <v>217</v>
      </c>
      <c r="S113" s="556">
        <v>2</v>
      </c>
      <c r="T113" s="556">
        <v>451.9</v>
      </c>
      <c r="U113" s="556">
        <v>140.9</v>
      </c>
      <c r="V113" s="556">
        <v>1</v>
      </c>
      <c r="W113" s="556">
        <v>32.6</v>
      </c>
      <c r="X113" s="556">
        <v>35.5</v>
      </c>
      <c r="Y113" s="556">
        <v>4</v>
      </c>
      <c r="Z113" s="556">
        <v>247.6</v>
      </c>
      <c r="AA113" s="556">
        <v>0.2</v>
      </c>
      <c r="AB113" s="671"/>
      <c r="AC113" s="671"/>
      <c r="AD113" s="671"/>
      <c r="AE113" s="671"/>
      <c r="AF113" s="671"/>
      <c r="AG113" s="671"/>
      <c r="AH113" s="671"/>
      <c r="AI113" s="671"/>
      <c r="AJ113" s="671"/>
      <c r="AK113" s="671"/>
      <c r="AL113" s="671"/>
      <c r="AM113" s="671"/>
      <c r="AN113" s="671"/>
      <c r="AO113" s="671"/>
      <c r="AP113" s="671"/>
      <c r="AQ113" s="672"/>
    </row>
    <row r="114" spans="1:43">
      <c r="B114" s="775" t="str">
        <f t="shared" si="3"/>
        <v>EMS</v>
      </c>
      <c r="C114" s="843" t="s">
        <v>1022</v>
      </c>
      <c r="D114" s="556">
        <v>6</v>
      </c>
      <c r="E114" s="556">
        <v>666</v>
      </c>
      <c r="F114" s="556">
        <v>149</v>
      </c>
      <c r="G114" s="556">
        <v>9</v>
      </c>
      <c r="H114" s="556">
        <v>2638</v>
      </c>
      <c r="I114" s="556">
        <v>543</v>
      </c>
      <c r="J114" s="556">
        <v>28</v>
      </c>
      <c r="K114" s="556">
        <v>3424</v>
      </c>
      <c r="L114" s="556">
        <v>1058</v>
      </c>
      <c r="M114" s="556">
        <v>3</v>
      </c>
      <c r="N114" s="556">
        <v>242</v>
      </c>
      <c r="O114" s="556">
        <v>96</v>
      </c>
      <c r="P114" s="556">
        <v>7</v>
      </c>
      <c r="Q114" s="556">
        <v>647</v>
      </c>
      <c r="R114" s="556">
        <v>264</v>
      </c>
      <c r="S114" s="556">
        <v>5</v>
      </c>
      <c r="T114" s="556">
        <v>865.5</v>
      </c>
      <c r="U114" s="556">
        <v>289.2</v>
      </c>
      <c r="V114" s="556">
        <v>7</v>
      </c>
      <c r="W114" s="556">
        <v>692.4</v>
      </c>
      <c r="X114" s="556">
        <v>325.89999999999998</v>
      </c>
      <c r="Y114" s="556">
        <v>9</v>
      </c>
      <c r="Z114" s="556">
        <v>1335.7</v>
      </c>
      <c r="AA114" s="556">
        <v>0.5</v>
      </c>
      <c r="AB114" s="671"/>
      <c r="AC114" s="671"/>
      <c r="AD114" s="671"/>
      <c r="AE114" s="671"/>
      <c r="AF114" s="671"/>
      <c r="AG114" s="671"/>
      <c r="AH114" s="671"/>
      <c r="AI114" s="671"/>
      <c r="AJ114" s="671"/>
      <c r="AK114" s="671"/>
      <c r="AL114" s="671"/>
      <c r="AM114" s="671"/>
      <c r="AN114" s="671"/>
      <c r="AO114" s="671"/>
      <c r="AP114" s="671"/>
      <c r="AQ114" s="672"/>
    </row>
    <row r="115" spans="1:43">
      <c r="B115" s="775" t="str">
        <f t="shared" si="3"/>
        <v>EMS</v>
      </c>
      <c r="C115" s="843" t="s">
        <v>1023</v>
      </c>
      <c r="D115" s="556" t="s">
        <v>62</v>
      </c>
      <c r="E115" s="556" t="s">
        <v>62</v>
      </c>
      <c r="F115" s="556" t="s">
        <v>62</v>
      </c>
      <c r="G115" s="556">
        <v>0</v>
      </c>
      <c r="H115" s="556">
        <v>0</v>
      </c>
      <c r="I115" s="556">
        <v>0</v>
      </c>
      <c r="J115" s="556">
        <v>0</v>
      </c>
      <c r="K115" s="556">
        <v>0</v>
      </c>
      <c r="L115" s="556">
        <v>0</v>
      </c>
      <c r="M115" s="556">
        <v>0</v>
      </c>
      <c r="N115" s="556">
        <v>0</v>
      </c>
      <c r="O115" s="556">
        <v>0</v>
      </c>
      <c r="P115" s="556">
        <v>0</v>
      </c>
      <c r="Q115" s="556">
        <v>0</v>
      </c>
      <c r="R115" s="556">
        <v>0</v>
      </c>
      <c r="S115" s="556">
        <v>0</v>
      </c>
      <c r="T115" s="556">
        <v>0</v>
      </c>
      <c r="U115" s="556">
        <v>0</v>
      </c>
      <c r="V115" s="556">
        <v>0</v>
      </c>
      <c r="W115" s="556">
        <v>0</v>
      </c>
      <c r="X115" s="556">
        <v>0</v>
      </c>
      <c r="Y115" s="556">
        <v>0</v>
      </c>
      <c r="Z115" s="556">
        <v>0</v>
      </c>
      <c r="AA115" s="556">
        <v>0</v>
      </c>
      <c r="AB115" s="671"/>
      <c r="AC115" s="671"/>
      <c r="AD115" s="671"/>
      <c r="AE115" s="671"/>
      <c r="AF115" s="671"/>
      <c r="AG115" s="671"/>
      <c r="AH115" s="671"/>
      <c r="AI115" s="671"/>
      <c r="AJ115" s="671"/>
      <c r="AK115" s="671"/>
      <c r="AL115" s="671"/>
      <c r="AM115" s="671"/>
      <c r="AN115" s="671"/>
      <c r="AO115" s="671"/>
      <c r="AP115" s="671"/>
      <c r="AQ115" s="672"/>
    </row>
    <row r="116" spans="1:43">
      <c r="B116" s="775" t="str">
        <f t="shared" si="3"/>
        <v>EMS</v>
      </c>
      <c r="C116" s="843" t="s">
        <v>76</v>
      </c>
      <c r="D116" s="556" t="s">
        <v>62</v>
      </c>
      <c r="E116" s="556" t="s">
        <v>62</v>
      </c>
      <c r="F116" s="556" t="s">
        <v>62</v>
      </c>
      <c r="G116" s="556">
        <v>0</v>
      </c>
      <c r="H116" s="556">
        <v>0</v>
      </c>
      <c r="I116" s="556">
        <v>0</v>
      </c>
      <c r="J116" s="556">
        <v>0</v>
      </c>
      <c r="K116" s="556">
        <v>0</v>
      </c>
      <c r="L116" s="556">
        <v>0</v>
      </c>
      <c r="M116" s="556">
        <v>1</v>
      </c>
      <c r="N116" s="556">
        <v>107</v>
      </c>
      <c r="O116" s="556">
        <v>26</v>
      </c>
      <c r="P116" s="556">
        <v>1</v>
      </c>
      <c r="Q116" s="556">
        <v>107</v>
      </c>
      <c r="R116" s="556">
        <v>26</v>
      </c>
      <c r="S116" s="556">
        <v>0</v>
      </c>
      <c r="T116" s="556">
        <v>0</v>
      </c>
      <c r="U116" s="556">
        <v>0</v>
      </c>
      <c r="V116" s="556">
        <v>0</v>
      </c>
      <c r="W116" s="556">
        <v>0</v>
      </c>
      <c r="X116" s="556">
        <v>0</v>
      </c>
      <c r="Y116" s="556">
        <v>0</v>
      </c>
      <c r="Z116" s="556">
        <v>0</v>
      </c>
      <c r="AA116" s="556">
        <v>0</v>
      </c>
      <c r="AB116" s="671"/>
      <c r="AC116" s="671"/>
      <c r="AD116" s="671"/>
      <c r="AE116" s="671"/>
      <c r="AF116" s="671"/>
      <c r="AG116" s="671"/>
      <c r="AH116" s="671"/>
      <c r="AI116" s="671"/>
      <c r="AJ116" s="671"/>
      <c r="AK116" s="671"/>
      <c r="AL116" s="671"/>
      <c r="AM116" s="671"/>
      <c r="AN116" s="671"/>
      <c r="AO116" s="671"/>
      <c r="AP116" s="671"/>
      <c r="AQ116" s="672"/>
    </row>
    <row r="117" spans="1:43">
      <c r="B117" s="775" t="str">
        <f t="shared" si="3"/>
        <v>EMS</v>
      </c>
      <c r="C117" s="843" t="s">
        <v>73</v>
      </c>
      <c r="D117" s="556" t="s">
        <v>62</v>
      </c>
      <c r="E117" s="556" t="s">
        <v>62</v>
      </c>
      <c r="F117" s="556" t="s">
        <v>62</v>
      </c>
      <c r="G117" s="556">
        <v>0</v>
      </c>
      <c r="H117" s="556">
        <v>0</v>
      </c>
      <c r="I117" s="556">
        <v>0</v>
      </c>
      <c r="J117" s="556">
        <v>0</v>
      </c>
      <c r="K117" s="556">
        <v>0</v>
      </c>
      <c r="L117" s="556">
        <v>0</v>
      </c>
      <c r="M117" s="556">
        <v>0</v>
      </c>
      <c r="N117" s="556">
        <v>0</v>
      </c>
      <c r="O117" s="556">
        <v>0</v>
      </c>
      <c r="P117" s="556">
        <v>2739</v>
      </c>
      <c r="Q117" s="556">
        <v>10757</v>
      </c>
      <c r="R117" s="556">
        <v>2875</v>
      </c>
      <c r="S117" s="556">
        <v>5776</v>
      </c>
      <c r="T117" s="556">
        <v>11415.3</v>
      </c>
      <c r="U117" s="556">
        <v>3209.7</v>
      </c>
      <c r="V117" s="556">
        <v>370</v>
      </c>
      <c r="W117" s="556">
        <v>658</v>
      </c>
      <c r="X117" s="556">
        <v>334.8</v>
      </c>
      <c r="Y117" s="556">
        <v>0</v>
      </c>
      <c r="Z117" s="556">
        <v>0</v>
      </c>
      <c r="AA117" s="556">
        <v>0</v>
      </c>
      <c r="AB117" s="671"/>
      <c r="AC117" s="671"/>
      <c r="AD117" s="671"/>
      <c r="AE117" s="671"/>
      <c r="AF117" s="671"/>
      <c r="AG117" s="671"/>
      <c r="AH117" s="671"/>
      <c r="AI117" s="671"/>
      <c r="AJ117" s="671"/>
      <c r="AK117" s="671"/>
      <c r="AL117" s="671"/>
      <c r="AM117" s="671"/>
      <c r="AN117" s="671"/>
      <c r="AO117" s="671"/>
      <c r="AP117" s="671"/>
      <c r="AQ117" s="672"/>
    </row>
    <row r="118" spans="1:43">
      <c r="B118" s="775" t="str">
        <f t="shared" si="3"/>
        <v>EMS</v>
      </c>
      <c r="C118" s="843" t="s">
        <v>1024</v>
      </c>
      <c r="D118" s="556">
        <v>32398</v>
      </c>
      <c r="E118" s="556">
        <v>3199</v>
      </c>
      <c r="F118" s="556">
        <v>1663</v>
      </c>
      <c r="G118" s="556">
        <v>11169</v>
      </c>
      <c r="H118" s="556">
        <v>3199</v>
      </c>
      <c r="I118" s="556">
        <v>1663</v>
      </c>
      <c r="J118" s="556">
        <v>8591</v>
      </c>
      <c r="K118" s="556">
        <v>3199</v>
      </c>
      <c r="L118" s="556">
        <v>1663</v>
      </c>
      <c r="M118" s="556">
        <v>25524</v>
      </c>
      <c r="N118" s="556">
        <v>2464</v>
      </c>
      <c r="O118" s="556">
        <v>1575</v>
      </c>
      <c r="P118" s="556">
        <v>21840</v>
      </c>
      <c r="Q118" s="556">
        <v>2464</v>
      </c>
      <c r="R118" s="556">
        <v>1575</v>
      </c>
      <c r="S118" s="556">
        <v>38872</v>
      </c>
      <c r="T118" s="556">
        <v>6823.5</v>
      </c>
      <c r="U118" s="556">
        <v>1810.2</v>
      </c>
      <c r="V118" s="556">
        <v>26875</v>
      </c>
      <c r="W118" s="556">
        <v>2414.3000000000002</v>
      </c>
      <c r="X118" s="556">
        <v>778.1</v>
      </c>
      <c r="Y118" s="556">
        <v>3199</v>
      </c>
      <c r="Z118" s="556">
        <v>7786.2</v>
      </c>
      <c r="AA118" s="556">
        <v>2158</v>
      </c>
      <c r="AB118" s="671"/>
      <c r="AC118" s="671"/>
      <c r="AD118" s="671"/>
      <c r="AE118" s="671"/>
      <c r="AF118" s="671"/>
      <c r="AG118" s="671"/>
      <c r="AH118" s="671"/>
      <c r="AI118" s="671"/>
      <c r="AJ118" s="671"/>
      <c r="AK118" s="671"/>
      <c r="AL118" s="671"/>
      <c r="AM118" s="671"/>
      <c r="AN118" s="671"/>
      <c r="AO118" s="671"/>
      <c r="AP118" s="671"/>
      <c r="AQ118" s="672"/>
    </row>
    <row r="119" spans="1:43">
      <c r="B119" s="775" t="str">
        <f t="shared" si="3"/>
        <v>EMS</v>
      </c>
      <c r="C119" s="843" t="s">
        <v>1025</v>
      </c>
      <c r="D119" s="556">
        <v>15</v>
      </c>
      <c r="E119" s="556">
        <v>1406</v>
      </c>
      <c r="F119" s="556">
        <v>312</v>
      </c>
      <c r="G119" s="556">
        <v>9</v>
      </c>
      <c r="H119" s="556">
        <v>520</v>
      </c>
      <c r="I119" s="556">
        <v>117</v>
      </c>
      <c r="J119" s="556">
        <v>20</v>
      </c>
      <c r="K119" s="556">
        <v>1015</v>
      </c>
      <c r="L119" s="556">
        <v>230</v>
      </c>
      <c r="M119" s="556">
        <v>0</v>
      </c>
      <c r="N119" s="556">
        <v>0</v>
      </c>
      <c r="O119" s="556">
        <v>0</v>
      </c>
      <c r="P119" s="556">
        <v>0</v>
      </c>
      <c r="Q119" s="556">
        <v>0</v>
      </c>
      <c r="R119" s="556">
        <v>0</v>
      </c>
      <c r="S119" s="556">
        <v>0</v>
      </c>
      <c r="T119" s="556">
        <v>0</v>
      </c>
      <c r="U119" s="556">
        <v>0</v>
      </c>
      <c r="V119" s="556">
        <v>0</v>
      </c>
      <c r="W119" s="556">
        <v>0</v>
      </c>
      <c r="X119" s="556">
        <v>0</v>
      </c>
      <c r="Y119" s="556">
        <v>0</v>
      </c>
      <c r="Z119" s="556">
        <v>0</v>
      </c>
      <c r="AA119" s="556">
        <v>0</v>
      </c>
      <c r="AB119" s="671"/>
      <c r="AC119" s="671"/>
      <c r="AD119" s="671"/>
      <c r="AE119" s="671"/>
      <c r="AF119" s="671"/>
      <c r="AG119" s="671"/>
      <c r="AH119" s="671"/>
      <c r="AI119" s="671"/>
      <c r="AJ119" s="671"/>
      <c r="AK119" s="671"/>
      <c r="AL119" s="671"/>
      <c r="AM119" s="671"/>
      <c r="AN119" s="671"/>
      <c r="AO119" s="671"/>
      <c r="AP119" s="671"/>
      <c r="AQ119" s="672"/>
    </row>
    <row r="120" spans="1:43">
      <c r="B120" s="775" t="str">
        <f t="shared" si="3"/>
        <v>EMS</v>
      </c>
      <c r="C120" s="843" t="s">
        <v>1026</v>
      </c>
      <c r="D120" s="556" t="s">
        <v>62</v>
      </c>
      <c r="E120" s="556" t="s">
        <v>62</v>
      </c>
      <c r="F120" s="556" t="s">
        <v>62</v>
      </c>
      <c r="G120" s="556">
        <v>0</v>
      </c>
      <c r="H120" s="556">
        <v>0</v>
      </c>
      <c r="I120" s="556">
        <v>0</v>
      </c>
      <c r="J120" s="556">
        <v>0</v>
      </c>
      <c r="K120" s="556">
        <v>0</v>
      </c>
      <c r="L120" s="556">
        <v>0</v>
      </c>
      <c r="M120" s="556">
        <v>0</v>
      </c>
      <c r="N120" s="556">
        <v>0</v>
      </c>
      <c r="O120" s="556">
        <v>0</v>
      </c>
      <c r="P120" s="556">
        <v>0</v>
      </c>
      <c r="Q120" s="556">
        <v>0</v>
      </c>
      <c r="R120" s="556">
        <v>0</v>
      </c>
      <c r="S120" s="556">
        <v>0</v>
      </c>
      <c r="T120" s="556">
        <v>0</v>
      </c>
      <c r="U120" s="556">
        <v>0</v>
      </c>
      <c r="V120" s="556">
        <v>7713</v>
      </c>
      <c r="W120" s="556">
        <v>0</v>
      </c>
      <c r="X120" s="556">
        <v>0</v>
      </c>
      <c r="Y120" s="556">
        <v>0</v>
      </c>
      <c r="Z120" s="556">
        <v>0</v>
      </c>
      <c r="AA120" s="556">
        <v>0</v>
      </c>
      <c r="AB120" s="671"/>
      <c r="AC120" s="671"/>
      <c r="AD120" s="671"/>
      <c r="AE120" s="671"/>
      <c r="AF120" s="671"/>
      <c r="AG120" s="671"/>
      <c r="AH120" s="671"/>
      <c r="AI120" s="671"/>
      <c r="AJ120" s="671"/>
      <c r="AK120" s="671"/>
      <c r="AL120" s="671"/>
      <c r="AM120" s="671"/>
      <c r="AN120" s="671"/>
      <c r="AO120" s="671"/>
      <c r="AP120" s="671"/>
      <c r="AQ120" s="672"/>
    </row>
    <row r="121" spans="1:43">
      <c r="B121" s="775" t="str">
        <f t="shared" si="3"/>
        <v>EMS</v>
      </c>
      <c r="C121" s="843" t="s">
        <v>473</v>
      </c>
      <c r="D121" s="556">
        <v>1</v>
      </c>
      <c r="E121" s="556" t="s">
        <v>62</v>
      </c>
      <c r="F121" s="556" t="s">
        <v>62</v>
      </c>
      <c r="G121" s="556">
        <v>0</v>
      </c>
      <c r="H121" s="556">
        <v>0</v>
      </c>
      <c r="I121" s="556">
        <v>0</v>
      </c>
      <c r="J121" s="556">
        <v>1</v>
      </c>
      <c r="K121" s="556">
        <v>0</v>
      </c>
      <c r="L121" s="556">
        <v>0</v>
      </c>
      <c r="M121" s="556">
        <v>4064</v>
      </c>
      <c r="N121" s="556">
        <v>0</v>
      </c>
      <c r="O121" s="556">
        <v>0</v>
      </c>
      <c r="P121" s="556">
        <v>8660</v>
      </c>
      <c r="Q121" s="556">
        <v>0</v>
      </c>
      <c r="R121" s="556">
        <v>0</v>
      </c>
      <c r="S121" s="556">
        <v>0</v>
      </c>
      <c r="T121" s="556">
        <v>0</v>
      </c>
      <c r="U121" s="556">
        <v>0</v>
      </c>
      <c r="V121" s="556" t="s">
        <v>62</v>
      </c>
      <c r="W121" s="556">
        <v>0</v>
      </c>
      <c r="X121" s="556">
        <v>0</v>
      </c>
      <c r="Y121" s="556">
        <v>0</v>
      </c>
      <c r="Z121" s="556">
        <v>0</v>
      </c>
      <c r="AA121" s="556">
        <v>0</v>
      </c>
      <c r="AB121" s="671"/>
      <c r="AC121" s="671"/>
      <c r="AD121" s="671"/>
      <c r="AE121" s="671"/>
      <c r="AF121" s="671"/>
      <c r="AG121" s="671"/>
      <c r="AH121" s="671"/>
      <c r="AI121" s="671"/>
      <c r="AJ121" s="671"/>
      <c r="AK121" s="671"/>
      <c r="AL121" s="671"/>
      <c r="AM121" s="671"/>
      <c r="AN121" s="671"/>
      <c r="AO121" s="671"/>
      <c r="AP121" s="671"/>
      <c r="AQ121" s="672"/>
    </row>
    <row r="122" spans="1:43">
      <c r="B122" s="775" t="str">
        <f t="shared" si="3"/>
        <v>EMS</v>
      </c>
      <c r="C122" s="844" t="s">
        <v>1028</v>
      </c>
      <c r="D122" s="839">
        <v>32420</v>
      </c>
      <c r="E122" s="839">
        <v>5270</v>
      </c>
      <c r="F122" s="839">
        <v>2124</v>
      </c>
      <c r="G122" s="839">
        <v>11192</v>
      </c>
      <c r="H122" s="839">
        <v>6711</v>
      </c>
      <c r="I122" s="839">
        <v>2408</v>
      </c>
      <c r="J122" s="839">
        <v>8648</v>
      </c>
      <c r="K122" s="839">
        <v>7991</v>
      </c>
      <c r="L122" s="839">
        <v>3069</v>
      </c>
      <c r="M122" s="839">
        <v>29596</v>
      </c>
      <c r="N122" s="839">
        <v>3148</v>
      </c>
      <c r="O122" s="839">
        <v>1842</v>
      </c>
      <c r="P122" s="839">
        <v>33254</v>
      </c>
      <c r="Q122" s="839">
        <v>14616</v>
      </c>
      <c r="R122" s="839">
        <v>4956</v>
      </c>
      <c r="S122" s="839">
        <v>56443</v>
      </c>
      <c r="T122" s="839">
        <v>19556.2</v>
      </c>
      <c r="U122" s="839">
        <v>5450</v>
      </c>
      <c r="V122" s="839">
        <v>34966</v>
      </c>
      <c r="W122" s="839">
        <v>3797.3</v>
      </c>
      <c r="X122" s="839">
        <v>1474.4</v>
      </c>
      <c r="Y122" s="839">
        <v>3212</v>
      </c>
      <c r="Z122" s="839">
        <v>9369.6</v>
      </c>
      <c r="AA122" s="848">
        <v>2158.6999999999998</v>
      </c>
      <c r="AB122" s="671"/>
      <c r="AC122" s="671"/>
      <c r="AD122" s="671"/>
      <c r="AE122" s="671"/>
      <c r="AF122" s="671"/>
      <c r="AG122" s="671"/>
      <c r="AH122" s="671"/>
      <c r="AI122" s="671"/>
      <c r="AJ122" s="671"/>
      <c r="AK122" s="671"/>
      <c r="AL122" s="671"/>
      <c r="AM122" s="671"/>
      <c r="AN122" s="671"/>
      <c r="AO122" s="671"/>
      <c r="AP122" s="671"/>
      <c r="AQ122" s="672"/>
    </row>
    <row r="123" spans="1:43">
      <c r="B123" s="775" t="str">
        <f t="shared" si="3"/>
        <v>EMS</v>
      </c>
      <c r="C123" s="861"/>
      <c r="D123" s="861"/>
      <c r="E123" s="861"/>
      <c r="F123" s="861"/>
      <c r="G123" s="861"/>
      <c r="H123" s="861"/>
      <c r="I123" s="861"/>
      <c r="J123" s="861"/>
      <c r="K123" s="861"/>
      <c r="L123" s="861"/>
      <c r="M123" s="861"/>
      <c r="N123" s="861"/>
      <c r="O123" s="861"/>
      <c r="P123" s="861"/>
      <c r="Q123" s="861"/>
      <c r="R123" s="861"/>
      <c r="S123" s="861"/>
      <c r="T123" s="861"/>
      <c r="U123" s="861"/>
      <c r="V123" s="861"/>
      <c r="W123" s="861"/>
      <c r="X123" s="861"/>
      <c r="Y123" s="861"/>
      <c r="Z123" s="861"/>
      <c r="AA123" s="861"/>
      <c r="AB123" s="815"/>
      <c r="AC123" s="815"/>
      <c r="AD123" s="815"/>
      <c r="AE123" s="815"/>
      <c r="AF123" s="815"/>
      <c r="AG123" s="815"/>
      <c r="AH123" s="815"/>
      <c r="AI123" s="815"/>
      <c r="AJ123" s="815"/>
      <c r="AK123" s="815"/>
      <c r="AL123" s="815"/>
      <c r="AM123" s="815"/>
      <c r="AN123" s="815"/>
      <c r="AO123" s="815"/>
      <c r="AP123" s="815"/>
      <c r="AQ123" s="672"/>
    </row>
    <row r="124" spans="1:43">
      <c r="B124" s="791" t="s">
        <v>18</v>
      </c>
      <c r="C124" s="792"/>
      <c r="D124" s="793">
        <v>2021</v>
      </c>
      <c r="E124" s="793"/>
      <c r="F124" s="793"/>
      <c r="G124" s="793"/>
      <c r="H124" s="793"/>
      <c r="I124" s="793">
        <v>2020</v>
      </c>
      <c r="J124" s="793"/>
      <c r="K124" s="793"/>
      <c r="L124" s="793"/>
      <c r="M124" s="793"/>
      <c r="N124" s="793">
        <v>2019</v>
      </c>
      <c r="O124" s="793"/>
      <c r="P124" s="793"/>
      <c r="Q124" s="793"/>
      <c r="R124" s="793"/>
      <c r="S124" s="793">
        <v>2018</v>
      </c>
      <c r="T124" s="793"/>
      <c r="U124" s="793"/>
      <c r="V124" s="793"/>
      <c r="W124" s="793"/>
      <c r="X124" s="793">
        <v>2017</v>
      </c>
      <c r="Y124" s="793"/>
      <c r="Z124" s="793"/>
      <c r="AA124" s="793"/>
      <c r="AB124" s="794"/>
      <c r="AC124" s="793">
        <v>2016</v>
      </c>
      <c r="AD124" s="793"/>
      <c r="AE124" s="793"/>
      <c r="AF124" s="793"/>
      <c r="AG124" s="793"/>
      <c r="AH124" s="793">
        <v>2015</v>
      </c>
      <c r="AI124" s="793"/>
      <c r="AJ124" s="793"/>
      <c r="AK124" s="793"/>
      <c r="AL124" s="793"/>
      <c r="AM124" s="793">
        <v>2014</v>
      </c>
      <c r="AN124" s="793"/>
      <c r="AO124" s="793"/>
      <c r="AP124" s="793"/>
      <c r="AQ124" s="862"/>
    </row>
    <row r="125" spans="1:43">
      <c r="B125" s="796" t="str">
        <f t="shared" ref="B125:B153" si="4">$B$124</f>
        <v>EMT</v>
      </c>
      <c r="C125" s="797" t="s">
        <v>1014</v>
      </c>
      <c r="D125" s="616" t="s">
        <v>1015</v>
      </c>
      <c r="E125" s="616"/>
      <c r="F125" s="616" t="s">
        <v>1016</v>
      </c>
      <c r="G125" s="616"/>
      <c r="H125" s="616"/>
      <c r="I125" s="616" t="s">
        <v>1015</v>
      </c>
      <c r="J125" s="616"/>
      <c r="K125" s="616" t="s">
        <v>1016</v>
      </c>
      <c r="L125" s="616"/>
      <c r="M125" s="616"/>
      <c r="N125" s="616" t="s">
        <v>1015</v>
      </c>
      <c r="O125" s="616"/>
      <c r="P125" s="616" t="s">
        <v>1016</v>
      </c>
      <c r="Q125" s="616"/>
      <c r="R125" s="616"/>
      <c r="S125" s="616" t="s">
        <v>1015</v>
      </c>
      <c r="T125" s="616"/>
      <c r="U125" s="616" t="s">
        <v>1016</v>
      </c>
      <c r="V125" s="616"/>
      <c r="W125" s="616"/>
      <c r="X125" s="616" t="s">
        <v>1015</v>
      </c>
      <c r="Y125" s="616"/>
      <c r="Z125" s="616" t="s">
        <v>1016</v>
      </c>
      <c r="AA125" s="616"/>
      <c r="AB125" s="798"/>
      <c r="AC125" s="617" t="s">
        <v>1015</v>
      </c>
      <c r="AD125" s="617"/>
      <c r="AE125" s="798" t="s">
        <v>1016</v>
      </c>
      <c r="AF125" s="798"/>
      <c r="AG125" s="798"/>
      <c r="AH125" s="617" t="s">
        <v>1015</v>
      </c>
      <c r="AI125" s="617"/>
      <c r="AJ125" s="798" t="s">
        <v>1016</v>
      </c>
      <c r="AK125" s="798"/>
      <c r="AL125" s="798"/>
      <c r="AM125" s="617" t="s">
        <v>1015</v>
      </c>
      <c r="AN125" s="617"/>
      <c r="AO125" s="617" t="s">
        <v>1016</v>
      </c>
      <c r="AP125" s="617"/>
      <c r="AQ125" s="617"/>
    </row>
    <row r="126" spans="1:43" s="3" customFormat="1">
      <c r="A126" s="29"/>
      <c r="B126" s="799" t="str">
        <f t="shared" si="4"/>
        <v>EMT</v>
      </c>
      <c r="C126" s="800"/>
      <c r="D126" s="801" t="s">
        <v>202</v>
      </c>
      <c r="E126" s="802" t="s">
        <v>1017</v>
      </c>
      <c r="F126" s="802" t="s">
        <v>1018</v>
      </c>
      <c r="G126" s="801" t="s">
        <v>1019</v>
      </c>
      <c r="H126" s="802" t="s">
        <v>1020</v>
      </c>
      <c r="I126" s="802" t="s">
        <v>202</v>
      </c>
      <c r="J126" s="801" t="s">
        <v>1017</v>
      </c>
      <c r="K126" s="802" t="s">
        <v>1018</v>
      </c>
      <c r="L126" s="802" t="s">
        <v>1019</v>
      </c>
      <c r="M126" s="801" t="s">
        <v>1020</v>
      </c>
      <c r="N126" s="802" t="s">
        <v>202</v>
      </c>
      <c r="O126" s="802" t="s">
        <v>1017</v>
      </c>
      <c r="P126" s="801" t="s">
        <v>1018</v>
      </c>
      <c r="Q126" s="802" t="s">
        <v>1019</v>
      </c>
      <c r="R126" s="802" t="s">
        <v>1020</v>
      </c>
      <c r="S126" s="801" t="s">
        <v>202</v>
      </c>
      <c r="T126" s="802" t="s">
        <v>1017</v>
      </c>
      <c r="U126" s="802" t="s">
        <v>1018</v>
      </c>
      <c r="V126" s="801" t="s">
        <v>1019</v>
      </c>
      <c r="W126" s="802" t="s">
        <v>1020</v>
      </c>
      <c r="X126" s="802" t="s">
        <v>202</v>
      </c>
      <c r="Y126" s="801" t="s">
        <v>1017</v>
      </c>
      <c r="Z126" s="802" t="s">
        <v>1018</v>
      </c>
      <c r="AA126" s="802" t="s">
        <v>1019</v>
      </c>
      <c r="AB126" s="802" t="s">
        <v>1020</v>
      </c>
      <c r="AC126" s="802" t="s">
        <v>202</v>
      </c>
      <c r="AD126" s="802" t="s">
        <v>1017</v>
      </c>
      <c r="AE126" s="802" t="s">
        <v>1018</v>
      </c>
      <c r="AF126" s="802" t="s">
        <v>1019</v>
      </c>
      <c r="AG126" s="802" t="s">
        <v>1020</v>
      </c>
      <c r="AH126" s="802" t="s">
        <v>202</v>
      </c>
      <c r="AI126" s="802" t="s">
        <v>1017</v>
      </c>
      <c r="AJ126" s="802" t="s">
        <v>1018</v>
      </c>
      <c r="AK126" s="802" t="s">
        <v>1019</v>
      </c>
      <c r="AL126" s="802" t="s">
        <v>1020</v>
      </c>
      <c r="AM126" s="802" t="s">
        <v>202</v>
      </c>
      <c r="AN126" s="802" t="s">
        <v>1017</v>
      </c>
      <c r="AO126" s="802" t="s">
        <v>1018</v>
      </c>
      <c r="AP126" s="802" t="s">
        <v>1019</v>
      </c>
      <c r="AQ126" s="802" t="s">
        <v>1020</v>
      </c>
    </row>
    <row r="127" spans="1:43" s="3" customFormat="1">
      <c r="A127" s="29"/>
      <c r="B127" s="775" t="str">
        <f t="shared" si="4"/>
        <v>EMT</v>
      </c>
      <c r="C127" s="836" t="s">
        <v>74</v>
      </c>
      <c r="D127" s="556">
        <v>0</v>
      </c>
      <c r="E127" s="837" t="s">
        <v>62</v>
      </c>
      <c r="F127" s="556">
        <v>0</v>
      </c>
      <c r="G127" s="556">
        <v>0</v>
      </c>
      <c r="H127" s="556">
        <v>0</v>
      </c>
      <c r="I127" s="556">
        <v>0</v>
      </c>
      <c r="J127" s="837" t="s">
        <v>62</v>
      </c>
      <c r="K127" s="556">
        <v>0</v>
      </c>
      <c r="L127" s="556">
        <v>0</v>
      </c>
      <c r="M127" s="556">
        <v>0</v>
      </c>
      <c r="N127" s="556">
        <v>38</v>
      </c>
      <c r="O127" s="837">
        <v>1E-3</v>
      </c>
      <c r="P127" s="556">
        <v>38</v>
      </c>
      <c r="Q127" s="556">
        <v>0</v>
      </c>
      <c r="R127" s="556">
        <v>0</v>
      </c>
      <c r="S127" s="556">
        <v>874</v>
      </c>
      <c r="T127" s="837">
        <v>6.6000000000000003E-2</v>
      </c>
      <c r="U127" s="556">
        <v>874</v>
      </c>
      <c r="V127" s="556">
        <v>0</v>
      </c>
      <c r="W127" s="556">
        <v>0</v>
      </c>
      <c r="X127" s="556">
        <v>900</v>
      </c>
      <c r="Y127" s="837">
        <v>3.5999999999999997E-2</v>
      </c>
      <c r="Z127" s="556">
        <v>900</v>
      </c>
      <c r="AA127" s="556">
        <v>0</v>
      </c>
      <c r="AB127" s="556">
        <v>0</v>
      </c>
      <c r="AC127" s="556">
        <v>0</v>
      </c>
      <c r="AD127" s="837" t="s">
        <v>62</v>
      </c>
      <c r="AE127" s="556">
        <v>0</v>
      </c>
      <c r="AF127" s="556">
        <v>0</v>
      </c>
      <c r="AG127" s="556">
        <v>0</v>
      </c>
      <c r="AH127" s="556">
        <v>0</v>
      </c>
      <c r="AI127" s="837" t="s">
        <v>62</v>
      </c>
      <c r="AJ127" s="556" t="s">
        <v>62</v>
      </c>
      <c r="AK127" s="556">
        <v>0</v>
      </c>
      <c r="AL127" s="556">
        <v>0</v>
      </c>
      <c r="AM127" s="556">
        <v>0</v>
      </c>
      <c r="AN127" s="837" t="s">
        <v>62</v>
      </c>
      <c r="AO127" s="556">
        <v>0</v>
      </c>
      <c r="AP127" s="556">
        <v>0</v>
      </c>
      <c r="AQ127" s="556">
        <v>0</v>
      </c>
    </row>
    <row r="128" spans="1:43" s="3" customFormat="1">
      <c r="A128" s="29"/>
      <c r="B128" s="775" t="str">
        <f t="shared" si="4"/>
        <v>EMT</v>
      </c>
      <c r="C128" s="836" t="s">
        <v>1021</v>
      </c>
      <c r="D128" s="556">
        <v>0</v>
      </c>
      <c r="E128" s="837" t="s">
        <v>62</v>
      </c>
      <c r="F128" s="556">
        <v>0</v>
      </c>
      <c r="G128" s="556">
        <v>0</v>
      </c>
      <c r="H128" s="556">
        <v>0</v>
      </c>
      <c r="I128" s="556">
        <v>0</v>
      </c>
      <c r="J128" s="837" t="s">
        <v>62</v>
      </c>
      <c r="K128" s="556">
        <v>0</v>
      </c>
      <c r="L128" s="556">
        <v>0</v>
      </c>
      <c r="M128" s="556">
        <v>0</v>
      </c>
      <c r="N128" s="556">
        <v>459</v>
      </c>
      <c r="O128" s="837">
        <v>1.6E-2</v>
      </c>
      <c r="P128" s="556">
        <v>459</v>
      </c>
      <c r="Q128" s="556">
        <v>0</v>
      </c>
      <c r="R128" s="556">
        <v>0</v>
      </c>
      <c r="S128" s="556">
        <v>465</v>
      </c>
      <c r="T128" s="837">
        <v>3.5000000000000003E-2</v>
      </c>
      <c r="U128" s="556">
        <v>465</v>
      </c>
      <c r="V128" s="556">
        <v>0</v>
      </c>
      <c r="W128" s="556">
        <v>0</v>
      </c>
      <c r="X128" s="556">
        <v>4017</v>
      </c>
      <c r="Y128" s="837">
        <v>0.17</v>
      </c>
      <c r="Z128" s="556">
        <v>4017</v>
      </c>
      <c r="AA128" s="556">
        <v>0</v>
      </c>
      <c r="AB128" s="556">
        <v>0</v>
      </c>
      <c r="AC128" s="556">
        <v>0</v>
      </c>
      <c r="AD128" s="837" t="s">
        <v>62</v>
      </c>
      <c r="AE128" s="556">
        <v>0</v>
      </c>
      <c r="AF128" s="556">
        <v>0</v>
      </c>
      <c r="AG128" s="556">
        <v>0</v>
      </c>
      <c r="AH128" s="556">
        <v>0</v>
      </c>
      <c r="AI128" s="837" t="s">
        <v>62</v>
      </c>
      <c r="AJ128" s="556" t="s">
        <v>62</v>
      </c>
      <c r="AK128" s="556">
        <v>0</v>
      </c>
      <c r="AL128" s="556">
        <v>0</v>
      </c>
      <c r="AM128" s="556">
        <v>0</v>
      </c>
      <c r="AN128" s="837" t="s">
        <v>62</v>
      </c>
      <c r="AO128" s="556">
        <v>0</v>
      </c>
      <c r="AP128" s="556">
        <v>0</v>
      </c>
      <c r="AQ128" s="556">
        <v>0</v>
      </c>
    </row>
    <row r="129" spans="1:46" s="3" customFormat="1">
      <c r="A129" s="29"/>
      <c r="B129" s="775" t="str">
        <f t="shared" si="4"/>
        <v>EMT</v>
      </c>
      <c r="C129" s="836" t="s">
        <v>1022</v>
      </c>
      <c r="D129" s="556">
        <v>3856</v>
      </c>
      <c r="E129" s="837">
        <v>0.313</v>
      </c>
      <c r="F129" s="556">
        <v>3856</v>
      </c>
      <c r="G129" s="556">
        <v>0</v>
      </c>
      <c r="H129" s="556">
        <v>0</v>
      </c>
      <c r="I129" s="556">
        <v>4976</v>
      </c>
      <c r="J129" s="837">
        <v>0.27</v>
      </c>
      <c r="K129" s="556">
        <v>4976</v>
      </c>
      <c r="L129" s="556">
        <v>0</v>
      </c>
      <c r="M129" s="556">
        <v>0</v>
      </c>
      <c r="N129" s="556">
        <v>11784</v>
      </c>
      <c r="O129" s="837">
        <v>0.41</v>
      </c>
      <c r="P129" s="556">
        <v>11784</v>
      </c>
      <c r="Q129" s="556">
        <v>0</v>
      </c>
      <c r="R129" s="556">
        <v>0</v>
      </c>
      <c r="S129" s="556">
        <v>3860</v>
      </c>
      <c r="T129" s="837">
        <v>0.29199999999999998</v>
      </c>
      <c r="U129" s="556">
        <v>3860</v>
      </c>
      <c r="V129" s="556">
        <v>0</v>
      </c>
      <c r="W129" s="556">
        <v>0</v>
      </c>
      <c r="X129" s="556">
        <v>6018</v>
      </c>
      <c r="Y129" s="837">
        <v>0.24</v>
      </c>
      <c r="Z129" s="556">
        <v>6018</v>
      </c>
      <c r="AA129" s="556">
        <v>0</v>
      </c>
      <c r="AB129" s="556">
        <v>0</v>
      </c>
      <c r="AC129" s="556">
        <v>0</v>
      </c>
      <c r="AD129" s="837" t="s">
        <v>62</v>
      </c>
      <c r="AE129" s="556">
        <v>0</v>
      </c>
      <c r="AF129" s="556">
        <v>0</v>
      </c>
      <c r="AG129" s="556">
        <v>0</v>
      </c>
      <c r="AH129" s="556">
        <v>1331</v>
      </c>
      <c r="AI129" s="837">
        <v>4.8000000000000001E-2</v>
      </c>
      <c r="AJ129" s="556">
        <v>1331</v>
      </c>
      <c r="AK129" s="556">
        <v>0</v>
      </c>
      <c r="AL129" s="556">
        <v>0</v>
      </c>
      <c r="AM129" s="556">
        <v>240.76</v>
      </c>
      <c r="AN129" s="837">
        <v>0.16</v>
      </c>
      <c r="AO129" s="556">
        <v>240.76</v>
      </c>
      <c r="AP129" s="556">
        <v>0</v>
      </c>
      <c r="AQ129" s="556">
        <v>0</v>
      </c>
    </row>
    <row r="130" spans="1:46" s="3" customFormat="1">
      <c r="A130" s="29"/>
      <c r="B130" s="775" t="str">
        <f t="shared" si="4"/>
        <v>EMT</v>
      </c>
      <c r="C130" s="836" t="s">
        <v>1023</v>
      </c>
      <c r="D130" s="556">
        <v>0</v>
      </c>
      <c r="E130" s="837" t="s">
        <v>62</v>
      </c>
      <c r="F130" s="556">
        <v>0</v>
      </c>
      <c r="G130" s="556">
        <v>0</v>
      </c>
      <c r="H130" s="556">
        <v>0</v>
      </c>
      <c r="I130" s="556">
        <v>0</v>
      </c>
      <c r="J130" s="837" t="s">
        <v>62</v>
      </c>
      <c r="K130" s="556">
        <v>0</v>
      </c>
      <c r="L130" s="556">
        <v>0</v>
      </c>
      <c r="M130" s="556">
        <v>0</v>
      </c>
      <c r="N130" s="556">
        <v>59</v>
      </c>
      <c r="O130" s="837">
        <v>2E-3</v>
      </c>
      <c r="P130" s="556">
        <v>59</v>
      </c>
      <c r="Q130" s="556">
        <v>0</v>
      </c>
      <c r="R130" s="556">
        <v>0</v>
      </c>
      <c r="S130" s="556">
        <v>2565</v>
      </c>
      <c r="T130" s="837">
        <v>0.19400000000000001</v>
      </c>
      <c r="U130" s="556">
        <v>2565</v>
      </c>
      <c r="V130" s="556">
        <v>0</v>
      </c>
      <c r="W130" s="556">
        <v>0</v>
      </c>
      <c r="X130" s="556">
        <v>3685</v>
      </c>
      <c r="Y130" s="837">
        <v>0.14699999999999999</v>
      </c>
      <c r="Z130" s="556">
        <v>3685</v>
      </c>
      <c r="AA130" s="556">
        <v>0</v>
      </c>
      <c r="AB130" s="556">
        <v>0</v>
      </c>
      <c r="AC130" s="556">
        <v>2850</v>
      </c>
      <c r="AD130" s="837">
        <v>6.7000000000000004E-2</v>
      </c>
      <c r="AE130" s="556">
        <v>2850</v>
      </c>
      <c r="AF130" s="556">
        <v>0</v>
      </c>
      <c r="AG130" s="556">
        <v>0</v>
      </c>
      <c r="AH130" s="556">
        <v>0</v>
      </c>
      <c r="AI130" s="837" t="s">
        <v>62</v>
      </c>
      <c r="AJ130" s="556" t="s">
        <v>62</v>
      </c>
      <c r="AK130" s="556">
        <v>0</v>
      </c>
      <c r="AL130" s="556">
        <v>0</v>
      </c>
      <c r="AM130" s="556">
        <v>0</v>
      </c>
      <c r="AN130" s="837" t="s">
        <v>62</v>
      </c>
      <c r="AO130" s="556">
        <v>0</v>
      </c>
      <c r="AP130" s="556">
        <v>0</v>
      </c>
      <c r="AQ130" s="556">
        <v>0</v>
      </c>
    </row>
    <row r="131" spans="1:46" s="3" customFormat="1">
      <c r="A131" s="29"/>
      <c r="B131" s="775" t="str">
        <f t="shared" si="4"/>
        <v>EMT</v>
      </c>
      <c r="C131" s="836" t="s">
        <v>76</v>
      </c>
      <c r="D131" s="556">
        <v>0</v>
      </c>
      <c r="E131" s="837" t="s">
        <v>62</v>
      </c>
      <c r="F131" s="556">
        <v>0</v>
      </c>
      <c r="G131" s="556">
        <v>0</v>
      </c>
      <c r="H131" s="556">
        <v>0</v>
      </c>
      <c r="I131" s="556">
        <v>0</v>
      </c>
      <c r="J131" s="837" t="s">
        <v>62</v>
      </c>
      <c r="K131" s="556">
        <v>0</v>
      </c>
      <c r="L131" s="556">
        <v>0</v>
      </c>
      <c r="M131" s="556">
        <v>0</v>
      </c>
      <c r="N131" s="556">
        <v>294</v>
      </c>
      <c r="O131" s="837">
        <v>0.01</v>
      </c>
      <c r="P131" s="556">
        <v>294</v>
      </c>
      <c r="Q131" s="556">
        <v>0</v>
      </c>
      <c r="R131" s="556">
        <v>0</v>
      </c>
      <c r="S131" s="556">
        <v>377</v>
      </c>
      <c r="T131" s="837">
        <v>2.8000000000000001E-2</v>
      </c>
      <c r="U131" s="556">
        <v>377</v>
      </c>
      <c r="V131" s="556">
        <v>0</v>
      </c>
      <c r="W131" s="556">
        <v>0</v>
      </c>
      <c r="X131" s="556">
        <v>2432</v>
      </c>
      <c r="Y131" s="837">
        <v>9.7000000000000003E-2</v>
      </c>
      <c r="Z131" s="556">
        <v>2432</v>
      </c>
      <c r="AA131" s="556">
        <v>0</v>
      </c>
      <c r="AB131" s="556">
        <v>0</v>
      </c>
      <c r="AC131" s="556">
        <v>0</v>
      </c>
      <c r="AD131" s="837" t="s">
        <v>62</v>
      </c>
      <c r="AE131" s="556">
        <v>0</v>
      </c>
      <c r="AF131" s="556">
        <v>0</v>
      </c>
      <c r="AG131" s="556">
        <v>0</v>
      </c>
      <c r="AH131" s="556">
        <v>2541</v>
      </c>
      <c r="AI131" s="837">
        <v>9.0999999999999998E-2</v>
      </c>
      <c r="AJ131" s="556">
        <v>2541</v>
      </c>
      <c r="AK131" s="556">
        <v>0</v>
      </c>
      <c r="AL131" s="556">
        <v>0</v>
      </c>
      <c r="AM131" s="556">
        <v>0</v>
      </c>
      <c r="AN131" s="837" t="s">
        <v>62</v>
      </c>
      <c r="AO131" s="556">
        <v>0</v>
      </c>
      <c r="AP131" s="556">
        <v>0</v>
      </c>
      <c r="AQ131" s="556">
        <v>0</v>
      </c>
    </row>
    <row r="132" spans="1:46" s="3" customFormat="1">
      <c r="A132" s="29"/>
      <c r="B132" s="775" t="str">
        <f t="shared" si="4"/>
        <v>EMT</v>
      </c>
      <c r="C132" s="836" t="s">
        <v>73</v>
      </c>
      <c r="D132" s="556">
        <v>0</v>
      </c>
      <c r="E132" s="837" t="s">
        <v>62</v>
      </c>
      <c r="F132" s="556">
        <v>0</v>
      </c>
      <c r="G132" s="556">
        <v>0</v>
      </c>
      <c r="H132" s="556">
        <v>0</v>
      </c>
      <c r="I132" s="556">
        <v>0</v>
      </c>
      <c r="J132" s="837" t="s">
        <v>62</v>
      </c>
      <c r="K132" s="556">
        <v>0</v>
      </c>
      <c r="L132" s="556">
        <v>0</v>
      </c>
      <c r="M132" s="556">
        <v>0</v>
      </c>
      <c r="N132" s="556">
        <v>0</v>
      </c>
      <c r="O132" s="837">
        <v>0</v>
      </c>
      <c r="P132" s="556">
        <v>0</v>
      </c>
      <c r="Q132" s="556">
        <v>0</v>
      </c>
      <c r="R132" s="556">
        <v>0</v>
      </c>
      <c r="S132" s="556">
        <v>0</v>
      </c>
      <c r="T132" s="837" t="s">
        <v>62</v>
      </c>
      <c r="U132" s="556">
        <v>0</v>
      </c>
      <c r="V132" s="556">
        <v>0</v>
      </c>
      <c r="W132" s="556">
        <v>0</v>
      </c>
      <c r="X132" s="556">
        <v>820</v>
      </c>
      <c r="Y132" s="837">
        <v>3.3000000000000002E-2</v>
      </c>
      <c r="Z132" s="556">
        <v>820</v>
      </c>
      <c r="AA132" s="556">
        <v>0</v>
      </c>
      <c r="AB132" s="556">
        <v>0</v>
      </c>
      <c r="AC132" s="556">
        <v>27594</v>
      </c>
      <c r="AD132" s="837">
        <v>0.65300000000000002</v>
      </c>
      <c r="AE132" s="556">
        <v>16350</v>
      </c>
      <c r="AF132" s="556">
        <v>0</v>
      </c>
      <c r="AG132" s="556">
        <v>11245</v>
      </c>
      <c r="AH132" s="556">
        <v>13186</v>
      </c>
      <c r="AI132" s="837">
        <v>0.47099999999999997</v>
      </c>
      <c r="AJ132" s="556">
        <v>9492</v>
      </c>
      <c r="AK132" s="556">
        <v>0</v>
      </c>
      <c r="AL132" s="556">
        <v>3695</v>
      </c>
      <c r="AM132" s="556">
        <v>606.52</v>
      </c>
      <c r="AN132" s="837">
        <v>0.39</v>
      </c>
      <c r="AO132" s="556">
        <v>606.52</v>
      </c>
      <c r="AP132" s="556">
        <v>0</v>
      </c>
      <c r="AQ132" s="556">
        <v>0</v>
      </c>
    </row>
    <row r="133" spans="1:46" s="3" customFormat="1">
      <c r="A133" s="29"/>
      <c r="B133" s="775" t="str">
        <f t="shared" si="4"/>
        <v>EMT</v>
      </c>
      <c r="C133" s="836" t="s">
        <v>1024</v>
      </c>
      <c r="D133" s="556">
        <v>2179</v>
      </c>
      <c r="E133" s="837">
        <v>0.17699999999999999</v>
      </c>
      <c r="F133" s="556">
        <v>2179</v>
      </c>
      <c r="G133" s="556">
        <v>0</v>
      </c>
      <c r="H133" s="556">
        <v>0</v>
      </c>
      <c r="I133" s="556">
        <v>3609</v>
      </c>
      <c r="J133" s="837">
        <v>0.19600000000000001</v>
      </c>
      <c r="K133" s="556">
        <v>3609</v>
      </c>
      <c r="L133" s="556">
        <v>0</v>
      </c>
      <c r="M133" s="556">
        <v>0</v>
      </c>
      <c r="N133" s="556">
        <v>6093</v>
      </c>
      <c r="O133" s="837">
        <v>0.21199999999999999</v>
      </c>
      <c r="P133" s="556">
        <v>6093</v>
      </c>
      <c r="Q133" s="556">
        <v>0</v>
      </c>
      <c r="R133" s="556">
        <v>0</v>
      </c>
      <c r="S133" s="556">
        <v>5093</v>
      </c>
      <c r="T133" s="837">
        <v>0.38500000000000001</v>
      </c>
      <c r="U133" s="556">
        <v>5093</v>
      </c>
      <c r="V133" s="556">
        <v>0</v>
      </c>
      <c r="W133" s="556">
        <v>0</v>
      </c>
      <c r="X133" s="556">
        <v>5608</v>
      </c>
      <c r="Y133" s="837">
        <v>0.224</v>
      </c>
      <c r="Z133" s="556">
        <v>5608</v>
      </c>
      <c r="AA133" s="556">
        <v>0</v>
      </c>
      <c r="AB133" s="556">
        <v>0</v>
      </c>
      <c r="AC133" s="556">
        <v>8389</v>
      </c>
      <c r="AD133" s="837">
        <v>0.19800000000000001</v>
      </c>
      <c r="AE133" s="556">
        <v>8389</v>
      </c>
      <c r="AF133" s="556">
        <v>0</v>
      </c>
      <c r="AG133" s="556">
        <v>0</v>
      </c>
      <c r="AH133" s="556">
        <v>7282</v>
      </c>
      <c r="AI133" s="837">
        <v>0.26</v>
      </c>
      <c r="AJ133" s="556">
        <v>7282</v>
      </c>
      <c r="AK133" s="556">
        <v>0</v>
      </c>
      <c r="AL133" s="556">
        <v>0</v>
      </c>
      <c r="AM133" s="556">
        <v>699.6</v>
      </c>
      <c r="AN133" s="837">
        <v>0.45</v>
      </c>
      <c r="AO133" s="556">
        <v>699.6</v>
      </c>
      <c r="AP133" s="556">
        <v>0</v>
      </c>
      <c r="AQ133" s="556">
        <v>0</v>
      </c>
    </row>
    <row r="134" spans="1:46" s="3" customFormat="1">
      <c r="A134" s="29"/>
      <c r="B134" s="775" t="str">
        <f t="shared" si="4"/>
        <v>EMT</v>
      </c>
      <c r="C134" s="836" t="s">
        <v>1025</v>
      </c>
      <c r="D134" s="556">
        <v>6267</v>
      </c>
      <c r="E134" s="837">
        <v>0.50900000000000001</v>
      </c>
      <c r="F134" s="556">
        <v>6267</v>
      </c>
      <c r="G134" s="556">
        <v>0</v>
      </c>
      <c r="H134" s="556">
        <v>0</v>
      </c>
      <c r="I134" s="556">
        <v>8311</v>
      </c>
      <c r="J134" s="837">
        <v>0.45100000000000001</v>
      </c>
      <c r="K134" s="556">
        <v>8311</v>
      </c>
      <c r="L134" s="556">
        <v>0</v>
      </c>
      <c r="M134" s="556">
        <v>0</v>
      </c>
      <c r="N134" s="556">
        <v>9567</v>
      </c>
      <c r="O134" s="837">
        <v>0.33300000000000002</v>
      </c>
      <c r="P134" s="556">
        <v>9567</v>
      </c>
      <c r="Q134" s="556">
        <v>0</v>
      </c>
      <c r="R134" s="556">
        <v>0</v>
      </c>
      <c r="S134" s="556">
        <v>0</v>
      </c>
      <c r="T134" s="837" t="s">
        <v>62</v>
      </c>
      <c r="U134" s="556">
        <v>0</v>
      </c>
      <c r="V134" s="556">
        <v>0</v>
      </c>
      <c r="W134" s="556">
        <v>0</v>
      </c>
      <c r="X134" s="556">
        <v>0</v>
      </c>
      <c r="Y134" s="837" t="s">
        <v>62</v>
      </c>
      <c r="Z134" s="556">
        <v>0</v>
      </c>
      <c r="AA134" s="556">
        <v>0</v>
      </c>
      <c r="AB134" s="556">
        <v>0</v>
      </c>
      <c r="AC134" s="556">
        <v>0</v>
      </c>
      <c r="AD134" s="837" t="s">
        <v>62</v>
      </c>
      <c r="AE134" s="556">
        <v>0</v>
      </c>
      <c r="AF134" s="556">
        <v>0</v>
      </c>
      <c r="AG134" s="556">
        <v>0</v>
      </c>
      <c r="AH134" s="556">
        <v>0</v>
      </c>
      <c r="AI134" s="837" t="s">
        <v>62</v>
      </c>
      <c r="AJ134" s="556" t="s">
        <v>62</v>
      </c>
      <c r="AK134" s="556">
        <v>0</v>
      </c>
      <c r="AL134" s="556">
        <v>0</v>
      </c>
      <c r="AM134" s="556">
        <v>0</v>
      </c>
      <c r="AN134" s="837" t="s">
        <v>62</v>
      </c>
      <c r="AO134" s="556">
        <v>0</v>
      </c>
      <c r="AP134" s="556">
        <v>0</v>
      </c>
      <c r="AQ134" s="556">
        <v>0</v>
      </c>
    </row>
    <row r="135" spans="1:46" s="3" customFormat="1">
      <c r="A135" s="29"/>
      <c r="B135" s="775" t="str">
        <f t="shared" si="4"/>
        <v>EMT</v>
      </c>
      <c r="C135" s="836" t="s">
        <v>1026</v>
      </c>
      <c r="D135" s="556">
        <v>0</v>
      </c>
      <c r="E135" s="837" t="s">
        <v>62</v>
      </c>
      <c r="F135" s="556"/>
      <c r="G135" s="556">
        <v>0</v>
      </c>
      <c r="H135" s="556">
        <v>0</v>
      </c>
      <c r="I135" s="556">
        <v>0</v>
      </c>
      <c r="J135" s="837" t="s">
        <v>62</v>
      </c>
      <c r="K135" s="556"/>
      <c r="L135" s="556">
        <v>0</v>
      </c>
      <c r="M135" s="556">
        <v>0</v>
      </c>
      <c r="N135" s="556">
        <v>0</v>
      </c>
      <c r="O135" s="837" t="s">
        <v>62</v>
      </c>
      <c r="P135" s="556">
        <v>0</v>
      </c>
      <c r="Q135" s="556">
        <v>0</v>
      </c>
      <c r="R135" s="556">
        <v>0</v>
      </c>
      <c r="S135" s="556">
        <v>0</v>
      </c>
      <c r="T135" s="837" t="s">
        <v>62</v>
      </c>
      <c r="U135" s="556">
        <v>0</v>
      </c>
      <c r="V135" s="556">
        <v>0</v>
      </c>
      <c r="W135" s="556">
        <v>0</v>
      </c>
      <c r="X135" s="556">
        <v>0</v>
      </c>
      <c r="Y135" s="837" t="s">
        <v>62</v>
      </c>
      <c r="Z135" s="556">
        <v>0</v>
      </c>
      <c r="AA135" s="556">
        <v>0</v>
      </c>
      <c r="AB135" s="556">
        <v>0</v>
      </c>
      <c r="AC135" s="556">
        <v>0</v>
      </c>
      <c r="AD135" s="837" t="s">
        <v>62</v>
      </c>
      <c r="AE135" s="556" t="s">
        <v>62</v>
      </c>
      <c r="AF135" s="556">
        <v>0</v>
      </c>
      <c r="AG135" s="556">
        <v>0</v>
      </c>
      <c r="AH135" s="556">
        <v>0</v>
      </c>
      <c r="AI135" s="837" t="s">
        <v>62</v>
      </c>
      <c r="AJ135" s="556" t="s">
        <v>62</v>
      </c>
      <c r="AK135" s="556">
        <v>0</v>
      </c>
      <c r="AL135" s="556">
        <v>0</v>
      </c>
      <c r="AM135" s="556">
        <v>0</v>
      </c>
      <c r="AN135" s="837" t="s">
        <v>62</v>
      </c>
      <c r="AO135" s="556">
        <v>0</v>
      </c>
      <c r="AP135" s="556">
        <v>0</v>
      </c>
      <c r="AQ135" s="556">
        <v>0</v>
      </c>
    </row>
    <row r="136" spans="1:46" s="3" customFormat="1">
      <c r="A136" s="34"/>
      <c r="B136" s="775" t="str">
        <f t="shared" si="4"/>
        <v>EMT</v>
      </c>
      <c r="C136" s="836" t="s">
        <v>1027</v>
      </c>
      <c r="D136" s="556">
        <v>0</v>
      </c>
      <c r="E136" s="837" t="s">
        <v>62</v>
      </c>
      <c r="F136" s="556"/>
      <c r="G136" s="556">
        <v>0</v>
      </c>
      <c r="H136" s="556">
        <v>0</v>
      </c>
      <c r="I136" s="556">
        <v>1546</v>
      </c>
      <c r="J136" s="837">
        <v>8.4000000000000005E-2</v>
      </c>
      <c r="K136" s="556">
        <v>1546</v>
      </c>
      <c r="L136" s="556">
        <v>0</v>
      </c>
      <c r="M136" s="556">
        <v>0</v>
      </c>
      <c r="N136" s="556">
        <v>420</v>
      </c>
      <c r="O136" s="837">
        <v>1.4999999999999999E-2</v>
      </c>
      <c r="P136" s="556">
        <v>420</v>
      </c>
      <c r="Q136" s="556">
        <v>0</v>
      </c>
      <c r="R136" s="556">
        <v>0</v>
      </c>
      <c r="S136" s="556">
        <v>0</v>
      </c>
      <c r="T136" s="837" t="s">
        <v>62</v>
      </c>
      <c r="U136" s="556">
        <v>0</v>
      </c>
      <c r="V136" s="556">
        <v>0</v>
      </c>
      <c r="W136" s="556">
        <v>0</v>
      </c>
      <c r="X136" s="556">
        <v>862</v>
      </c>
      <c r="Y136" s="837">
        <v>3.4000000000000002E-2</v>
      </c>
      <c r="Z136" s="556">
        <v>862</v>
      </c>
      <c r="AA136" s="556">
        <v>0</v>
      </c>
      <c r="AB136" s="556">
        <v>0</v>
      </c>
      <c r="AC136" s="556">
        <v>3454</v>
      </c>
      <c r="AD136" s="837">
        <v>8.2000000000000003E-2</v>
      </c>
      <c r="AE136" s="556">
        <v>3454</v>
      </c>
      <c r="AF136" s="556">
        <v>0</v>
      </c>
      <c r="AG136" s="556">
        <v>0</v>
      </c>
      <c r="AH136" s="556">
        <v>3636</v>
      </c>
      <c r="AI136" s="837">
        <v>0.13</v>
      </c>
      <c r="AJ136" s="556">
        <v>3636</v>
      </c>
      <c r="AK136" s="556">
        <v>0</v>
      </c>
      <c r="AL136" s="556">
        <v>0</v>
      </c>
      <c r="AM136" s="556">
        <v>0</v>
      </c>
      <c r="AN136" s="837" t="s">
        <v>62</v>
      </c>
      <c r="AO136" s="556">
        <v>0</v>
      </c>
      <c r="AP136" s="556">
        <v>0</v>
      </c>
      <c r="AQ136" s="556">
        <v>0</v>
      </c>
      <c r="AR136" s="33"/>
      <c r="AS136" s="33"/>
      <c r="AT136" s="33"/>
    </row>
    <row r="137" spans="1:46">
      <c r="B137" s="775" t="str">
        <f t="shared" si="4"/>
        <v>EMT</v>
      </c>
      <c r="C137" s="838" t="s">
        <v>1028</v>
      </c>
      <c r="D137" s="839">
        <v>12302</v>
      </c>
      <c r="E137" s="840">
        <v>1</v>
      </c>
      <c r="F137" s="839">
        <v>12302</v>
      </c>
      <c r="G137" s="839">
        <v>0</v>
      </c>
      <c r="H137" s="839">
        <v>0</v>
      </c>
      <c r="I137" s="839">
        <v>18443</v>
      </c>
      <c r="J137" s="840">
        <v>1</v>
      </c>
      <c r="K137" s="839">
        <v>18443</v>
      </c>
      <c r="L137" s="839">
        <v>0</v>
      </c>
      <c r="M137" s="839">
        <v>0</v>
      </c>
      <c r="N137" s="839">
        <v>28714</v>
      </c>
      <c r="O137" s="840">
        <v>1</v>
      </c>
      <c r="P137" s="839">
        <v>28714</v>
      </c>
      <c r="Q137" s="839">
        <v>0</v>
      </c>
      <c r="R137" s="839">
        <v>0</v>
      </c>
      <c r="S137" s="839">
        <v>13234</v>
      </c>
      <c r="T137" s="840">
        <v>1</v>
      </c>
      <c r="U137" s="839">
        <v>13234</v>
      </c>
      <c r="V137" s="839">
        <v>0</v>
      </c>
      <c r="W137" s="839">
        <v>0</v>
      </c>
      <c r="X137" s="839">
        <v>25084</v>
      </c>
      <c r="Y137" s="840">
        <v>1</v>
      </c>
      <c r="Z137" s="839">
        <v>24341</v>
      </c>
      <c r="AA137" s="839">
        <v>0</v>
      </c>
      <c r="AB137" s="839">
        <v>0</v>
      </c>
      <c r="AC137" s="839">
        <v>42288</v>
      </c>
      <c r="AD137" s="840">
        <v>1</v>
      </c>
      <c r="AE137" s="839">
        <v>31043</v>
      </c>
      <c r="AF137" s="839">
        <v>0</v>
      </c>
      <c r="AG137" s="839">
        <v>11245</v>
      </c>
      <c r="AH137" s="839">
        <v>27976</v>
      </c>
      <c r="AI137" s="840">
        <v>1</v>
      </c>
      <c r="AJ137" s="839">
        <v>24281</v>
      </c>
      <c r="AK137" s="839">
        <v>0</v>
      </c>
      <c r="AL137" s="839">
        <v>3695</v>
      </c>
      <c r="AM137" s="839">
        <v>1546.88</v>
      </c>
      <c r="AN137" s="840">
        <v>1</v>
      </c>
      <c r="AO137" s="839">
        <v>1546.88</v>
      </c>
      <c r="AP137" s="839">
        <v>0</v>
      </c>
      <c r="AQ137" s="839">
        <v>0</v>
      </c>
    </row>
    <row r="138" spans="1:46">
      <c r="B138" s="733" t="str">
        <f t="shared" si="4"/>
        <v>EMT</v>
      </c>
      <c r="C138" s="734" t="s">
        <v>1033</v>
      </c>
      <c r="D138" s="817"/>
      <c r="E138" s="817"/>
      <c r="F138" s="817"/>
      <c r="G138" s="817"/>
      <c r="H138" s="817"/>
      <c r="I138" s="817"/>
      <c r="J138" s="817"/>
      <c r="K138" s="817"/>
      <c r="L138" s="817"/>
      <c r="M138" s="817"/>
      <c r="N138" s="817"/>
      <c r="O138" s="817"/>
      <c r="P138" s="817"/>
      <c r="Q138" s="817"/>
      <c r="R138" s="817"/>
      <c r="S138" s="817"/>
      <c r="T138" s="817"/>
      <c r="U138" s="817"/>
      <c r="V138" s="817"/>
      <c r="W138" s="817"/>
      <c r="X138" s="817"/>
      <c r="Y138" s="817"/>
      <c r="Z138" s="817"/>
      <c r="AA138" s="817"/>
      <c r="AB138" s="803"/>
      <c r="AC138" s="804"/>
      <c r="AD138" s="804"/>
      <c r="AE138" s="804"/>
      <c r="AF138" s="804"/>
      <c r="AG138" s="804"/>
      <c r="AH138" s="804"/>
      <c r="AI138" s="804"/>
      <c r="AJ138" s="804"/>
      <c r="AK138" s="804"/>
      <c r="AL138" s="804"/>
      <c r="AM138" s="804"/>
      <c r="AN138" s="804"/>
      <c r="AO138" s="804"/>
      <c r="AP138" s="804"/>
      <c r="AQ138" s="825"/>
    </row>
    <row r="139" spans="1:46">
      <c r="B139" s="738" t="str">
        <f t="shared" si="4"/>
        <v>EMT</v>
      </c>
      <c r="C139" s="818"/>
      <c r="D139" s="807"/>
      <c r="E139" s="807"/>
      <c r="F139" s="807"/>
      <c r="G139" s="807"/>
      <c r="H139" s="807"/>
      <c r="I139" s="807"/>
      <c r="J139" s="807"/>
      <c r="K139" s="807"/>
      <c r="L139" s="807"/>
      <c r="M139" s="807"/>
      <c r="N139" s="807"/>
      <c r="O139" s="807"/>
      <c r="P139" s="807"/>
      <c r="Q139" s="807"/>
      <c r="R139" s="807"/>
      <c r="S139" s="807"/>
      <c r="T139" s="807"/>
      <c r="U139" s="807"/>
      <c r="V139" s="807"/>
      <c r="W139" s="807"/>
      <c r="X139" s="807"/>
      <c r="Y139" s="807"/>
      <c r="Z139" s="807"/>
      <c r="AA139" s="807"/>
      <c r="AB139" s="677"/>
      <c r="AC139" s="671"/>
      <c r="AD139" s="671"/>
      <c r="AE139" s="671"/>
      <c r="AF139" s="671"/>
      <c r="AG139" s="671"/>
      <c r="AH139" s="671"/>
      <c r="AI139" s="671"/>
      <c r="AJ139" s="671"/>
      <c r="AK139" s="671"/>
      <c r="AL139" s="671"/>
      <c r="AM139" s="671"/>
      <c r="AN139" s="671"/>
      <c r="AO139" s="671"/>
      <c r="AP139" s="671"/>
      <c r="AQ139" s="672"/>
    </row>
    <row r="140" spans="1:46" customFormat="1">
      <c r="A140" s="16"/>
      <c r="B140" s="791" t="str">
        <f t="shared" si="4"/>
        <v>EMT</v>
      </c>
      <c r="C140" s="822"/>
      <c r="D140" s="823">
        <v>2021</v>
      </c>
      <c r="E140" s="823"/>
      <c r="F140" s="823"/>
      <c r="G140" s="823">
        <v>2020</v>
      </c>
      <c r="H140" s="823"/>
      <c r="I140" s="823"/>
      <c r="J140" s="823">
        <v>2019</v>
      </c>
      <c r="K140" s="823"/>
      <c r="L140" s="823"/>
      <c r="M140" s="823">
        <v>2018</v>
      </c>
      <c r="N140" s="823"/>
      <c r="O140" s="823"/>
      <c r="P140" s="823">
        <v>2017</v>
      </c>
      <c r="Q140" s="823"/>
      <c r="R140" s="823"/>
      <c r="S140" s="823">
        <v>2016</v>
      </c>
      <c r="T140" s="823"/>
      <c r="U140" s="823"/>
      <c r="V140" s="823">
        <v>2015</v>
      </c>
      <c r="W140" s="823"/>
      <c r="X140" s="823"/>
      <c r="Y140" s="823">
        <v>2014</v>
      </c>
      <c r="Z140" s="823"/>
      <c r="AA140" s="823"/>
      <c r="AB140" s="671"/>
      <c r="AC140" s="671"/>
      <c r="AD140" s="677"/>
      <c r="AE140" s="677"/>
      <c r="AF140" s="671"/>
      <c r="AG140" s="671"/>
      <c r="AH140" s="671"/>
      <c r="AI140" s="671"/>
      <c r="AJ140" s="671"/>
      <c r="AK140" s="671"/>
      <c r="AL140" s="671"/>
      <c r="AM140" s="671"/>
      <c r="AN140" s="671"/>
      <c r="AO140" s="671"/>
      <c r="AP140" s="671"/>
      <c r="AQ140" s="672"/>
    </row>
    <row r="141" spans="1:46" ht="38.25">
      <c r="B141" s="811" t="str">
        <f t="shared" si="4"/>
        <v>EMT</v>
      </c>
      <c r="C141" s="812" t="s">
        <v>1014</v>
      </c>
      <c r="D141" s="813" t="s">
        <v>1030</v>
      </c>
      <c r="E141" s="814" t="s">
        <v>1031</v>
      </c>
      <c r="F141" s="814" t="s">
        <v>1032</v>
      </c>
      <c r="G141" s="813" t="s">
        <v>1030</v>
      </c>
      <c r="H141" s="814" t="s">
        <v>1031</v>
      </c>
      <c r="I141" s="814" t="s">
        <v>1032</v>
      </c>
      <c r="J141" s="813" t="s">
        <v>1030</v>
      </c>
      <c r="K141" s="814" t="s">
        <v>1031</v>
      </c>
      <c r="L141" s="814" t="s">
        <v>1032</v>
      </c>
      <c r="M141" s="813" t="s">
        <v>1030</v>
      </c>
      <c r="N141" s="814" t="s">
        <v>1031</v>
      </c>
      <c r="O141" s="814" t="s">
        <v>1032</v>
      </c>
      <c r="P141" s="813" t="s">
        <v>1030</v>
      </c>
      <c r="Q141" s="814" t="s">
        <v>1031</v>
      </c>
      <c r="R141" s="814" t="s">
        <v>1032</v>
      </c>
      <c r="S141" s="813" t="s">
        <v>1030</v>
      </c>
      <c r="T141" s="814" t="s">
        <v>1031</v>
      </c>
      <c r="U141" s="814" t="s">
        <v>1032</v>
      </c>
      <c r="V141" s="813" t="s">
        <v>1030</v>
      </c>
      <c r="W141" s="814" t="s">
        <v>1031</v>
      </c>
      <c r="X141" s="814" t="s">
        <v>1032</v>
      </c>
      <c r="Y141" s="813" t="s">
        <v>1030</v>
      </c>
      <c r="Z141" s="814" t="s">
        <v>1031</v>
      </c>
      <c r="AA141" s="814" t="s">
        <v>1032</v>
      </c>
      <c r="AB141" s="671"/>
      <c r="AC141" s="671"/>
      <c r="AD141" s="677"/>
      <c r="AE141" s="677"/>
      <c r="AF141" s="671"/>
      <c r="AG141" s="671"/>
      <c r="AH141" s="671"/>
      <c r="AI141" s="671"/>
      <c r="AJ141" s="671"/>
      <c r="AK141" s="671"/>
      <c r="AL141" s="671"/>
      <c r="AM141" s="671"/>
      <c r="AN141" s="671"/>
      <c r="AO141" s="671"/>
      <c r="AP141" s="671"/>
      <c r="AQ141" s="672"/>
    </row>
    <row r="142" spans="1:46">
      <c r="B142" s="775" t="str">
        <f t="shared" si="4"/>
        <v>EMT</v>
      </c>
      <c r="C142" s="841" t="s">
        <v>74</v>
      </c>
      <c r="D142" s="842">
        <v>0</v>
      </c>
      <c r="E142" s="842">
        <v>0</v>
      </c>
      <c r="F142" s="842">
        <v>0</v>
      </c>
      <c r="G142" s="842">
        <v>0</v>
      </c>
      <c r="H142" s="842">
        <v>0</v>
      </c>
      <c r="I142" s="842">
        <v>0</v>
      </c>
      <c r="J142" s="842">
        <v>1</v>
      </c>
      <c r="K142" s="842">
        <v>1763</v>
      </c>
      <c r="L142" s="842">
        <v>335.5</v>
      </c>
      <c r="M142" s="842">
        <v>1</v>
      </c>
      <c r="N142" s="842">
        <v>1269</v>
      </c>
      <c r="O142" s="842">
        <v>241</v>
      </c>
      <c r="P142" s="842">
        <v>1</v>
      </c>
      <c r="Q142" s="842">
        <v>1269</v>
      </c>
      <c r="R142" s="842">
        <v>242</v>
      </c>
      <c r="S142" s="842" t="s">
        <v>62</v>
      </c>
      <c r="T142" s="842" t="s">
        <v>62</v>
      </c>
      <c r="U142" s="842" t="s">
        <v>62</v>
      </c>
      <c r="V142" s="842" t="s">
        <v>62</v>
      </c>
      <c r="W142" s="842" t="s">
        <v>62</v>
      </c>
      <c r="X142" s="842" t="s">
        <v>62</v>
      </c>
      <c r="Y142" s="842" t="s">
        <v>62</v>
      </c>
      <c r="Z142" s="842" t="s">
        <v>62</v>
      </c>
      <c r="AA142" s="842" t="s">
        <v>62</v>
      </c>
      <c r="AB142" s="671"/>
      <c r="AC142" s="671"/>
      <c r="AD142" s="671"/>
      <c r="AE142" s="671"/>
      <c r="AF142" s="671"/>
      <c r="AG142" s="671"/>
      <c r="AH142" s="671"/>
      <c r="AI142" s="671"/>
      <c r="AJ142" s="671"/>
      <c r="AK142" s="671"/>
      <c r="AL142" s="671"/>
      <c r="AM142" s="671"/>
      <c r="AN142" s="671"/>
      <c r="AO142" s="671"/>
      <c r="AP142" s="671"/>
      <c r="AQ142" s="672"/>
    </row>
    <row r="143" spans="1:46">
      <c r="B143" s="775" t="str">
        <f t="shared" si="4"/>
        <v>EMT</v>
      </c>
      <c r="C143" s="843" t="s">
        <v>1021</v>
      </c>
      <c r="D143" s="842">
        <v>0</v>
      </c>
      <c r="E143" s="842">
        <v>0</v>
      </c>
      <c r="F143" s="842">
        <v>0</v>
      </c>
      <c r="G143" s="842">
        <v>0</v>
      </c>
      <c r="H143" s="842">
        <v>0</v>
      </c>
      <c r="I143" s="842">
        <v>0</v>
      </c>
      <c r="J143" s="842">
        <v>2</v>
      </c>
      <c r="K143" s="842">
        <v>237.5</v>
      </c>
      <c r="L143" s="842">
        <v>49.3</v>
      </c>
      <c r="M143" s="842">
        <v>6</v>
      </c>
      <c r="N143" s="842">
        <v>1350</v>
      </c>
      <c r="O143" s="842">
        <v>285</v>
      </c>
      <c r="P143" s="842">
        <v>8</v>
      </c>
      <c r="Q143" s="842">
        <v>1988</v>
      </c>
      <c r="R143" s="842">
        <v>352</v>
      </c>
      <c r="S143" s="842" t="s">
        <v>62</v>
      </c>
      <c r="T143" s="842" t="s">
        <v>62</v>
      </c>
      <c r="U143" s="842" t="s">
        <v>62</v>
      </c>
      <c r="V143" s="842" t="s">
        <v>62</v>
      </c>
      <c r="W143" s="842" t="s">
        <v>62</v>
      </c>
      <c r="X143" s="842" t="s">
        <v>62</v>
      </c>
      <c r="Y143" s="842" t="s">
        <v>62</v>
      </c>
      <c r="Z143" s="842" t="s">
        <v>62</v>
      </c>
      <c r="AA143" s="842" t="s">
        <v>62</v>
      </c>
      <c r="AB143" s="671"/>
      <c r="AC143" s="671"/>
      <c r="AD143" s="671"/>
      <c r="AE143" s="671"/>
      <c r="AF143" s="671"/>
      <c r="AG143" s="671"/>
      <c r="AH143" s="671"/>
      <c r="AI143" s="671"/>
      <c r="AJ143" s="671"/>
      <c r="AK143" s="671"/>
      <c r="AL143" s="671"/>
      <c r="AM143" s="671"/>
      <c r="AN143" s="671"/>
      <c r="AO143" s="671"/>
      <c r="AP143" s="671"/>
      <c r="AQ143" s="672"/>
    </row>
    <row r="144" spans="1:46">
      <c r="B144" s="775" t="str">
        <f t="shared" si="4"/>
        <v>EMT</v>
      </c>
      <c r="C144" s="843" t="s">
        <v>1022</v>
      </c>
      <c r="D144" s="842">
        <v>25</v>
      </c>
      <c r="E144" s="842">
        <v>1853</v>
      </c>
      <c r="F144" s="842">
        <v>258</v>
      </c>
      <c r="G144" s="842">
        <v>6</v>
      </c>
      <c r="H144" s="842">
        <v>1371</v>
      </c>
      <c r="I144" s="842">
        <v>206</v>
      </c>
      <c r="J144" s="842">
        <v>15</v>
      </c>
      <c r="K144" s="842">
        <v>4971</v>
      </c>
      <c r="L144" s="842">
        <v>936</v>
      </c>
      <c r="M144" s="842">
        <v>14</v>
      </c>
      <c r="N144" s="842">
        <v>5275</v>
      </c>
      <c r="O144" s="842">
        <v>1017</v>
      </c>
      <c r="P144" s="842">
        <v>13</v>
      </c>
      <c r="Q144" s="842">
        <v>4680</v>
      </c>
      <c r="R144" s="842">
        <v>1045</v>
      </c>
      <c r="S144" s="842" t="s">
        <v>62</v>
      </c>
      <c r="T144" s="842" t="s">
        <v>62</v>
      </c>
      <c r="U144" s="842" t="s">
        <v>62</v>
      </c>
      <c r="V144" s="842">
        <v>1</v>
      </c>
      <c r="W144" s="842">
        <v>711</v>
      </c>
      <c r="X144" s="842">
        <v>496.7</v>
      </c>
      <c r="Y144" s="842">
        <v>18</v>
      </c>
      <c r="Z144" s="842">
        <v>401.6</v>
      </c>
      <c r="AA144" s="842">
        <v>0.06</v>
      </c>
      <c r="AB144" s="671"/>
      <c r="AC144" s="671"/>
      <c r="AD144" s="671"/>
      <c r="AE144" s="671"/>
      <c r="AF144" s="671"/>
      <c r="AG144" s="671"/>
      <c r="AH144" s="671"/>
      <c r="AI144" s="671"/>
      <c r="AJ144" s="671"/>
      <c r="AK144" s="671"/>
      <c r="AL144" s="671"/>
      <c r="AM144" s="671"/>
      <c r="AN144" s="671"/>
      <c r="AO144" s="671"/>
      <c r="AP144" s="671"/>
      <c r="AQ144" s="672"/>
    </row>
    <row r="145" spans="1:43">
      <c r="B145" s="775" t="str">
        <f t="shared" si="4"/>
        <v>EMT</v>
      </c>
      <c r="C145" s="843" t="s">
        <v>1023</v>
      </c>
      <c r="D145" s="842">
        <v>0</v>
      </c>
      <c r="E145" s="842">
        <v>0</v>
      </c>
      <c r="F145" s="842">
        <v>0</v>
      </c>
      <c r="G145" s="842">
        <v>0</v>
      </c>
      <c r="H145" s="842">
        <v>0</v>
      </c>
      <c r="I145" s="842">
        <v>0</v>
      </c>
      <c r="J145" s="842">
        <v>1</v>
      </c>
      <c r="K145" s="842">
        <v>0</v>
      </c>
      <c r="L145" s="842">
        <v>0</v>
      </c>
      <c r="M145" s="842">
        <v>4</v>
      </c>
      <c r="N145" s="842">
        <v>3569</v>
      </c>
      <c r="O145" s="842">
        <v>330</v>
      </c>
      <c r="P145" s="842">
        <v>4</v>
      </c>
      <c r="Q145" s="842">
        <v>3569</v>
      </c>
      <c r="R145" s="842">
        <v>330</v>
      </c>
      <c r="S145" s="842">
        <v>2</v>
      </c>
      <c r="T145" s="842">
        <v>1390.6</v>
      </c>
      <c r="U145" s="842">
        <v>343.3</v>
      </c>
      <c r="V145" s="842" t="s">
        <v>62</v>
      </c>
      <c r="W145" s="842" t="s">
        <v>62</v>
      </c>
      <c r="X145" s="842" t="s">
        <v>62</v>
      </c>
      <c r="Y145" s="842" t="s">
        <v>62</v>
      </c>
      <c r="Z145" s="842" t="s">
        <v>62</v>
      </c>
      <c r="AA145" s="842" t="s">
        <v>62</v>
      </c>
      <c r="AB145" s="671"/>
      <c r="AC145" s="671"/>
      <c r="AD145" s="671"/>
      <c r="AE145" s="671"/>
      <c r="AF145" s="671"/>
      <c r="AG145" s="671"/>
      <c r="AH145" s="671"/>
      <c r="AI145" s="671"/>
      <c r="AJ145" s="671"/>
      <c r="AK145" s="671"/>
      <c r="AL145" s="671"/>
      <c r="AM145" s="671"/>
      <c r="AN145" s="671"/>
      <c r="AO145" s="671"/>
      <c r="AP145" s="671"/>
      <c r="AQ145" s="672"/>
    </row>
    <row r="146" spans="1:43">
      <c r="B146" s="775" t="str">
        <f t="shared" si="4"/>
        <v>EMT</v>
      </c>
      <c r="C146" s="843" t="s">
        <v>76</v>
      </c>
      <c r="D146" s="842">
        <v>0</v>
      </c>
      <c r="E146" s="842">
        <v>0</v>
      </c>
      <c r="F146" s="842">
        <v>0</v>
      </c>
      <c r="G146" s="842">
        <v>1</v>
      </c>
      <c r="H146" s="842">
        <v>0</v>
      </c>
      <c r="I146" s="842">
        <v>0</v>
      </c>
      <c r="J146" s="842">
        <v>4</v>
      </c>
      <c r="K146" s="842">
        <v>2034</v>
      </c>
      <c r="L146" s="842">
        <v>216</v>
      </c>
      <c r="M146" s="842">
        <v>4</v>
      </c>
      <c r="N146" s="842">
        <v>2068</v>
      </c>
      <c r="O146" s="842">
        <v>727</v>
      </c>
      <c r="P146" s="842">
        <v>4</v>
      </c>
      <c r="Q146" s="842">
        <v>2068</v>
      </c>
      <c r="R146" s="842">
        <v>727</v>
      </c>
      <c r="S146" s="842" t="s">
        <v>62</v>
      </c>
      <c r="T146" s="842" t="s">
        <v>62</v>
      </c>
      <c r="U146" s="842" t="s">
        <v>62</v>
      </c>
      <c r="V146" s="842">
        <v>2</v>
      </c>
      <c r="W146" s="842">
        <v>860.6</v>
      </c>
      <c r="X146" s="842">
        <v>278</v>
      </c>
      <c r="Y146" s="842">
        <v>0</v>
      </c>
      <c r="Z146" s="842">
        <v>0</v>
      </c>
      <c r="AA146" s="842">
        <v>0</v>
      </c>
      <c r="AB146" s="671"/>
      <c r="AC146" s="671"/>
      <c r="AD146" s="671"/>
      <c r="AE146" s="671"/>
      <c r="AF146" s="671"/>
      <c r="AG146" s="671"/>
      <c r="AH146" s="671"/>
      <c r="AI146" s="671"/>
      <c r="AJ146" s="671"/>
      <c r="AK146" s="671"/>
      <c r="AL146" s="671"/>
      <c r="AM146" s="671"/>
      <c r="AN146" s="671"/>
      <c r="AO146" s="671"/>
      <c r="AP146" s="671"/>
      <c r="AQ146" s="672"/>
    </row>
    <row r="147" spans="1:43">
      <c r="B147" s="775" t="str">
        <f t="shared" si="4"/>
        <v>EMT</v>
      </c>
      <c r="C147" s="843" t="s">
        <v>73</v>
      </c>
      <c r="D147" s="842">
        <v>0</v>
      </c>
      <c r="E147" s="842">
        <v>0</v>
      </c>
      <c r="F147" s="842">
        <v>0</v>
      </c>
      <c r="G147" s="842">
        <v>0</v>
      </c>
      <c r="H147" s="842">
        <v>0</v>
      </c>
      <c r="I147" s="842">
        <v>0</v>
      </c>
      <c r="J147" s="842">
        <v>0</v>
      </c>
      <c r="K147" s="842">
        <v>0</v>
      </c>
      <c r="L147" s="842">
        <v>0</v>
      </c>
      <c r="M147" s="842">
        <v>0</v>
      </c>
      <c r="N147" s="842">
        <v>0</v>
      </c>
      <c r="O147" s="842">
        <v>0</v>
      </c>
      <c r="P147" s="842">
        <v>0</v>
      </c>
      <c r="Q147" s="842">
        <v>0</v>
      </c>
      <c r="R147" s="842">
        <v>0</v>
      </c>
      <c r="S147" s="842">
        <v>17172</v>
      </c>
      <c r="T147" s="842">
        <v>9356</v>
      </c>
      <c r="U147" s="842">
        <v>1856.7</v>
      </c>
      <c r="V147" s="842">
        <v>7695</v>
      </c>
      <c r="W147" s="842">
        <v>5348.8</v>
      </c>
      <c r="X147" s="842">
        <v>2223.3000000000002</v>
      </c>
      <c r="Y147" s="842">
        <v>2568</v>
      </c>
      <c r="Z147" s="842">
        <v>2528.9499999999998</v>
      </c>
      <c r="AA147" s="842">
        <v>0.77</v>
      </c>
      <c r="AB147" s="671"/>
      <c r="AC147" s="671"/>
      <c r="AD147" s="671"/>
      <c r="AE147" s="671"/>
      <c r="AF147" s="671"/>
      <c r="AG147" s="671"/>
      <c r="AH147" s="671"/>
      <c r="AI147" s="671"/>
      <c r="AJ147" s="671"/>
      <c r="AK147" s="671"/>
      <c r="AL147" s="671"/>
      <c r="AM147" s="671"/>
      <c r="AN147" s="671"/>
      <c r="AO147" s="671"/>
      <c r="AP147" s="671"/>
      <c r="AQ147" s="672"/>
    </row>
    <row r="148" spans="1:43">
      <c r="B148" s="775" t="str">
        <f t="shared" si="4"/>
        <v>EMT</v>
      </c>
      <c r="C148" s="843" t="s">
        <v>1024</v>
      </c>
      <c r="D148" s="842">
        <v>7405</v>
      </c>
      <c r="E148" s="842">
        <v>2867</v>
      </c>
      <c r="F148" s="842">
        <v>1785</v>
      </c>
      <c r="G148" s="842">
        <v>4058</v>
      </c>
      <c r="H148" s="842">
        <v>399</v>
      </c>
      <c r="I148" s="842">
        <v>161</v>
      </c>
      <c r="J148" s="842">
        <v>8373</v>
      </c>
      <c r="K148" s="842">
        <v>622</v>
      </c>
      <c r="L148" s="842">
        <v>398</v>
      </c>
      <c r="M148" s="842">
        <v>61140</v>
      </c>
      <c r="N148" s="842">
        <v>8095</v>
      </c>
      <c r="O148" s="842">
        <v>5175</v>
      </c>
      <c r="P148" s="842">
        <v>3138</v>
      </c>
      <c r="Q148" s="842">
        <v>8095</v>
      </c>
      <c r="R148" s="842">
        <v>5175</v>
      </c>
      <c r="S148" s="842">
        <v>21000</v>
      </c>
      <c r="T148" s="842">
        <v>2386.9</v>
      </c>
      <c r="U148" s="842">
        <v>697</v>
      </c>
      <c r="V148" s="842">
        <v>5500</v>
      </c>
      <c r="W148" s="842">
        <v>1188</v>
      </c>
      <c r="X148" s="842" t="s">
        <v>62</v>
      </c>
      <c r="Y148" s="842">
        <v>2434</v>
      </c>
      <c r="Z148" s="842">
        <v>1338.41</v>
      </c>
      <c r="AA148" s="842">
        <v>0.86</v>
      </c>
      <c r="AB148" s="671"/>
      <c r="AC148" s="671"/>
      <c r="AD148" s="671"/>
      <c r="AE148" s="671"/>
      <c r="AF148" s="671"/>
      <c r="AG148" s="671"/>
      <c r="AH148" s="671"/>
      <c r="AI148" s="671"/>
      <c r="AJ148" s="671"/>
      <c r="AK148" s="671"/>
      <c r="AL148" s="671"/>
      <c r="AM148" s="671"/>
      <c r="AN148" s="671"/>
      <c r="AO148" s="671"/>
      <c r="AP148" s="671"/>
      <c r="AQ148" s="672"/>
    </row>
    <row r="149" spans="1:43">
      <c r="B149" s="775" t="str">
        <f t="shared" si="4"/>
        <v>EMT</v>
      </c>
      <c r="C149" s="843" t="s">
        <v>1025</v>
      </c>
      <c r="D149" s="842">
        <v>27</v>
      </c>
      <c r="E149" s="842">
        <v>5958</v>
      </c>
      <c r="F149" s="842">
        <v>1209</v>
      </c>
      <c r="G149" s="842">
        <v>12</v>
      </c>
      <c r="H149" s="842">
        <v>2808</v>
      </c>
      <c r="I149" s="842">
        <v>610</v>
      </c>
      <c r="J149" s="842">
        <v>9</v>
      </c>
      <c r="K149" s="842">
        <v>2773</v>
      </c>
      <c r="L149" s="842">
        <v>588</v>
      </c>
      <c r="M149" s="842">
        <v>0</v>
      </c>
      <c r="N149" s="842">
        <v>0</v>
      </c>
      <c r="O149" s="842">
        <v>0</v>
      </c>
      <c r="P149" s="842">
        <v>0</v>
      </c>
      <c r="Q149" s="842">
        <v>0</v>
      </c>
      <c r="R149" s="842">
        <v>0</v>
      </c>
      <c r="S149" s="842" t="s">
        <v>62</v>
      </c>
      <c r="T149" s="842" t="s">
        <v>62</v>
      </c>
      <c r="U149" s="842" t="s">
        <v>62</v>
      </c>
      <c r="V149" s="842" t="s">
        <v>62</v>
      </c>
      <c r="W149" s="842" t="s">
        <v>62</v>
      </c>
      <c r="X149" s="842" t="s">
        <v>62</v>
      </c>
      <c r="Y149" s="842" t="s">
        <v>62</v>
      </c>
      <c r="Z149" s="842" t="s">
        <v>62</v>
      </c>
      <c r="AA149" s="842" t="s">
        <v>62</v>
      </c>
      <c r="AB149" s="671"/>
      <c r="AC149" s="671"/>
      <c r="AD149" s="671"/>
      <c r="AE149" s="671"/>
      <c r="AF149" s="671"/>
      <c r="AG149" s="671"/>
      <c r="AH149" s="671"/>
      <c r="AI149" s="671"/>
      <c r="AJ149" s="671"/>
      <c r="AK149" s="671"/>
      <c r="AL149" s="671"/>
      <c r="AM149" s="671"/>
      <c r="AN149" s="671"/>
      <c r="AO149" s="671"/>
      <c r="AP149" s="671"/>
      <c r="AQ149" s="672"/>
    </row>
    <row r="150" spans="1:43">
      <c r="B150" s="775" t="str">
        <f t="shared" si="4"/>
        <v>EMT</v>
      </c>
      <c r="C150" s="843" t="s">
        <v>1026</v>
      </c>
      <c r="D150" s="842">
        <v>0</v>
      </c>
      <c r="E150" s="842">
        <v>0</v>
      </c>
      <c r="F150" s="842">
        <v>0</v>
      </c>
      <c r="G150" s="842">
        <v>0</v>
      </c>
      <c r="H150" s="842">
        <v>0</v>
      </c>
      <c r="I150" s="842">
        <v>0</v>
      </c>
      <c r="J150" s="842">
        <v>0</v>
      </c>
      <c r="K150" s="842">
        <v>0</v>
      </c>
      <c r="L150" s="842">
        <v>0</v>
      </c>
      <c r="M150" s="842">
        <v>0</v>
      </c>
      <c r="N150" s="842">
        <v>0</v>
      </c>
      <c r="O150" s="842">
        <v>0</v>
      </c>
      <c r="P150" s="842">
        <v>0</v>
      </c>
      <c r="Q150" s="842">
        <v>0</v>
      </c>
      <c r="R150" s="842">
        <v>0</v>
      </c>
      <c r="S150" s="842" t="s">
        <v>62</v>
      </c>
      <c r="T150" s="842" t="s">
        <v>62</v>
      </c>
      <c r="U150" s="842" t="s">
        <v>62</v>
      </c>
      <c r="V150" s="842" t="s">
        <v>62</v>
      </c>
      <c r="W150" s="842" t="s">
        <v>62</v>
      </c>
      <c r="X150" s="842" t="s">
        <v>62</v>
      </c>
      <c r="Y150" s="842" t="s">
        <v>62</v>
      </c>
      <c r="Z150" s="842" t="s">
        <v>62</v>
      </c>
      <c r="AA150" s="842" t="s">
        <v>62</v>
      </c>
      <c r="AB150" s="671"/>
      <c r="AC150" s="671"/>
      <c r="AD150" s="671"/>
      <c r="AE150" s="671"/>
      <c r="AF150" s="671"/>
      <c r="AG150" s="671"/>
      <c r="AH150" s="671"/>
      <c r="AI150" s="671"/>
      <c r="AJ150" s="671"/>
      <c r="AK150" s="671"/>
      <c r="AL150" s="671"/>
      <c r="AM150" s="671"/>
      <c r="AN150" s="671"/>
      <c r="AO150" s="671"/>
      <c r="AP150" s="671"/>
      <c r="AQ150" s="672"/>
    </row>
    <row r="151" spans="1:43">
      <c r="B151" s="775" t="str">
        <f t="shared" si="4"/>
        <v>EMT</v>
      </c>
      <c r="C151" s="843" t="s">
        <v>473</v>
      </c>
      <c r="D151" s="842">
        <v>0</v>
      </c>
      <c r="E151" s="842">
        <v>0</v>
      </c>
      <c r="F151" s="842">
        <v>0</v>
      </c>
      <c r="G151" s="842">
        <v>0</v>
      </c>
      <c r="H151" s="842">
        <v>0</v>
      </c>
      <c r="I151" s="842">
        <v>0</v>
      </c>
      <c r="J151" s="842">
        <v>0</v>
      </c>
      <c r="K151" s="842">
        <v>0</v>
      </c>
      <c r="L151" s="842">
        <v>0</v>
      </c>
      <c r="M151" s="842">
        <v>0</v>
      </c>
      <c r="N151" s="842">
        <v>0</v>
      </c>
      <c r="O151" s="842">
        <v>0</v>
      </c>
      <c r="P151" s="842">
        <v>0</v>
      </c>
      <c r="Q151" s="842">
        <v>0</v>
      </c>
      <c r="R151" s="842">
        <v>0</v>
      </c>
      <c r="S151" s="842" t="s">
        <v>62</v>
      </c>
      <c r="T151" s="842" t="s">
        <v>62</v>
      </c>
      <c r="U151" s="842" t="s">
        <v>62</v>
      </c>
      <c r="V151" s="842" t="s">
        <v>62</v>
      </c>
      <c r="W151" s="842" t="s">
        <v>62</v>
      </c>
      <c r="X151" s="842" t="s">
        <v>62</v>
      </c>
      <c r="Y151" s="842" t="s">
        <v>62</v>
      </c>
      <c r="Z151" s="842" t="s">
        <v>62</v>
      </c>
      <c r="AA151" s="842" t="s">
        <v>62</v>
      </c>
      <c r="AB151" s="671"/>
      <c r="AC151" s="671"/>
      <c r="AD151" s="671"/>
      <c r="AE151" s="671"/>
      <c r="AF151" s="671"/>
      <c r="AG151" s="671"/>
      <c r="AH151" s="671"/>
      <c r="AI151" s="671"/>
      <c r="AJ151" s="671"/>
      <c r="AK151" s="671"/>
      <c r="AL151" s="671"/>
      <c r="AM151" s="671"/>
      <c r="AN151" s="671"/>
      <c r="AO151" s="671"/>
      <c r="AP151" s="671"/>
      <c r="AQ151" s="672"/>
    </row>
    <row r="152" spans="1:43">
      <c r="B152" s="775" t="str">
        <f t="shared" si="4"/>
        <v>EMT</v>
      </c>
      <c r="C152" s="844" t="s">
        <v>1028</v>
      </c>
      <c r="D152" s="845">
        <v>7457</v>
      </c>
      <c r="E152" s="845">
        <v>10677</v>
      </c>
      <c r="F152" s="845">
        <v>3252</v>
      </c>
      <c r="G152" s="845">
        <v>4077</v>
      </c>
      <c r="H152" s="845">
        <v>4577</v>
      </c>
      <c r="I152" s="845">
        <v>977</v>
      </c>
      <c r="J152" s="845">
        <v>8405</v>
      </c>
      <c r="K152" s="845">
        <v>12400</v>
      </c>
      <c r="L152" s="845">
        <v>2522</v>
      </c>
      <c r="M152" s="845">
        <v>61169</v>
      </c>
      <c r="N152" s="845">
        <v>21627</v>
      </c>
      <c r="O152" s="845">
        <v>7777</v>
      </c>
      <c r="P152" s="845">
        <v>3168</v>
      </c>
      <c r="Q152" s="845">
        <v>21669</v>
      </c>
      <c r="R152" s="845">
        <v>7871</v>
      </c>
      <c r="S152" s="845">
        <v>38174</v>
      </c>
      <c r="T152" s="845">
        <v>13133.5</v>
      </c>
      <c r="U152" s="845">
        <v>2897</v>
      </c>
      <c r="V152" s="845">
        <v>13198</v>
      </c>
      <c r="W152" s="845">
        <v>8108.3</v>
      </c>
      <c r="X152" s="845">
        <v>3273</v>
      </c>
      <c r="Y152" s="845">
        <v>5020</v>
      </c>
      <c r="Z152" s="845">
        <v>4268.96</v>
      </c>
      <c r="AA152" s="845">
        <v>1.69</v>
      </c>
      <c r="AB152" s="671"/>
      <c r="AC152" s="671"/>
      <c r="AD152" s="671"/>
      <c r="AE152" s="671"/>
      <c r="AF152" s="671"/>
      <c r="AG152" s="671"/>
      <c r="AH152" s="671"/>
      <c r="AI152" s="671"/>
      <c r="AJ152" s="671"/>
      <c r="AK152" s="671"/>
      <c r="AL152" s="671"/>
      <c r="AM152" s="671"/>
      <c r="AN152" s="671"/>
      <c r="AO152" s="671"/>
      <c r="AP152" s="671"/>
      <c r="AQ152" s="672"/>
    </row>
    <row r="153" spans="1:43" customFormat="1">
      <c r="A153" s="16"/>
      <c r="B153" s="775" t="str">
        <f t="shared" si="4"/>
        <v>EMT</v>
      </c>
      <c r="C153" s="861"/>
      <c r="D153" s="861"/>
      <c r="E153" s="861"/>
      <c r="F153" s="861"/>
      <c r="G153" s="861"/>
      <c r="H153" s="861"/>
      <c r="I153" s="861"/>
      <c r="J153" s="861"/>
      <c r="K153" s="861"/>
      <c r="L153" s="861"/>
      <c r="M153" s="861"/>
      <c r="N153" s="861"/>
      <c r="O153" s="861"/>
      <c r="P153" s="861"/>
      <c r="Q153" s="861"/>
      <c r="R153" s="861"/>
      <c r="S153" s="861"/>
      <c r="T153" s="861"/>
      <c r="U153" s="861"/>
      <c r="V153" s="861"/>
      <c r="W153" s="861"/>
      <c r="X153" s="861"/>
      <c r="Y153" s="861"/>
      <c r="Z153" s="861"/>
      <c r="AA153" s="861"/>
      <c r="AB153" s="815"/>
      <c r="AC153" s="815"/>
      <c r="AD153" s="815"/>
      <c r="AE153" s="815"/>
      <c r="AF153" s="815"/>
      <c r="AG153" s="815"/>
      <c r="AH153" s="815"/>
      <c r="AI153" s="815"/>
      <c r="AJ153" s="815"/>
      <c r="AK153" s="815"/>
      <c r="AL153" s="815"/>
      <c r="AM153" s="815"/>
      <c r="AN153" s="815"/>
      <c r="AO153" s="815"/>
      <c r="AP153" s="815"/>
      <c r="AQ153" s="826"/>
    </row>
    <row r="154" spans="1:43" customFormat="1">
      <c r="A154" s="16"/>
      <c r="B154" s="791" t="s">
        <v>19</v>
      </c>
      <c r="C154" s="792"/>
      <c r="D154" s="793">
        <v>2021</v>
      </c>
      <c r="E154" s="793"/>
      <c r="F154" s="793"/>
      <c r="G154" s="793"/>
      <c r="H154" s="793"/>
      <c r="I154" s="793">
        <v>2020</v>
      </c>
      <c r="J154" s="793"/>
      <c r="K154" s="793"/>
      <c r="L154" s="793"/>
      <c r="M154" s="793"/>
      <c r="N154" s="793">
        <v>2019</v>
      </c>
      <c r="O154" s="793"/>
      <c r="P154" s="793"/>
      <c r="Q154" s="793"/>
      <c r="R154" s="793"/>
      <c r="S154" s="793">
        <v>2018</v>
      </c>
      <c r="T154" s="793"/>
      <c r="U154" s="793"/>
      <c r="V154" s="793"/>
      <c r="W154" s="793"/>
      <c r="X154" s="793">
        <v>2017</v>
      </c>
      <c r="Y154" s="793"/>
      <c r="Z154" s="793"/>
      <c r="AA154" s="793"/>
      <c r="AB154" s="794"/>
      <c r="AC154" s="793">
        <v>2016</v>
      </c>
      <c r="AD154" s="793"/>
      <c r="AE154" s="793"/>
      <c r="AF154" s="793"/>
      <c r="AG154" s="793"/>
      <c r="AH154" s="793">
        <v>2015</v>
      </c>
      <c r="AI154" s="793"/>
      <c r="AJ154" s="793"/>
      <c r="AK154" s="793"/>
      <c r="AL154" s="793"/>
      <c r="AM154" s="793">
        <v>2014</v>
      </c>
      <c r="AN154" s="793"/>
      <c r="AO154" s="793"/>
      <c r="AP154" s="793"/>
      <c r="AQ154" s="795"/>
    </row>
    <row r="155" spans="1:43" customFormat="1">
      <c r="A155" s="16"/>
      <c r="B155" s="796" t="str">
        <f t="shared" ref="B155:B183" si="5">$B$154</f>
        <v>ENF</v>
      </c>
      <c r="C155" s="797" t="s">
        <v>1014</v>
      </c>
      <c r="D155" s="616" t="s">
        <v>1015</v>
      </c>
      <c r="E155" s="616"/>
      <c r="F155" s="616" t="s">
        <v>1016</v>
      </c>
      <c r="G155" s="616"/>
      <c r="H155" s="616"/>
      <c r="I155" s="616" t="s">
        <v>1015</v>
      </c>
      <c r="J155" s="616"/>
      <c r="K155" s="616" t="s">
        <v>1016</v>
      </c>
      <c r="L155" s="616"/>
      <c r="M155" s="616"/>
      <c r="N155" s="616" t="s">
        <v>1015</v>
      </c>
      <c r="O155" s="616"/>
      <c r="P155" s="616" t="s">
        <v>1016</v>
      </c>
      <c r="Q155" s="616"/>
      <c r="R155" s="616"/>
      <c r="S155" s="616" t="s">
        <v>1015</v>
      </c>
      <c r="T155" s="616"/>
      <c r="U155" s="616" t="s">
        <v>1016</v>
      </c>
      <c r="V155" s="616"/>
      <c r="W155" s="616"/>
      <c r="X155" s="616" t="s">
        <v>1015</v>
      </c>
      <c r="Y155" s="616"/>
      <c r="Z155" s="616" t="s">
        <v>1016</v>
      </c>
      <c r="AA155" s="616"/>
      <c r="AB155" s="798"/>
      <c r="AC155" s="617" t="s">
        <v>1015</v>
      </c>
      <c r="AD155" s="617"/>
      <c r="AE155" s="798" t="s">
        <v>1016</v>
      </c>
      <c r="AF155" s="798"/>
      <c r="AG155" s="798"/>
      <c r="AH155" s="617" t="s">
        <v>1015</v>
      </c>
      <c r="AI155" s="617"/>
      <c r="AJ155" s="798" t="s">
        <v>1016</v>
      </c>
      <c r="AK155" s="798"/>
      <c r="AL155" s="798"/>
      <c r="AM155" s="617" t="s">
        <v>1015</v>
      </c>
      <c r="AN155" s="617"/>
      <c r="AO155" s="617" t="s">
        <v>1016</v>
      </c>
      <c r="AP155" s="617"/>
      <c r="AQ155" s="617"/>
    </row>
    <row r="156" spans="1:43" s="3" customFormat="1">
      <c r="A156" s="29"/>
      <c r="B156" s="799" t="str">
        <f t="shared" si="5"/>
        <v>ENF</v>
      </c>
      <c r="C156" s="800"/>
      <c r="D156" s="801" t="s">
        <v>202</v>
      </c>
      <c r="E156" s="802" t="s">
        <v>1017</v>
      </c>
      <c r="F156" s="802" t="s">
        <v>1018</v>
      </c>
      <c r="G156" s="801" t="s">
        <v>1019</v>
      </c>
      <c r="H156" s="802" t="s">
        <v>1020</v>
      </c>
      <c r="I156" s="802" t="s">
        <v>202</v>
      </c>
      <c r="J156" s="801" t="s">
        <v>1017</v>
      </c>
      <c r="K156" s="802" t="s">
        <v>1018</v>
      </c>
      <c r="L156" s="802" t="s">
        <v>1019</v>
      </c>
      <c r="M156" s="801" t="s">
        <v>1020</v>
      </c>
      <c r="N156" s="802" t="s">
        <v>202</v>
      </c>
      <c r="O156" s="802" t="s">
        <v>1017</v>
      </c>
      <c r="P156" s="801" t="s">
        <v>1018</v>
      </c>
      <c r="Q156" s="802" t="s">
        <v>1019</v>
      </c>
      <c r="R156" s="802" t="s">
        <v>1020</v>
      </c>
      <c r="S156" s="801" t="s">
        <v>202</v>
      </c>
      <c r="T156" s="802" t="s">
        <v>1017</v>
      </c>
      <c r="U156" s="802" t="s">
        <v>1018</v>
      </c>
      <c r="V156" s="801" t="s">
        <v>1019</v>
      </c>
      <c r="W156" s="802" t="s">
        <v>1020</v>
      </c>
      <c r="X156" s="802" t="s">
        <v>202</v>
      </c>
      <c r="Y156" s="801" t="s">
        <v>1017</v>
      </c>
      <c r="Z156" s="802" t="s">
        <v>1018</v>
      </c>
      <c r="AA156" s="802" t="s">
        <v>1019</v>
      </c>
      <c r="AB156" s="802" t="s">
        <v>1020</v>
      </c>
      <c r="AC156" s="802" t="s">
        <v>202</v>
      </c>
      <c r="AD156" s="802" t="s">
        <v>1017</v>
      </c>
      <c r="AE156" s="802" t="s">
        <v>1018</v>
      </c>
      <c r="AF156" s="802" t="s">
        <v>1019</v>
      </c>
      <c r="AG156" s="802" t="s">
        <v>1020</v>
      </c>
      <c r="AH156" s="802" t="s">
        <v>202</v>
      </c>
      <c r="AI156" s="802" t="s">
        <v>1017</v>
      </c>
      <c r="AJ156" s="802" t="s">
        <v>1018</v>
      </c>
      <c r="AK156" s="802" t="s">
        <v>1019</v>
      </c>
      <c r="AL156" s="802" t="s">
        <v>1020</v>
      </c>
      <c r="AM156" s="802" t="s">
        <v>202</v>
      </c>
      <c r="AN156" s="802" t="s">
        <v>1017</v>
      </c>
      <c r="AO156" s="802" t="s">
        <v>1018</v>
      </c>
      <c r="AP156" s="802" t="s">
        <v>1019</v>
      </c>
      <c r="AQ156" s="802" t="s">
        <v>1020</v>
      </c>
    </row>
    <row r="157" spans="1:43" s="3" customFormat="1">
      <c r="A157" s="29"/>
      <c r="B157" s="775" t="str">
        <f t="shared" si="5"/>
        <v>ENF</v>
      </c>
      <c r="C157" s="836" t="s">
        <v>74</v>
      </c>
      <c r="D157" s="556">
        <v>0</v>
      </c>
      <c r="E157" s="837">
        <v>0</v>
      </c>
      <c r="F157" s="556">
        <v>0</v>
      </c>
      <c r="G157" s="556">
        <v>0</v>
      </c>
      <c r="H157" s="556">
        <v>0</v>
      </c>
      <c r="I157" s="556">
        <v>0</v>
      </c>
      <c r="J157" s="837" t="s">
        <v>62</v>
      </c>
      <c r="K157" s="556">
        <v>0</v>
      </c>
      <c r="L157" s="556">
        <v>0</v>
      </c>
      <c r="M157" s="556">
        <v>0</v>
      </c>
      <c r="N157" s="556">
        <v>0</v>
      </c>
      <c r="O157" s="837" t="s">
        <v>62</v>
      </c>
      <c r="P157" s="556">
        <v>0</v>
      </c>
      <c r="Q157" s="556">
        <v>0</v>
      </c>
      <c r="R157" s="556">
        <v>0</v>
      </c>
      <c r="S157" s="556">
        <v>0</v>
      </c>
      <c r="T157" s="837" t="s">
        <v>62</v>
      </c>
      <c r="U157" s="556">
        <v>0</v>
      </c>
      <c r="V157" s="556">
        <v>0</v>
      </c>
      <c r="W157" s="556">
        <v>0</v>
      </c>
      <c r="X157" s="556">
        <v>0</v>
      </c>
      <c r="Y157" s="837" t="s">
        <v>62</v>
      </c>
      <c r="Z157" s="556">
        <v>0</v>
      </c>
      <c r="AA157" s="556">
        <v>0</v>
      </c>
      <c r="AB157" s="556">
        <v>0</v>
      </c>
      <c r="AC157" s="556">
        <v>0</v>
      </c>
      <c r="AD157" s="837" t="s">
        <v>62</v>
      </c>
      <c r="AE157" s="556">
        <v>0</v>
      </c>
      <c r="AF157" s="556">
        <v>0</v>
      </c>
      <c r="AG157" s="556">
        <v>0</v>
      </c>
      <c r="AH157" s="556">
        <v>0</v>
      </c>
      <c r="AI157" s="837" t="s">
        <v>62</v>
      </c>
      <c r="AJ157" s="556">
        <v>0</v>
      </c>
      <c r="AK157" s="556">
        <v>0</v>
      </c>
      <c r="AL157" s="556">
        <v>0</v>
      </c>
      <c r="AM157" s="556">
        <v>0</v>
      </c>
      <c r="AN157" s="837" t="s">
        <v>62</v>
      </c>
      <c r="AO157" s="556">
        <v>0</v>
      </c>
      <c r="AP157" s="556">
        <v>0</v>
      </c>
      <c r="AQ157" s="556">
        <v>0</v>
      </c>
    </row>
    <row r="158" spans="1:43" s="3" customFormat="1">
      <c r="A158" s="29"/>
      <c r="B158" s="775" t="str">
        <f t="shared" si="5"/>
        <v>ENF</v>
      </c>
      <c r="C158" s="836" t="s">
        <v>1021</v>
      </c>
      <c r="D158" s="556">
        <v>84</v>
      </c>
      <c r="E158" s="837">
        <v>0.47499999999999998</v>
      </c>
      <c r="F158" s="556">
        <v>84</v>
      </c>
      <c r="G158" s="556">
        <v>0</v>
      </c>
      <c r="H158" s="556">
        <v>0</v>
      </c>
      <c r="I158" s="556">
        <v>2</v>
      </c>
      <c r="J158" s="837">
        <v>0.01</v>
      </c>
      <c r="K158" s="556">
        <v>2</v>
      </c>
      <c r="L158" s="556">
        <v>0</v>
      </c>
      <c r="M158" s="556">
        <v>0</v>
      </c>
      <c r="N158" s="556">
        <v>328</v>
      </c>
      <c r="O158" s="837">
        <v>0.53800000000000003</v>
      </c>
      <c r="P158" s="556">
        <v>328</v>
      </c>
      <c r="Q158" s="556">
        <v>0</v>
      </c>
      <c r="R158" s="556">
        <v>0</v>
      </c>
      <c r="S158" s="556">
        <v>0</v>
      </c>
      <c r="T158" s="837" t="s">
        <v>62</v>
      </c>
      <c r="U158" s="556">
        <v>0</v>
      </c>
      <c r="V158" s="556">
        <v>0</v>
      </c>
      <c r="W158" s="556">
        <v>0</v>
      </c>
      <c r="X158" s="556">
        <v>0</v>
      </c>
      <c r="Y158" s="837" t="s">
        <v>62</v>
      </c>
      <c r="Z158" s="556">
        <v>0</v>
      </c>
      <c r="AA158" s="556">
        <v>0</v>
      </c>
      <c r="AB158" s="556">
        <v>0</v>
      </c>
      <c r="AC158" s="556">
        <v>0</v>
      </c>
      <c r="AD158" s="837" t="s">
        <v>62</v>
      </c>
      <c r="AE158" s="556">
        <v>0</v>
      </c>
      <c r="AF158" s="556">
        <v>0</v>
      </c>
      <c r="AG158" s="556">
        <v>0</v>
      </c>
      <c r="AH158" s="556">
        <v>0</v>
      </c>
      <c r="AI158" s="837" t="s">
        <v>62</v>
      </c>
      <c r="AJ158" s="556">
        <v>0</v>
      </c>
      <c r="AK158" s="556">
        <v>0</v>
      </c>
      <c r="AL158" s="556">
        <v>0</v>
      </c>
      <c r="AM158" s="556">
        <v>0</v>
      </c>
      <c r="AN158" s="837" t="s">
        <v>62</v>
      </c>
      <c r="AO158" s="556">
        <v>0</v>
      </c>
      <c r="AP158" s="556">
        <v>0</v>
      </c>
      <c r="AQ158" s="556">
        <v>0</v>
      </c>
    </row>
    <row r="159" spans="1:43" s="3" customFormat="1">
      <c r="A159" s="29"/>
      <c r="B159" s="775" t="str">
        <f t="shared" si="5"/>
        <v>ENF</v>
      </c>
      <c r="C159" s="836" t="s">
        <v>1022</v>
      </c>
      <c r="D159" s="556">
        <v>0</v>
      </c>
      <c r="E159" s="837">
        <v>0</v>
      </c>
      <c r="F159" s="556">
        <v>0</v>
      </c>
      <c r="G159" s="556">
        <v>0</v>
      </c>
      <c r="H159" s="556">
        <v>0</v>
      </c>
      <c r="I159" s="556">
        <v>0</v>
      </c>
      <c r="J159" s="837" t="s">
        <v>62</v>
      </c>
      <c r="K159" s="556">
        <v>0</v>
      </c>
      <c r="L159" s="556">
        <v>0</v>
      </c>
      <c r="M159" s="556">
        <v>0</v>
      </c>
      <c r="N159" s="556">
        <v>0</v>
      </c>
      <c r="O159" s="837" t="s">
        <v>62</v>
      </c>
      <c r="P159" s="556">
        <v>0</v>
      </c>
      <c r="Q159" s="556">
        <v>0</v>
      </c>
      <c r="R159" s="556">
        <v>0</v>
      </c>
      <c r="S159" s="556">
        <v>0</v>
      </c>
      <c r="T159" s="837" t="s">
        <v>62</v>
      </c>
      <c r="U159" s="556">
        <v>0</v>
      </c>
      <c r="V159" s="556">
        <v>0</v>
      </c>
      <c r="W159" s="556">
        <v>0</v>
      </c>
      <c r="X159" s="556">
        <v>143</v>
      </c>
      <c r="Y159" s="837">
        <v>0.28199999999999997</v>
      </c>
      <c r="Z159" s="556">
        <v>143</v>
      </c>
      <c r="AA159" s="556">
        <v>0</v>
      </c>
      <c r="AB159" s="556">
        <v>0</v>
      </c>
      <c r="AC159" s="556">
        <v>0</v>
      </c>
      <c r="AD159" s="837" t="s">
        <v>62</v>
      </c>
      <c r="AE159" s="556">
        <v>0</v>
      </c>
      <c r="AF159" s="556">
        <v>0</v>
      </c>
      <c r="AG159" s="556">
        <v>0</v>
      </c>
      <c r="AH159" s="556">
        <v>0</v>
      </c>
      <c r="AI159" s="837" t="s">
        <v>62</v>
      </c>
      <c r="AJ159" s="556">
        <v>0</v>
      </c>
      <c r="AK159" s="556">
        <v>0</v>
      </c>
      <c r="AL159" s="556">
        <v>0</v>
      </c>
      <c r="AM159" s="556">
        <v>0</v>
      </c>
      <c r="AN159" s="837" t="s">
        <v>62</v>
      </c>
      <c r="AO159" s="556">
        <v>0</v>
      </c>
      <c r="AP159" s="556">
        <v>0</v>
      </c>
      <c r="AQ159" s="556">
        <v>0</v>
      </c>
    </row>
    <row r="160" spans="1:43" s="3" customFormat="1">
      <c r="A160" s="29"/>
      <c r="B160" s="775" t="str">
        <f t="shared" si="5"/>
        <v>ENF</v>
      </c>
      <c r="C160" s="836" t="s">
        <v>1023</v>
      </c>
      <c r="D160" s="556">
        <v>0</v>
      </c>
      <c r="E160" s="837">
        <v>0</v>
      </c>
      <c r="F160" s="556">
        <v>0</v>
      </c>
      <c r="G160" s="556">
        <v>0</v>
      </c>
      <c r="H160" s="556">
        <v>0</v>
      </c>
      <c r="I160" s="556">
        <v>0</v>
      </c>
      <c r="J160" s="837" t="s">
        <v>62</v>
      </c>
      <c r="K160" s="556">
        <v>0</v>
      </c>
      <c r="L160" s="556">
        <v>0</v>
      </c>
      <c r="M160" s="556">
        <v>0</v>
      </c>
      <c r="N160" s="556">
        <v>0</v>
      </c>
      <c r="O160" s="837" t="s">
        <v>62</v>
      </c>
      <c r="P160" s="556">
        <v>0</v>
      </c>
      <c r="Q160" s="556">
        <v>0</v>
      </c>
      <c r="R160" s="556">
        <v>0</v>
      </c>
      <c r="S160" s="556">
        <v>0</v>
      </c>
      <c r="T160" s="837" t="s">
        <v>62</v>
      </c>
      <c r="U160" s="556">
        <v>0</v>
      </c>
      <c r="V160" s="556">
        <v>0</v>
      </c>
      <c r="W160" s="556">
        <v>0</v>
      </c>
      <c r="X160" s="556">
        <v>0</v>
      </c>
      <c r="Y160" s="837" t="s">
        <v>62</v>
      </c>
      <c r="Z160" s="556">
        <v>0</v>
      </c>
      <c r="AA160" s="556">
        <v>0</v>
      </c>
      <c r="AB160" s="556">
        <v>0</v>
      </c>
      <c r="AC160" s="556">
        <v>0</v>
      </c>
      <c r="AD160" s="837" t="s">
        <v>62</v>
      </c>
      <c r="AE160" s="556">
        <v>0</v>
      </c>
      <c r="AF160" s="556">
        <v>0</v>
      </c>
      <c r="AG160" s="556">
        <v>0</v>
      </c>
      <c r="AH160" s="556">
        <v>0</v>
      </c>
      <c r="AI160" s="837" t="s">
        <v>62</v>
      </c>
      <c r="AJ160" s="556">
        <v>0</v>
      </c>
      <c r="AK160" s="556">
        <v>0</v>
      </c>
      <c r="AL160" s="556">
        <v>0</v>
      </c>
      <c r="AM160" s="556">
        <v>0</v>
      </c>
      <c r="AN160" s="837" t="s">
        <v>62</v>
      </c>
      <c r="AO160" s="556">
        <v>0</v>
      </c>
      <c r="AP160" s="556">
        <v>0</v>
      </c>
      <c r="AQ160" s="556">
        <v>0</v>
      </c>
    </row>
    <row r="161" spans="1:46" s="3" customFormat="1">
      <c r="A161" s="29"/>
      <c r="B161" s="775" t="str">
        <f t="shared" si="5"/>
        <v>ENF</v>
      </c>
      <c r="C161" s="836" t="s">
        <v>76</v>
      </c>
      <c r="D161" s="556">
        <v>0</v>
      </c>
      <c r="E161" s="837">
        <v>0</v>
      </c>
      <c r="F161" s="556">
        <v>0</v>
      </c>
      <c r="G161" s="556">
        <v>0</v>
      </c>
      <c r="H161" s="556">
        <v>0</v>
      </c>
      <c r="I161" s="556">
        <v>0</v>
      </c>
      <c r="J161" s="837" t="s">
        <v>62</v>
      </c>
      <c r="K161" s="556">
        <v>0</v>
      </c>
      <c r="L161" s="556">
        <v>0</v>
      </c>
      <c r="M161" s="556">
        <v>0</v>
      </c>
      <c r="N161" s="556">
        <v>0</v>
      </c>
      <c r="O161" s="837" t="s">
        <v>62</v>
      </c>
      <c r="P161" s="556">
        <v>0</v>
      </c>
      <c r="Q161" s="556">
        <v>0</v>
      </c>
      <c r="R161" s="556">
        <v>0</v>
      </c>
      <c r="S161" s="556">
        <v>0</v>
      </c>
      <c r="T161" s="837" t="s">
        <v>62</v>
      </c>
      <c r="U161" s="556">
        <v>0</v>
      </c>
      <c r="V161" s="556">
        <v>0</v>
      </c>
      <c r="W161" s="556">
        <v>0</v>
      </c>
      <c r="X161" s="556">
        <v>0</v>
      </c>
      <c r="Y161" s="837" t="s">
        <v>62</v>
      </c>
      <c r="Z161" s="556">
        <v>0</v>
      </c>
      <c r="AA161" s="556">
        <v>0</v>
      </c>
      <c r="AB161" s="556">
        <v>0</v>
      </c>
      <c r="AC161" s="556">
        <v>0</v>
      </c>
      <c r="AD161" s="837" t="s">
        <v>62</v>
      </c>
      <c r="AE161" s="556">
        <v>0</v>
      </c>
      <c r="AF161" s="556">
        <v>0</v>
      </c>
      <c r="AG161" s="556">
        <v>0</v>
      </c>
      <c r="AH161" s="556">
        <v>0</v>
      </c>
      <c r="AI161" s="837" t="s">
        <v>62</v>
      </c>
      <c r="AJ161" s="556">
        <v>0</v>
      </c>
      <c r="AK161" s="556">
        <v>0</v>
      </c>
      <c r="AL161" s="556">
        <v>0</v>
      </c>
      <c r="AM161" s="556">
        <v>0</v>
      </c>
      <c r="AN161" s="837" t="s">
        <v>62</v>
      </c>
      <c r="AO161" s="556">
        <v>0</v>
      </c>
      <c r="AP161" s="556">
        <v>0</v>
      </c>
      <c r="AQ161" s="556">
        <v>0</v>
      </c>
    </row>
    <row r="162" spans="1:46" s="3" customFormat="1">
      <c r="A162" s="29"/>
      <c r="B162" s="775" t="str">
        <f t="shared" si="5"/>
        <v>ENF</v>
      </c>
      <c r="C162" s="836" t="s">
        <v>73</v>
      </c>
      <c r="D162" s="556">
        <v>0</v>
      </c>
      <c r="E162" s="837">
        <v>0</v>
      </c>
      <c r="F162" s="556">
        <v>0</v>
      </c>
      <c r="G162" s="556">
        <v>0</v>
      </c>
      <c r="H162" s="556">
        <v>0</v>
      </c>
      <c r="I162" s="556">
        <v>0</v>
      </c>
      <c r="J162" s="837" t="s">
        <v>62</v>
      </c>
      <c r="K162" s="556">
        <v>0</v>
      </c>
      <c r="L162" s="556">
        <v>0</v>
      </c>
      <c r="M162" s="556">
        <v>0</v>
      </c>
      <c r="N162" s="556">
        <v>0</v>
      </c>
      <c r="O162" s="837" t="s">
        <v>62</v>
      </c>
      <c r="P162" s="556">
        <v>0</v>
      </c>
      <c r="Q162" s="556">
        <v>0</v>
      </c>
      <c r="R162" s="556">
        <v>0</v>
      </c>
      <c r="S162" s="556">
        <v>0</v>
      </c>
      <c r="T162" s="837" t="s">
        <v>62</v>
      </c>
      <c r="U162" s="556">
        <v>0</v>
      </c>
      <c r="V162" s="556">
        <v>0</v>
      </c>
      <c r="W162" s="556">
        <v>0</v>
      </c>
      <c r="X162" s="556">
        <v>148</v>
      </c>
      <c r="Y162" s="837">
        <v>0.29199999999999998</v>
      </c>
      <c r="Z162" s="556">
        <v>148</v>
      </c>
      <c r="AA162" s="556">
        <v>0</v>
      </c>
      <c r="AB162" s="556">
        <v>0</v>
      </c>
      <c r="AC162" s="556">
        <v>292</v>
      </c>
      <c r="AD162" s="837">
        <v>0.54700000000000004</v>
      </c>
      <c r="AE162" s="556">
        <v>292</v>
      </c>
      <c r="AF162" s="556">
        <v>0</v>
      </c>
      <c r="AG162" s="556">
        <v>0</v>
      </c>
      <c r="AH162" s="556">
        <v>252</v>
      </c>
      <c r="AI162" s="837">
        <v>0.44</v>
      </c>
      <c r="AJ162" s="556">
        <v>252</v>
      </c>
      <c r="AK162" s="556">
        <v>0</v>
      </c>
      <c r="AL162" s="556">
        <v>0</v>
      </c>
      <c r="AM162" s="556">
        <v>279</v>
      </c>
      <c r="AN162" s="837">
        <v>0.5</v>
      </c>
      <c r="AO162" s="556">
        <v>279</v>
      </c>
      <c r="AP162" s="556">
        <v>0</v>
      </c>
      <c r="AQ162" s="556">
        <v>0</v>
      </c>
    </row>
    <row r="163" spans="1:46" s="3" customFormat="1">
      <c r="A163" s="29"/>
      <c r="B163" s="775" t="str">
        <f t="shared" si="5"/>
        <v>ENF</v>
      </c>
      <c r="C163" s="836" t="s">
        <v>1024</v>
      </c>
      <c r="D163" s="556">
        <v>93</v>
      </c>
      <c r="E163" s="837">
        <v>0.52500000000000002</v>
      </c>
      <c r="F163" s="556">
        <v>93</v>
      </c>
      <c r="G163" s="556">
        <v>0</v>
      </c>
      <c r="H163" s="556">
        <v>0</v>
      </c>
      <c r="I163" s="556">
        <v>303</v>
      </c>
      <c r="J163" s="837">
        <v>0.99</v>
      </c>
      <c r="K163" s="556">
        <v>303</v>
      </c>
      <c r="L163" s="556">
        <v>0</v>
      </c>
      <c r="M163" s="556">
        <v>0</v>
      </c>
      <c r="N163" s="556">
        <v>282</v>
      </c>
      <c r="O163" s="837">
        <v>0.46200000000000002</v>
      </c>
      <c r="P163" s="556">
        <v>282</v>
      </c>
      <c r="Q163" s="556">
        <v>0</v>
      </c>
      <c r="R163" s="556">
        <v>0</v>
      </c>
      <c r="S163" s="556">
        <v>357</v>
      </c>
      <c r="T163" s="837">
        <v>1</v>
      </c>
      <c r="U163" s="556">
        <v>357</v>
      </c>
      <c r="V163" s="556">
        <v>0</v>
      </c>
      <c r="W163" s="556">
        <v>0</v>
      </c>
      <c r="X163" s="556">
        <v>216</v>
      </c>
      <c r="Y163" s="837">
        <v>0.42599999999999999</v>
      </c>
      <c r="Z163" s="556">
        <v>216</v>
      </c>
      <c r="AA163" s="556">
        <v>0</v>
      </c>
      <c r="AB163" s="556">
        <v>0</v>
      </c>
      <c r="AC163" s="556">
        <v>242</v>
      </c>
      <c r="AD163" s="837">
        <v>0.45300000000000001</v>
      </c>
      <c r="AE163" s="556">
        <v>242</v>
      </c>
      <c r="AF163" s="556">
        <v>0</v>
      </c>
      <c r="AG163" s="556">
        <v>0</v>
      </c>
      <c r="AH163" s="556">
        <v>321</v>
      </c>
      <c r="AI163" s="837">
        <v>0.56000000000000005</v>
      </c>
      <c r="AJ163" s="556">
        <v>321</v>
      </c>
      <c r="AK163" s="556">
        <v>0</v>
      </c>
      <c r="AL163" s="556">
        <v>0</v>
      </c>
      <c r="AM163" s="556">
        <v>280</v>
      </c>
      <c r="AN163" s="837">
        <v>0.5</v>
      </c>
      <c r="AO163" s="556">
        <v>270</v>
      </c>
      <c r="AP163" s="556">
        <v>0</v>
      </c>
      <c r="AQ163" s="556">
        <v>0</v>
      </c>
    </row>
    <row r="164" spans="1:46" s="3" customFormat="1">
      <c r="A164" s="29"/>
      <c r="B164" s="775" t="str">
        <f t="shared" si="5"/>
        <v>ENF</v>
      </c>
      <c r="C164" s="836" t="s">
        <v>1025</v>
      </c>
      <c r="D164" s="556">
        <v>0</v>
      </c>
      <c r="E164" s="837">
        <v>0</v>
      </c>
      <c r="F164" s="556">
        <v>0</v>
      </c>
      <c r="G164" s="556">
        <v>0</v>
      </c>
      <c r="H164" s="556">
        <v>0</v>
      </c>
      <c r="I164" s="556">
        <v>0</v>
      </c>
      <c r="J164" s="837" t="s">
        <v>62</v>
      </c>
      <c r="K164" s="556">
        <v>0</v>
      </c>
      <c r="L164" s="556">
        <v>0</v>
      </c>
      <c r="M164" s="556">
        <v>0</v>
      </c>
      <c r="N164" s="556">
        <v>0</v>
      </c>
      <c r="O164" s="837" t="s">
        <v>62</v>
      </c>
      <c r="P164" s="556">
        <v>0</v>
      </c>
      <c r="Q164" s="556">
        <v>0</v>
      </c>
      <c r="R164" s="556">
        <v>0</v>
      </c>
      <c r="S164" s="556">
        <v>0</v>
      </c>
      <c r="T164" s="837" t="s">
        <v>62</v>
      </c>
      <c r="U164" s="556">
        <v>0</v>
      </c>
      <c r="V164" s="556">
        <v>0</v>
      </c>
      <c r="W164" s="556">
        <v>0</v>
      </c>
      <c r="X164" s="556">
        <v>0</v>
      </c>
      <c r="Y164" s="837" t="s">
        <v>62</v>
      </c>
      <c r="Z164" s="556">
        <v>0</v>
      </c>
      <c r="AA164" s="556">
        <v>0</v>
      </c>
      <c r="AB164" s="556">
        <v>0</v>
      </c>
      <c r="AC164" s="556">
        <v>0</v>
      </c>
      <c r="AD164" s="837" t="s">
        <v>62</v>
      </c>
      <c r="AE164" s="556">
        <v>0</v>
      </c>
      <c r="AF164" s="556">
        <v>0</v>
      </c>
      <c r="AG164" s="556">
        <v>0</v>
      </c>
      <c r="AH164" s="556">
        <v>0</v>
      </c>
      <c r="AI164" s="837" t="s">
        <v>62</v>
      </c>
      <c r="AJ164" s="556">
        <v>0</v>
      </c>
      <c r="AK164" s="556">
        <v>0</v>
      </c>
      <c r="AL164" s="556">
        <v>0</v>
      </c>
      <c r="AM164" s="556">
        <v>0</v>
      </c>
      <c r="AN164" s="837" t="s">
        <v>62</v>
      </c>
      <c r="AO164" s="556">
        <v>0</v>
      </c>
      <c r="AP164" s="556">
        <v>0</v>
      </c>
      <c r="AQ164" s="556">
        <v>0</v>
      </c>
    </row>
    <row r="165" spans="1:46" s="3" customFormat="1">
      <c r="A165" s="29"/>
      <c r="B165" s="775" t="str">
        <f t="shared" si="5"/>
        <v>ENF</v>
      </c>
      <c r="C165" s="836" t="s">
        <v>1026</v>
      </c>
      <c r="D165" s="556">
        <v>0</v>
      </c>
      <c r="E165" s="837">
        <v>0</v>
      </c>
      <c r="F165" s="556">
        <v>0</v>
      </c>
      <c r="G165" s="556">
        <v>0</v>
      </c>
      <c r="H165" s="556">
        <v>0</v>
      </c>
      <c r="I165" s="556">
        <v>0</v>
      </c>
      <c r="J165" s="837" t="s">
        <v>62</v>
      </c>
      <c r="K165" s="556">
        <v>0</v>
      </c>
      <c r="L165" s="556">
        <v>0</v>
      </c>
      <c r="M165" s="556">
        <v>0</v>
      </c>
      <c r="N165" s="556">
        <v>0</v>
      </c>
      <c r="O165" s="837" t="s">
        <v>62</v>
      </c>
      <c r="P165" s="556">
        <v>0</v>
      </c>
      <c r="Q165" s="556">
        <v>0</v>
      </c>
      <c r="R165" s="556">
        <v>0</v>
      </c>
      <c r="S165" s="556">
        <v>0</v>
      </c>
      <c r="T165" s="837" t="s">
        <v>62</v>
      </c>
      <c r="U165" s="556">
        <v>0</v>
      </c>
      <c r="V165" s="556">
        <v>0</v>
      </c>
      <c r="W165" s="556">
        <v>0</v>
      </c>
      <c r="X165" s="556">
        <v>0</v>
      </c>
      <c r="Y165" s="837" t="s">
        <v>62</v>
      </c>
      <c r="Z165" s="556">
        <v>0</v>
      </c>
      <c r="AA165" s="556">
        <v>0</v>
      </c>
      <c r="AB165" s="556">
        <v>0</v>
      </c>
      <c r="AC165" s="556">
        <v>0</v>
      </c>
      <c r="AD165" s="837" t="s">
        <v>62</v>
      </c>
      <c r="AE165" s="556">
        <v>0</v>
      </c>
      <c r="AF165" s="556">
        <v>0</v>
      </c>
      <c r="AG165" s="556">
        <v>0</v>
      </c>
      <c r="AH165" s="556">
        <v>0</v>
      </c>
      <c r="AI165" s="837" t="s">
        <v>62</v>
      </c>
      <c r="AJ165" s="556">
        <v>0</v>
      </c>
      <c r="AK165" s="556">
        <v>0</v>
      </c>
      <c r="AL165" s="556">
        <v>0</v>
      </c>
      <c r="AM165" s="556">
        <v>0</v>
      </c>
      <c r="AN165" s="837" t="s">
        <v>62</v>
      </c>
      <c r="AO165" s="556">
        <v>0</v>
      </c>
      <c r="AP165" s="556">
        <v>0</v>
      </c>
      <c r="AQ165" s="556">
        <v>0</v>
      </c>
    </row>
    <row r="166" spans="1:46" s="3" customFormat="1">
      <c r="A166" s="34"/>
      <c r="B166" s="775" t="str">
        <f t="shared" si="5"/>
        <v>ENF</v>
      </c>
      <c r="C166" s="836" t="s">
        <v>1027</v>
      </c>
      <c r="D166" s="556">
        <v>0</v>
      </c>
      <c r="E166" s="837">
        <v>0</v>
      </c>
      <c r="F166" s="556">
        <v>0</v>
      </c>
      <c r="G166" s="556">
        <v>0</v>
      </c>
      <c r="H166" s="556">
        <v>0</v>
      </c>
      <c r="I166" s="556">
        <v>0</v>
      </c>
      <c r="J166" s="837" t="s">
        <v>62</v>
      </c>
      <c r="K166" s="556">
        <v>0</v>
      </c>
      <c r="L166" s="556">
        <v>0</v>
      </c>
      <c r="M166" s="556">
        <v>0</v>
      </c>
      <c r="N166" s="556">
        <v>0</v>
      </c>
      <c r="O166" s="837" t="s">
        <v>62</v>
      </c>
      <c r="P166" s="556">
        <v>0</v>
      </c>
      <c r="Q166" s="556">
        <v>0</v>
      </c>
      <c r="R166" s="556">
        <v>0</v>
      </c>
      <c r="S166" s="556">
        <v>0</v>
      </c>
      <c r="T166" s="837" t="s">
        <v>62</v>
      </c>
      <c r="U166" s="556">
        <v>0</v>
      </c>
      <c r="V166" s="556">
        <v>0</v>
      </c>
      <c r="W166" s="556">
        <v>0</v>
      </c>
      <c r="X166" s="556">
        <v>0</v>
      </c>
      <c r="Y166" s="837" t="s">
        <v>62</v>
      </c>
      <c r="Z166" s="556">
        <v>0</v>
      </c>
      <c r="AA166" s="556">
        <v>0</v>
      </c>
      <c r="AB166" s="556">
        <v>0</v>
      </c>
      <c r="AC166" s="556">
        <v>0</v>
      </c>
      <c r="AD166" s="837" t="s">
        <v>62</v>
      </c>
      <c r="AE166" s="556">
        <v>0</v>
      </c>
      <c r="AF166" s="556">
        <v>0</v>
      </c>
      <c r="AG166" s="556">
        <v>0</v>
      </c>
      <c r="AH166" s="556">
        <v>0</v>
      </c>
      <c r="AI166" s="837" t="s">
        <v>62</v>
      </c>
      <c r="AJ166" s="556">
        <v>0</v>
      </c>
      <c r="AK166" s="556">
        <v>0</v>
      </c>
      <c r="AL166" s="556">
        <v>0</v>
      </c>
      <c r="AM166" s="556">
        <v>0</v>
      </c>
      <c r="AN166" s="837" t="s">
        <v>62</v>
      </c>
      <c r="AO166" s="556">
        <v>0</v>
      </c>
      <c r="AP166" s="556">
        <v>0</v>
      </c>
      <c r="AQ166" s="556">
        <v>0</v>
      </c>
      <c r="AR166" s="33"/>
      <c r="AS166" s="33"/>
      <c r="AT166" s="33"/>
    </row>
    <row r="167" spans="1:46">
      <c r="B167" s="775" t="str">
        <f t="shared" si="5"/>
        <v>ENF</v>
      </c>
      <c r="C167" s="838" t="s">
        <v>1028</v>
      </c>
      <c r="D167" s="839">
        <v>177</v>
      </c>
      <c r="E167" s="840">
        <v>1</v>
      </c>
      <c r="F167" s="839">
        <v>177</v>
      </c>
      <c r="G167" s="839">
        <v>0</v>
      </c>
      <c r="H167" s="839">
        <v>0</v>
      </c>
      <c r="I167" s="839">
        <v>306</v>
      </c>
      <c r="J167" s="840">
        <v>1</v>
      </c>
      <c r="K167" s="839">
        <v>306</v>
      </c>
      <c r="L167" s="839">
        <v>0</v>
      </c>
      <c r="M167" s="839">
        <v>0</v>
      </c>
      <c r="N167" s="839">
        <v>610</v>
      </c>
      <c r="O167" s="840">
        <v>1</v>
      </c>
      <c r="P167" s="839">
        <v>610</v>
      </c>
      <c r="Q167" s="839">
        <v>0</v>
      </c>
      <c r="R167" s="839">
        <v>0</v>
      </c>
      <c r="S167" s="839">
        <v>357</v>
      </c>
      <c r="T167" s="840">
        <v>1</v>
      </c>
      <c r="U167" s="839">
        <v>357</v>
      </c>
      <c r="V167" s="839">
        <v>0</v>
      </c>
      <c r="W167" s="839">
        <v>0</v>
      </c>
      <c r="X167" s="839">
        <v>507</v>
      </c>
      <c r="Y167" s="840">
        <v>1</v>
      </c>
      <c r="Z167" s="839">
        <v>507</v>
      </c>
      <c r="AA167" s="839">
        <v>0</v>
      </c>
      <c r="AB167" s="839">
        <v>0</v>
      </c>
      <c r="AC167" s="839">
        <v>534</v>
      </c>
      <c r="AD167" s="840">
        <v>1</v>
      </c>
      <c r="AE167" s="839">
        <v>534</v>
      </c>
      <c r="AF167" s="839">
        <v>0</v>
      </c>
      <c r="AG167" s="839">
        <v>0</v>
      </c>
      <c r="AH167" s="839">
        <v>573</v>
      </c>
      <c r="AI167" s="840">
        <v>1</v>
      </c>
      <c r="AJ167" s="839">
        <v>573</v>
      </c>
      <c r="AK167" s="839">
        <v>0</v>
      </c>
      <c r="AL167" s="839">
        <v>0</v>
      </c>
      <c r="AM167" s="839">
        <v>559</v>
      </c>
      <c r="AN167" s="840">
        <v>1</v>
      </c>
      <c r="AO167" s="839">
        <v>559</v>
      </c>
      <c r="AP167" s="839">
        <v>0</v>
      </c>
      <c r="AQ167" s="839">
        <v>0</v>
      </c>
    </row>
    <row r="168" spans="1:46">
      <c r="B168" s="733" t="str">
        <f t="shared" si="5"/>
        <v>ENF</v>
      </c>
      <c r="C168" s="734" t="s">
        <v>1033</v>
      </c>
      <c r="D168" s="817"/>
      <c r="E168" s="817"/>
      <c r="F168" s="817"/>
      <c r="G168" s="817"/>
      <c r="H168" s="817"/>
      <c r="I168" s="817"/>
      <c r="J168" s="817"/>
      <c r="K168" s="817"/>
      <c r="L168" s="817"/>
      <c r="M168" s="817"/>
      <c r="N168" s="817"/>
      <c r="O168" s="817"/>
      <c r="P168" s="817"/>
      <c r="Q168" s="817"/>
      <c r="R168" s="817"/>
      <c r="S168" s="817"/>
      <c r="T168" s="817"/>
      <c r="U168" s="817"/>
      <c r="V168" s="817"/>
      <c r="W168" s="817"/>
      <c r="X168" s="817"/>
      <c r="Y168" s="817"/>
      <c r="Z168" s="817"/>
      <c r="AA168" s="817"/>
      <c r="AB168" s="877"/>
      <c r="AC168" s="827"/>
      <c r="AD168" s="827"/>
      <c r="AE168" s="827"/>
      <c r="AF168" s="827"/>
      <c r="AG168" s="827"/>
      <c r="AH168" s="827"/>
      <c r="AI168" s="827"/>
      <c r="AJ168" s="827"/>
      <c r="AK168" s="827"/>
      <c r="AL168" s="827"/>
      <c r="AM168" s="827"/>
      <c r="AN168" s="827"/>
      <c r="AO168" s="827"/>
      <c r="AP168" s="827"/>
      <c r="AQ168" s="827"/>
    </row>
    <row r="169" spans="1:46">
      <c r="B169" s="738" t="str">
        <f t="shared" si="5"/>
        <v>ENF</v>
      </c>
      <c r="C169" s="818"/>
      <c r="D169" s="807"/>
      <c r="E169" s="807"/>
      <c r="F169" s="807"/>
      <c r="G169" s="807"/>
      <c r="H169" s="807"/>
      <c r="I169" s="807"/>
      <c r="J169" s="807"/>
      <c r="K169" s="807"/>
      <c r="L169" s="807"/>
      <c r="M169" s="807"/>
      <c r="N169" s="807"/>
      <c r="O169" s="807"/>
      <c r="P169" s="807"/>
      <c r="Q169" s="807"/>
      <c r="R169" s="807"/>
      <c r="S169" s="807"/>
      <c r="T169" s="807"/>
      <c r="U169" s="807"/>
      <c r="V169" s="807"/>
      <c r="W169" s="807"/>
      <c r="X169" s="807"/>
      <c r="Y169" s="807"/>
      <c r="Z169" s="807"/>
      <c r="AA169" s="807"/>
      <c r="AB169" s="678"/>
      <c r="AC169" s="828"/>
      <c r="AD169" s="828"/>
      <c r="AE169" s="828"/>
      <c r="AF169" s="828"/>
      <c r="AG169" s="828"/>
      <c r="AH169" s="828"/>
      <c r="AI169" s="828"/>
      <c r="AJ169" s="828"/>
      <c r="AK169" s="828"/>
      <c r="AL169" s="828"/>
      <c r="AM169" s="828"/>
      <c r="AN169" s="828"/>
      <c r="AO169" s="828"/>
      <c r="AP169" s="828"/>
      <c r="AQ169" s="828"/>
    </row>
    <row r="170" spans="1:46">
      <c r="B170" s="791" t="str">
        <f t="shared" si="5"/>
        <v>ENF</v>
      </c>
      <c r="C170" s="822"/>
      <c r="D170" s="823">
        <v>2021</v>
      </c>
      <c r="E170" s="823"/>
      <c r="F170" s="823"/>
      <c r="G170" s="823">
        <v>2020</v>
      </c>
      <c r="H170" s="823"/>
      <c r="I170" s="823"/>
      <c r="J170" s="823">
        <v>2019</v>
      </c>
      <c r="K170" s="823"/>
      <c r="L170" s="823"/>
      <c r="M170" s="823">
        <v>2018</v>
      </c>
      <c r="N170" s="823"/>
      <c r="O170" s="823"/>
      <c r="P170" s="823">
        <v>2017</v>
      </c>
      <c r="Q170" s="823"/>
      <c r="R170" s="823"/>
      <c r="S170" s="823">
        <v>2016</v>
      </c>
      <c r="T170" s="823"/>
      <c r="U170" s="823"/>
      <c r="V170" s="823">
        <v>2015</v>
      </c>
      <c r="W170" s="823"/>
      <c r="X170" s="823"/>
      <c r="Y170" s="823">
        <v>2014</v>
      </c>
      <c r="Z170" s="823"/>
      <c r="AA170" s="876"/>
      <c r="AB170" s="672"/>
      <c r="AC170" s="828"/>
      <c r="AD170" s="878"/>
      <c r="AE170" s="878"/>
      <c r="AF170" s="828"/>
      <c r="AG170" s="828"/>
      <c r="AH170" s="828"/>
      <c r="AI170" s="828"/>
      <c r="AJ170" s="828"/>
      <c r="AK170" s="828"/>
      <c r="AL170" s="828"/>
      <c r="AM170" s="828"/>
      <c r="AN170" s="828"/>
      <c r="AO170" s="828"/>
      <c r="AP170" s="828"/>
      <c r="AQ170" s="828"/>
    </row>
    <row r="171" spans="1:46" ht="38.25">
      <c r="B171" s="811" t="str">
        <f t="shared" si="5"/>
        <v>ENF</v>
      </c>
      <c r="C171" s="812" t="s">
        <v>1014</v>
      </c>
      <c r="D171" s="813" t="s">
        <v>1030</v>
      </c>
      <c r="E171" s="814" t="s">
        <v>1031</v>
      </c>
      <c r="F171" s="814" t="s">
        <v>1032</v>
      </c>
      <c r="G171" s="813" t="s">
        <v>1030</v>
      </c>
      <c r="H171" s="814" t="s">
        <v>1031</v>
      </c>
      <c r="I171" s="814" t="s">
        <v>1032</v>
      </c>
      <c r="J171" s="813" t="s">
        <v>1030</v>
      </c>
      <c r="K171" s="814" t="s">
        <v>1031</v>
      </c>
      <c r="L171" s="814" t="s">
        <v>1032</v>
      </c>
      <c r="M171" s="813" t="s">
        <v>1030</v>
      </c>
      <c r="N171" s="814" t="s">
        <v>1031</v>
      </c>
      <c r="O171" s="814" t="s">
        <v>1032</v>
      </c>
      <c r="P171" s="813" t="s">
        <v>1030</v>
      </c>
      <c r="Q171" s="814" t="s">
        <v>1031</v>
      </c>
      <c r="R171" s="814" t="s">
        <v>1032</v>
      </c>
      <c r="S171" s="813" t="s">
        <v>1030</v>
      </c>
      <c r="T171" s="814" t="s">
        <v>1031</v>
      </c>
      <c r="U171" s="814" t="s">
        <v>1032</v>
      </c>
      <c r="V171" s="813" t="s">
        <v>1030</v>
      </c>
      <c r="W171" s="814" t="s">
        <v>1031</v>
      </c>
      <c r="X171" s="814" t="s">
        <v>1032</v>
      </c>
      <c r="Y171" s="813" t="s">
        <v>1030</v>
      </c>
      <c r="Z171" s="814" t="s">
        <v>1031</v>
      </c>
      <c r="AA171" s="814" t="s">
        <v>1032</v>
      </c>
      <c r="AB171" s="671"/>
      <c r="AC171" s="671"/>
      <c r="AD171" s="677"/>
      <c r="AE171" s="677"/>
      <c r="AF171" s="671"/>
      <c r="AG171" s="671"/>
      <c r="AH171" s="671"/>
      <c r="AI171" s="671"/>
      <c r="AJ171" s="671"/>
      <c r="AK171" s="671"/>
      <c r="AL171" s="671"/>
      <c r="AM171" s="671"/>
      <c r="AN171" s="671"/>
      <c r="AO171" s="671"/>
      <c r="AP171" s="672"/>
      <c r="AQ171" s="828"/>
    </row>
    <row r="172" spans="1:46">
      <c r="B172" s="775" t="str">
        <f t="shared" si="5"/>
        <v>ENF</v>
      </c>
      <c r="C172" s="841" t="s">
        <v>74</v>
      </c>
      <c r="D172" s="842">
        <v>0</v>
      </c>
      <c r="E172" s="842">
        <v>0</v>
      </c>
      <c r="F172" s="842">
        <v>0</v>
      </c>
      <c r="G172" s="842">
        <v>0</v>
      </c>
      <c r="H172" s="842">
        <v>0</v>
      </c>
      <c r="I172" s="842">
        <v>0</v>
      </c>
      <c r="J172" s="842">
        <v>0</v>
      </c>
      <c r="K172" s="842">
        <v>0</v>
      </c>
      <c r="L172" s="842">
        <v>0</v>
      </c>
      <c r="M172" s="842">
        <v>0</v>
      </c>
      <c r="N172" s="842">
        <v>0</v>
      </c>
      <c r="O172" s="842">
        <v>0</v>
      </c>
      <c r="P172" s="842">
        <v>0</v>
      </c>
      <c r="Q172" s="842">
        <v>0</v>
      </c>
      <c r="R172" s="842">
        <v>0</v>
      </c>
      <c r="S172" s="842">
        <v>0</v>
      </c>
      <c r="T172" s="842">
        <v>0</v>
      </c>
      <c r="U172" s="842">
        <v>0</v>
      </c>
      <c r="V172" s="842">
        <v>0</v>
      </c>
      <c r="W172" s="842">
        <v>0</v>
      </c>
      <c r="X172" s="842">
        <v>0</v>
      </c>
      <c r="Y172" s="842">
        <v>0</v>
      </c>
      <c r="Z172" s="842">
        <v>0</v>
      </c>
      <c r="AA172" s="842">
        <v>0</v>
      </c>
      <c r="AB172" s="671"/>
      <c r="AC172" s="671"/>
      <c r="AD172" s="671"/>
      <c r="AE172" s="671"/>
      <c r="AF172" s="671"/>
      <c r="AG172" s="671"/>
      <c r="AH172" s="671"/>
      <c r="AI172" s="671"/>
      <c r="AJ172" s="671"/>
      <c r="AK172" s="671"/>
      <c r="AL172" s="671"/>
      <c r="AM172" s="671"/>
      <c r="AN172" s="671"/>
      <c r="AO172" s="671"/>
      <c r="AP172" s="672"/>
      <c r="AQ172" s="828"/>
    </row>
    <row r="173" spans="1:46">
      <c r="B173" s="775" t="str">
        <f t="shared" si="5"/>
        <v>ENF</v>
      </c>
      <c r="C173" s="843" t="s">
        <v>1021</v>
      </c>
      <c r="D173" s="842">
        <v>1</v>
      </c>
      <c r="E173" s="842">
        <v>30</v>
      </c>
      <c r="F173" s="842">
        <v>1</v>
      </c>
      <c r="G173" s="842">
        <v>0</v>
      </c>
      <c r="H173" s="842">
        <v>0</v>
      </c>
      <c r="I173" s="842">
        <v>0</v>
      </c>
      <c r="J173" s="842">
        <v>3</v>
      </c>
      <c r="K173" s="842">
        <v>134</v>
      </c>
      <c r="L173" s="842">
        <v>34</v>
      </c>
      <c r="M173" s="842">
        <v>0</v>
      </c>
      <c r="N173" s="842">
        <v>0</v>
      </c>
      <c r="O173" s="842">
        <v>0</v>
      </c>
      <c r="P173" s="842">
        <v>0</v>
      </c>
      <c r="Q173" s="842">
        <v>0</v>
      </c>
      <c r="R173" s="842">
        <v>0</v>
      </c>
      <c r="S173" s="842">
        <v>0</v>
      </c>
      <c r="T173" s="842">
        <v>0</v>
      </c>
      <c r="U173" s="842">
        <v>0</v>
      </c>
      <c r="V173" s="842">
        <v>0</v>
      </c>
      <c r="W173" s="842">
        <v>0</v>
      </c>
      <c r="X173" s="842">
        <v>0</v>
      </c>
      <c r="Y173" s="842">
        <v>0</v>
      </c>
      <c r="Z173" s="842">
        <v>0</v>
      </c>
      <c r="AA173" s="842">
        <v>0</v>
      </c>
      <c r="AB173" s="671"/>
      <c r="AC173" s="671"/>
      <c r="AD173" s="671"/>
      <c r="AE173" s="671"/>
      <c r="AF173" s="671"/>
      <c r="AG173" s="671"/>
      <c r="AH173" s="671"/>
      <c r="AI173" s="671"/>
      <c r="AJ173" s="671"/>
      <c r="AK173" s="671"/>
      <c r="AL173" s="671"/>
      <c r="AM173" s="671"/>
      <c r="AN173" s="671"/>
      <c r="AO173" s="671"/>
      <c r="AP173" s="672"/>
      <c r="AQ173" s="828"/>
    </row>
    <row r="174" spans="1:46">
      <c r="B174" s="775" t="str">
        <f t="shared" si="5"/>
        <v>ENF</v>
      </c>
      <c r="C174" s="843" t="s">
        <v>1022</v>
      </c>
      <c r="D174" s="842">
        <v>0</v>
      </c>
      <c r="E174" s="842">
        <v>0</v>
      </c>
      <c r="F174" s="842">
        <v>0</v>
      </c>
      <c r="G174" s="842">
        <v>0</v>
      </c>
      <c r="H174" s="842">
        <v>0</v>
      </c>
      <c r="I174" s="842">
        <v>0</v>
      </c>
      <c r="J174" s="842">
        <v>0</v>
      </c>
      <c r="K174" s="842">
        <v>0</v>
      </c>
      <c r="L174" s="842">
        <v>0</v>
      </c>
      <c r="M174" s="842">
        <v>0</v>
      </c>
      <c r="N174" s="842">
        <v>0</v>
      </c>
      <c r="O174" s="842">
        <v>0</v>
      </c>
      <c r="P174" s="842">
        <v>1</v>
      </c>
      <c r="Q174" s="842">
        <v>132</v>
      </c>
      <c r="R174" s="842">
        <v>20</v>
      </c>
      <c r="S174" s="842">
        <v>0</v>
      </c>
      <c r="T174" s="842">
        <v>0</v>
      </c>
      <c r="U174" s="842">
        <v>0</v>
      </c>
      <c r="V174" s="842">
        <v>0</v>
      </c>
      <c r="W174" s="842">
        <v>0</v>
      </c>
      <c r="X174" s="842">
        <v>0</v>
      </c>
      <c r="Y174" s="842">
        <v>0</v>
      </c>
      <c r="Z174" s="842">
        <v>0</v>
      </c>
      <c r="AA174" s="842">
        <v>0</v>
      </c>
      <c r="AB174" s="671"/>
      <c r="AC174" s="671"/>
      <c r="AD174" s="671"/>
      <c r="AE174" s="671"/>
      <c r="AF174" s="671"/>
      <c r="AG174" s="671"/>
      <c r="AH174" s="671"/>
      <c r="AI174" s="671"/>
      <c r="AJ174" s="671"/>
      <c r="AK174" s="671"/>
      <c r="AL174" s="671"/>
      <c r="AM174" s="671"/>
      <c r="AN174" s="671"/>
      <c r="AO174" s="671"/>
      <c r="AP174" s="672"/>
      <c r="AQ174" s="828"/>
    </row>
    <row r="175" spans="1:46">
      <c r="B175" s="775" t="str">
        <f t="shared" si="5"/>
        <v>ENF</v>
      </c>
      <c r="C175" s="843" t="s">
        <v>1023</v>
      </c>
      <c r="D175" s="842">
        <v>0</v>
      </c>
      <c r="E175" s="842">
        <v>0</v>
      </c>
      <c r="F175" s="842">
        <v>0</v>
      </c>
      <c r="G175" s="842">
        <v>0</v>
      </c>
      <c r="H175" s="842">
        <v>0</v>
      </c>
      <c r="I175" s="842">
        <v>0</v>
      </c>
      <c r="J175" s="842">
        <v>0</v>
      </c>
      <c r="K175" s="842">
        <v>0</v>
      </c>
      <c r="L175" s="842">
        <v>0</v>
      </c>
      <c r="M175" s="842">
        <v>0</v>
      </c>
      <c r="N175" s="842">
        <v>0</v>
      </c>
      <c r="O175" s="842">
        <v>0</v>
      </c>
      <c r="P175" s="842">
        <v>0</v>
      </c>
      <c r="Q175" s="842">
        <v>0</v>
      </c>
      <c r="R175" s="842">
        <v>0</v>
      </c>
      <c r="S175" s="842">
        <v>0</v>
      </c>
      <c r="T175" s="842">
        <v>0</v>
      </c>
      <c r="U175" s="842">
        <v>0</v>
      </c>
      <c r="V175" s="842">
        <v>0</v>
      </c>
      <c r="W175" s="842">
        <v>0</v>
      </c>
      <c r="X175" s="842">
        <v>0</v>
      </c>
      <c r="Y175" s="842">
        <v>0</v>
      </c>
      <c r="Z175" s="842">
        <v>0</v>
      </c>
      <c r="AA175" s="842">
        <v>0</v>
      </c>
      <c r="AB175" s="671"/>
      <c r="AC175" s="671"/>
      <c r="AD175" s="671"/>
      <c r="AE175" s="671"/>
      <c r="AF175" s="671"/>
      <c r="AG175" s="671"/>
      <c r="AH175" s="671"/>
      <c r="AI175" s="671"/>
      <c r="AJ175" s="671"/>
      <c r="AK175" s="671"/>
      <c r="AL175" s="671"/>
      <c r="AM175" s="671"/>
      <c r="AN175" s="671"/>
      <c r="AO175" s="671"/>
      <c r="AP175" s="672"/>
      <c r="AQ175" s="828"/>
    </row>
    <row r="176" spans="1:46">
      <c r="B176" s="775" t="str">
        <f t="shared" si="5"/>
        <v>ENF</v>
      </c>
      <c r="C176" s="843" t="s">
        <v>76</v>
      </c>
      <c r="D176" s="842">
        <v>0</v>
      </c>
      <c r="E176" s="842">
        <v>0</v>
      </c>
      <c r="F176" s="842">
        <v>0</v>
      </c>
      <c r="G176" s="842">
        <v>0</v>
      </c>
      <c r="H176" s="842">
        <v>0</v>
      </c>
      <c r="I176" s="842">
        <v>0</v>
      </c>
      <c r="J176" s="842">
        <v>0</v>
      </c>
      <c r="K176" s="842">
        <v>0</v>
      </c>
      <c r="L176" s="842">
        <v>0</v>
      </c>
      <c r="M176" s="842">
        <v>0</v>
      </c>
      <c r="N176" s="842">
        <v>0</v>
      </c>
      <c r="O176" s="842">
        <v>0</v>
      </c>
      <c r="P176" s="842">
        <v>0</v>
      </c>
      <c r="Q176" s="842">
        <v>0</v>
      </c>
      <c r="R176" s="842">
        <v>0</v>
      </c>
      <c r="S176" s="842">
        <v>0</v>
      </c>
      <c r="T176" s="842">
        <v>0</v>
      </c>
      <c r="U176" s="842">
        <v>0</v>
      </c>
      <c r="V176" s="842">
        <v>0</v>
      </c>
      <c r="W176" s="842">
        <v>0</v>
      </c>
      <c r="X176" s="842">
        <v>0</v>
      </c>
      <c r="Y176" s="842">
        <v>0</v>
      </c>
      <c r="Z176" s="842">
        <v>0</v>
      </c>
      <c r="AA176" s="842">
        <v>0</v>
      </c>
      <c r="AB176" s="671"/>
      <c r="AC176" s="671"/>
      <c r="AD176" s="671"/>
      <c r="AE176" s="671"/>
      <c r="AF176" s="671"/>
      <c r="AG176" s="671"/>
      <c r="AH176" s="671"/>
      <c r="AI176" s="671"/>
      <c r="AJ176" s="671"/>
      <c r="AK176" s="671"/>
      <c r="AL176" s="671"/>
      <c r="AM176" s="671"/>
      <c r="AN176" s="671"/>
      <c r="AO176" s="671"/>
      <c r="AP176" s="672"/>
      <c r="AQ176" s="828"/>
    </row>
    <row r="177" spans="1:43">
      <c r="B177" s="775" t="str">
        <f t="shared" si="5"/>
        <v>ENF</v>
      </c>
      <c r="C177" s="843" t="s">
        <v>73</v>
      </c>
      <c r="D177" s="842">
        <v>0</v>
      </c>
      <c r="E177" s="842">
        <v>0</v>
      </c>
      <c r="F177" s="842">
        <v>0</v>
      </c>
      <c r="G177" s="842">
        <v>0</v>
      </c>
      <c r="H177" s="842">
        <v>0</v>
      </c>
      <c r="I177" s="842">
        <v>0</v>
      </c>
      <c r="J177" s="842">
        <v>0</v>
      </c>
      <c r="K177" s="842">
        <v>0</v>
      </c>
      <c r="L177" s="842">
        <v>0</v>
      </c>
      <c r="M177" s="842">
        <v>0</v>
      </c>
      <c r="N177" s="842">
        <v>0</v>
      </c>
      <c r="O177" s="842">
        <v>0</v>
      </c>
      <c r="P177" s="842">
        <v>1693</v>
      </c>
      <c r="Q177" s="842">
        <v>624</v>
      </c>
      <c r="R177" s="842">
        <v>0</v>
      </c>
      <c r="S177" s="842">
        <v>1288</v>
      </c>
      <c r="T177" s="842">
        <v>1736</v>
      </c>
      <c r="U177" s="842">
        <v>0</v>
      </c>
      <c r="V177" s="842">
        <v>1412</v>
      </c>
      <c r="W177" s="842">
        <v>1900</v>
      </c>
      <c r="X177" s="842">
        <v>0</v>
      </c>
      <c r="Y177" s="842">
        <v>2217</v>
      </c>
      <c r="Z177" s="842">
        <v>3065.1</v>
      </c>
      <c r="AA177" s="842">
        <v>0.6</v>
      </c>
      <c r="AB177" s="671"/>
      <c r="AC177" s="671"/>
      <c r="AD177" s="671"/>
      <c r="AE177" s="671"/>
      <c r="AF177" s="671"/>
      <c r="AG177" s="671"/>
      <c r="AH177" s="671"/>
      <c r="AI177" s="671"/>
      <c r="AJ177" s="671"/>
      <c r="AK177" s="671"/>
      <c r="AL177" s="671"/>
      <c r="AM177" s="671"/>
      <c r="AN177" s="671"/>
      <c r="AO177" s="671"/>
      <c r="AP177" s="672"/>
      <c r="AQ177" s="828"/>
    </row>
    <row r="178" spans="1:43">
      <c r="B178" s="775" t="str">
        <f t="shared" si="5"/>
        <v>ENF</v>
      </c>
      <c r="C178" s="843" t="s">
        <v>1024</v>
      </c>
      <c r="D178" s="842">
        <v>4721</v>
      </c>
      <c r="E178" s="842">
        <v>69</v>
      </c>
      <c r="F178" s="842">
        <v>44</v>
      </c>
      <c r="G178" s="842">
        <v>300</v>
      </c>
      <c r="H178" s="842">
        <v>17</v>
      </c>
      <c r="I178" s="842">
        <v>11</v>
      </c>
      <c r="J178" s="842">
        <v>977</v>
      </c>
      <c r="K178" s="842">
        <v>61</v>
      </c>
      <c r="L178" s="842">
        <v>39</v>
      </c>
      <c r="M178" s="842">
        <v>8558</v>
      </c>
      <c r="N178" s="842">
        <v>350</v>
      </c>
      <c r="O178" s="842">
        <v>106</v>
      </c>
      <c r="P178" s="842">
        <v>617</v>
      </c>
      <c r="Q178" s="842">
        <v>289</v>
      </c>
      <c r="R178" s="842">
        <v>74</v>
      </c>
      <c r="S178" s="842">
        <v>2488</v>
      </c>
      <c r="T178" s="842">
        <v>0</v>
      </c>
      <c r="U178" s="842">
        <v>0</v>
      </c>
      <c r="V178" s="842">
        <v>340</v>
      </c>
      <c r="W178" s="842">
        <v>0</v>
      </c>
      <c r="X178" s="842">
        <v>0</v>
      </c>
      <c r="Y178" s="842">
        <v>689</v>
      </c>
      <c r="Z178" s="842">
        <v>1910.4</v>
      </c>
      <c r="AA178" s="842">
        <v>1198.5</v>
      </c>
      <c r="AB178" s="671"/>
      <c r="AC178" s="671"/>
      <c r="AD178" s="671"/>
      <c r="AE178" s="671"/>
      <c r="AF178" s="671"/>
      <c r="AG178" s="671"/>
      <c r="AH178" s="671"/>
      <c r="AI178" s="671"/>
      <c r="AJ178" s="671"/>
      <c r="AK178" s="671"/>
      <c r="AL178" s="671"/>
      <c r="AM178" s="671"/>
      <c r="AN178" s="671"/>
      <c r="AO178" s="671"/>
      <c r="AP178" s="672"/>
      <c r="AQ178" s="828"/>
    </row>
    <row r="179" spans="1:43">
      <c r="B179" s="775" t="str">
        <f t="shared" si="5"/>
        <v>ENF</v>
      </c>
      <c r="C179" s="843" t="s">
        <v>1025</v>
      </c>
      <c r="D179" s="842">
        <v>0</v>
      </c>
      <c r="E179" s="842">
        <v>0</v>
      </c>
      <c r="F179" s="842">
        <v>0</v>
      </c>
      <c r="G179" s="842">
        <v>0</v>
      </c>
      <c r="H179" s="842">
        <v>0</v>
      </c>
      <c r="I179" s="842">
        <v>0</v>
      </c>
      <c r="J179" s="842">
        <v>0</v>
      </c>
      <c r="K179" s="842">
        <v>0</v>
      </c>
      <c r="L179" s="842">
        <v>0</v>
      </c>
      <c r="M179" s="842">
        <v>0</v>
      </c>
      <c r="N179" s="842">
        <v>0</v>
      </c>
      <c r="O179" s="842">
        <v>0</v>
      </c>
      <c r="P179" s="842">
        <v>0</v>
      </c>
      <c r="Q179" s="842">
        <v>0</v>
      </c>
      <c r="R179" s="842">
        <v>0</v>
      </c>
      <c r="S179" s="842">
        <v>0</v>
      </c>
      <c r="T179" s="842">
        <v>0</v>
      </c>
      <c r="U179" s="842">
        <v>0</v>
      </c>
      <c r="V179" s="842">
        <v>0</v>
      </c>
      <c r="W179" s="842">
        <v>0</v>
      </c>
      <c r="X179" s="842">
        <v>0</v>
      </c>
      <c r="Y179" s="842">
        <v>0</v>
      </c>
      <c r="Z179" s="842">
        <v>0</v>
      </c>
      <c r="AA179" s="842">
        <v>0</v>
      </c>
      <c r="AB179" s="671"/>
      <c r="AC179" s="671"/>
      <c r="AD179" s="671"/>
      <c r="AE179" s="671"/>
      <c r="AF179" s="671"/>
      <c r="AG179" s="671"/>
      <c r="AH179" s="671"/>
      <c r="AI179" s="671"/>
      <c r="AJ179" s="671"/>
      <c r="AK179" s="671"/>
      <c r="AL179" s="671"/>
      <c r="AM179" s="671"/>
      <c r="AN179" s="671"/>
      <c r="AO179" s="671"/>
      <c r="AP179" s="672"/>
      <c r="AQ179" s="828"/>
    </row>
    <row r="180" spans="1:43">
      <c r="B180" s="775" t="str">
        <f t="shared" si="5"/>
        <v>ENF</v>
      </c>
      <c r="C180" s="843" t="s">
        <v>1026</v>
      </c>
      <c r="D180" s="842">
        <v>0</v>
      </c>
      <c r="E180" s="842">
        <v>0</v>
      </c>
      <c r="F180" s="842">
        <v>0</v>
      </c>
      <c r="G180" s="842">
        <v>0</v>
      </c>
      <c r="H180" s="842">
        <v>0</v>
      </c>
      <c r="I180" s="842">
        <v>0</v>
      </c>
      <c r="J180" s="842">
        <v>0</v>
      </c>
      <c r="K180" s="842">
        <v>0</v>
      </c>
      <c r="L180" s="842">
        <v>0</v>
      </c>
      <c r="M180" s="842">
        <v>0</v>
      </c>
      <c r="N180" s="842">
        <v>0</v>
      </c>
      <c r="O180" s="842">
        <v>0</v>
      </c>
      <c r="P180" s="842">
        <v>0</v>
      </c>
      <c r="Q180" s="842">
        <v>0</v>
      </c>
      <c r="R180" s="842">
        <v>0</v>
      </c>
      <c r="S180" s="842">
        <v>0</v>
      </c>
      <c r="T180" s="842">
        <v>0</v>
      </c>
      <c r="U180" s="842">
        <v>0</v>
      </c>
      <c r="V180" s="842">
        <v>0</v>
      </c>
      <c r="W180" s="842">
        <v>0</v>
      </c>
      <c r="X180" s="842">
        <v>0</v>
      </c>
      <c r="Y180" s="842">
        <v>0</v>
      </c>
      <c r="Z180" s="842">
        <v>0</v>
      </c>
      <c r="AA180" s="842">
        <v>0</v>
      </c>
      <c r="AB180" s="671"/>
      <c r="AC180" s="671"/>
      <c r="AD180" s="671"/>
      <c r="AE180" s="671"/>
      <c r="AF180" s="671"/>
      <c r="AG180" s="671"/>
      <c r="AH180" s="671"/>
      <c r="AI180" s="671"/>
      <c r="AJ180" s="671"/>
      <c r="AK180" s="671"/>
      <c r="AL180" s="671"/>
      <c r="AM180" s="671"/>
      <c r="AN180" s="671"/>
      <c r="AO180" s="671"/>
      <c r="AP180" s="672"/>
      <c r="AQ180" s="828"/>
    </row>
    <row r="181" spans="1:43">
      <c r="B181" s="775" t="str">
        <f t="shared" si="5"/>
        <v>ENF</v>
      </c>
      <c r="C181" s="843" t="s">
        <v>473</v>
      </c>
      <c r="D181" s="842">
        <v>0</v>
      </c>
      <c r="E181" s="842">
        <v>0</v>
      </c>
      <c r="F181" s="842">
        <v>0</v>
      </c>
      <c r="G181" s="842">
        <v>0</v>
      </c>
      <c r="H181" s="842">
        <v>0</v>
      </c>
      <c r="I181" s="842">
        <v>0</v>
      </c>
      <c r="J181" s="842">
        <v>0</v>
      </c>
      <c r="K181" s="842">
        <v>0</v>
      </c>
      <c r="L181" s="842">
        <v>0</v>
      </c>
      <c r="M181" s="842">
        <v>0</v>
      </c>
      <c r="N181" s="842">
        <v>0</v>
      </c>
      <c r="O181" s="842">
        <v>0</v>
      </c>
      <c r="P181" s="842">
        <v>0</v>
      </c>
      <c r="Q181" s="842">
        <v>0</v>
      </c>
      <c r="R181" s="842">
        <v>0</v>
      </c>
      <c r="S181" s="842">
        <v>0</v>
      </c>
      <c r="T181" s="842">
        <v>0</v>
      </c>
      <c r="U181" s="842">
        <v>0</v>
      </c>
      <c r="V181" s="842">
        <v>0</v>
      </c>
      <c r="W181" s="842">
        <v>0</v>
      </c>
      <c r="X181" s="842">
        <v>0</v>
      </c>
      <c r="Y181" s="842">
        <v>0</v>
      </c>
      <c r="Z181" s="842">
        <v>0</v>
      </c>
      <c r="AA181" s="842">
        <v>0</v>
      </c>
      <c r="AB181" s="671"/>
      <c r="AC181" s="671"/>
      <c r="AD181" s="671"/>
      <c r="AE181" s="671"/>
      <c r="AF181" s="671"/>
      <c r="AG181" s="671"/>
      <c r="AH181" s="671"/>
      <c r="AI181" s="671"/>
      <c r="AJ181" s="671"/>
      <c r="AK181" s="671"/>
      <c r="AL181" s="671"/>
      <c r="AM181" s="671"/>
      <c r="AN181" s="671"/>
      <c r="AO181" s="671"/>
      <c r="AP181" s="672"/>
      <c r="AQ181" s="828"/>
    </row>
    <row r="182" spans="1:43">
      <c r="B182" s="775" t="str">
        <f t="shared" si="5"/>
        <v>ENF</v>
      </c>
      <c r="C182" s="844" t="s">
        <v>1028</v>
      </c>
      <c r="D182" s="845">
        <v>4722</v>
      </c>
      <c r="E182" s="845">
        <v>98</v>
      </c>
      <c r="F182" s="845">
        <v>45</v>
      </c>
      <c r="G182" s="845">
        <v>300</v>
      </c>
      <c r="H182" s="845">
        <v>17</v>
      </c>
      <c r="I182" s="845">
        <v>11</v>
      </c>
      <c r="J182" s="845">
        <v>980</v>
      </c>
      <c r="K182" s="845">
        <v>195</v>
      </c>
      <c r="L182" s="845">
        <v>73</v>
      </c>
      <c r="M182" s="845">
        <v>8558</v>
      </c>
      <c r="N182" s="845">
        <v>350</v>
      </c>
      <c r="O182" s="845">
        <v>106</v>
      </c>
      <c r="P182" s="845">
        <v>2311</v>
      </c>
      <c r="Q182" s="845">
        <v>1045</v>
      </c>
      <c r="R182" s="845">
        <v>94</v>
      </c>
      <c r="S182" s="845">
        <v>3776</v>
      </c>
      <c r="T182" s="845">
        <v>1736</v>
      </c>
      <c r="U182" s="845">
        <v>0</v>
      </c>
      <c r="V182" s="845">
        <v>1752</v>
      </c>
      <c r="W182" s="845">
        <v>1900</v>
      </c>
      <c r="X182" s="845">
        <v>0</v>
      </c>
      <c r="Y182" s="845">
        <v>2906</v>
      </c>
      <c r="Z182" s="845">
        <v>4976.5</v>
      </c>
      <c r="AA182" s="879">
        <v>1199.0999999999999</v>
      </c>
      <c r="AB182" s="829"/>
      <c r="AC182" s="829"/>
      <c r="AD182" s="829"/>
      <c r="AE182" s="829"/>
      <c r="AF182" s="829"/>
      <c r="AG182" s="829"/>
      <c r="AH182" s="829"/>
      <c r="AI182" s="829"/>
      <c r="AJ182" s="829"/>
      <c r="AK182" s="829"/>
      <c r="AL182" s="829"/>
      <c r="AM182" s="829"/>
      <c r="AN182" s="671"/>
      <c r="AO182" s="671"/>
      <c r="AP182" s="672"/>
      <c r="AQ182" s="828"/>
    </row>
    <row r="183" spans="1:43">
      <c r="B183" s="775" t="str">
        <f t="shared" si="5"/>
        <v>ENF</v>
      </c>
      <c r="C183" s="861"/>
      <c r="D183" s="861"/>
      <c r="E183" s="861"/>
      <c r="F183" s="861"/>
      <c r="G183" s="861"/>
      <c r="H183" s="861"/>
      <c r="I183" s="861"/>
      <c r="J183" s="861"/>
      <c r="K183" s="861"/>
      <c r="L183" s="861"/>
      <c r="M183" s="861"/>
      <c r="N183" s="861"/>
      <c r="O183" s="861"/>
      <c r="P183" s="861"/>
      <c r="Q183" s="861"/>
      <c r="R183" s="861"/>
      <c r="S183" s="861"/>
      <c r="T183" s="861"/>
      <c r="U183" s="861"/>
      <c r="V183" s="861"/>
      <c r="W183" s="861"/>
      <c r="X183" s="861"/>
      <c r="Y183" s="861"/>
      <c r="Z183" s="861"/>
      <c r="AA183" s="861"/>
      <c r="AB183" s="815"/>
      <c r="AC183" s="815"/>
      <c r="AD183" s="815"/>
      <c r="AE183" s="815"/>
      <c r="AF183" s="815"/>
      <c r="AG183" s="815"/>
      <c r="AH183" s="815"/>
      <c r="AI183" s="815"/>
      <c r="AJ183" s="815"/>
      <c r="AK183" s="815"/>
      <c r="AL183" s="815"/>
      <c r="AM183" s="815"/>
      <c r="AN183" s="815"/>
      <c r="AO183" s="815"/>
      <c r="AP183" s="826"/>
      <c r="AQ183" s="830"/>
    </row>
    <row r="184" spans="1:43">
      <c r="B184" s="791" t="s">
        <v>20</v>
      </c>
      <c r="C184" s="792"/>
      <c r="D184" s="793">
        <v>2021</v>
      </c>
      <c r="E184" s="793"/>
      <c r="F184" s="793"/>
      <c r="G184" s="793"/>
      <c r="H184" s="793"/>
      <c r="I184" s="793">
        <v>2020</v>
      </c>
      <c r="J184" s="793"/>
      <c r="K184" s="793"/>
      <c r="L184" s="793"/>
      <c r="M184" s="793"/>
      <c r="N184" s="793">
        <v>2019</v>
      </c>
      <c r="O184" s="793"/>
      <c r="P184" s="793"/>
      <c r="Q184" s="793"/>
      <c r="R184" s="793"/>
      <c r="S184" s="793">
        <v>2018</v>
      </c>
      <c r="T184" s="793"/>
      <c r="U184" s="793"/>
      <c r="V184" s="793"/>
      <c r="W184" s="793"/>
      <c r="X184" s="793">
        <v>2017</v>
      </c>
      <c r="Y184" s="793"/>
      <c r="Z184" s="793"/>
      <c r="AA184" s="793"/>
      <c r="AB184" s="794"/>
      <c r="AC184" s="793">
        <v>2016</v>
      </c>
      <c r="AD184" s="793"/>
      <c r="AE184" s="793"/>
      <c r="AF184" s="793"/>
      <c r="AG184" s="793"/>
      <c r="AH184" s="793">
        <v>2015</v>
      </c>
      <c r="AI184" s="793"/>
      <c r="AJ184" s="793"/>
      <c r="AK184" s="793"/>
      <c r="AL184" s="793"/>
      <c r="AM184" s="793">
        <v>2014</v>
      </c>
      <c r="AN184" s="793"/>
      <c r="AO184" s="793"/>
      <c r="AP184" s="793"/>
      <c r="AQ184" s="795"/>
    </row>
    <row r="185" spans="1:43">
      <c r="B185" s="796" t="str">
        <f t="shared" ref="B185:B213" si="6">$B$184</f>
        <v>EPB</v>
      </c>
      <c r="C185" s="797" t="s">
        <v>1014</v>
      </c>
      <c r="D185" s="616" t="s">
        <v>1015</v>
      </c>
      <c r="E185" s="616"/>
      <c r="F185" s="616" t="s">
        <v>1016</v>
      </c>
      <c r="G185" s="616"/>
      <c r="H185" s="616"/>
      <c r="I185" s="616" t="s">
        <v>1015</v>
      </c>
      <c r="J185" s="616"/>
      <c r="K185" s="616" t="s">
        <v>1016</v>
      </c>
      <c r="L185" s="616"/>
      <c r="M185" s="616"/>
      <c r="N185" s="616" t="s">
        <v>1015</v>
      </c>
      <c r="O185" s="616"/>
      <c r="P185" s="616" t="s">
        <v>1016</v>
      </c>
      <c r="Q185" s="616"/>
      <c r="R185" s="616"/>
      <c r="S185" s="616" t="s">
        <v>1015</v>
      </c>
      <c r="T185" s="616"/>
      <c r="U185" s="616" t="s">
        <v>1016</v>
      </c>
      <c r="V185" s="616"/>
      <c r="W185" s="616"/>
      <c r="X185" s="616" t="s">
        <v>1015</v>
      </c>
      <c r="Y185" s="616"/>
      <c r="Z185" s="616" t="s">
        <v>1016</v>
      </c>
      <c r="AA185" s="616"/>
      <c r="AB185" s="798"/>
      <c r="AC185" s="617" t="s">
        <v>1015</v>
      </c>
      <c r="AD185" s="617"/>
      <c r="AE185" s="798" t="s">
        <v>1016</v>
      </c>
      <c r="AF185" s="798"/>
      <c r="AG185" s="798"/>
      <c r="AH185" s="617" t="s">
        <v>1015</v>
      </c>
      <c r="AI185" s="617"/>
      <c r="AJ185" s="798" t="s">
        <v>1016</v>
      </c>
      <c r="AK185" s="798"/>
      <c r="AL185" s="798"/>
      <c r="AM185" s="617" t="s">
        <v>1015</v>
      </c>
      <c r="AN185" s="617"/>
      <c r="AO185" s="617" t="s">
        <v>1016</v>
      </c>
      <c r="AP185" s="617"/>
      <c r="AQ185" s="617"/>
    </row>
    <row r="186" spans="1:43" s="3" customFormat="1">
      <c r="A186" s="29"/>
      <c r="B186" s="799" t="str">
        <f t="shared" si="6"/>
        <v>EPB</v>
      </c>
      <c r="C186" s="800"/>
      <c r="D186" s="801" t="s">
        <v>202</v>
      </c>
      <c r="E186" s="802" t="s">
        <v>1017</v>
      </c>
      <c r="F186" s="802" t="s">
        <v>1018</v>
      </c>
      <c r="G186" s="801" t="s">
        <v>1019</v>
      </c>
      <c r="H186" s="802" t="s">
        <v>1020</v>
      </c>
      <c r="I186" s="802" t="s">
        <v>202</v>
      </c>
      <c r="J186" s="801" t="s">
        <v>1017</v>
      </c>
      <c r="K186" s="802" t="s">
        <v>1018</v>
      </c>
      <c r="L186" s="802" t="s">
        <v>1019</v>
      </c>
      <c r="M186" s="801" t="s">
        <v>1020</v>
      </c>
      <c r="N186" s="802" t="s">
        <v>202</v>
      </c>
      <c r="O186" s="802" t="s">
        <v>1017</v>
      </c>
      <c r="P186" s="801" t="s">
        <v>1018</v>
      </c>
      <c r="Q186" s="802" t="s">
        <v>1019</v>
      </c>
      <c r="R186" s="802" t="s">
        <v>1020</v>
      </c>
      <c r="S186" s="801" t="s">
        <v>202</v>
      </c>
      <c r="T186" s="802" t="s">
        <v>1017</v>
      </c>
      <c r="U186" s="802" t="s">
        <v>1018</v>
      </c>
      <c r="V186" s="801" t="s">
        <v>1019</v>
      </c>
      <c r="W186" s="802" t="s">
        <v>1020</v>
      </c>
      <c r="X186" s="802" t="s">
        <v>202</v>
      </c>
      <c r="Y186" s="801" t="s">
        <v>1017</v>
      </c>
      <c r="Z186" s="802" t="s">
        <v>1018</v>
      </c>
      <c r="AA186" s="802" t="s">
        <v>1019</v>
      </c>
      <c r="AB186" s="802" t="s">
        <v>1020</v>
      </c>
      <c r="AC186" s="802" t="s">
        <v>202</v>
      </c>
      <c r="AD186" s="802" t="s">
        <v>1017</v>
      </c>
      <c r="AE186" s="802" t="s">
        <v>1018</v>
      </c>
      <c r="AF186" s="802" t="s">
        <v>1019</v>
      </c>
      <c r="AG186" s="802" t="s">
        <v>1020</v>
      </c>
      <c r="AH186" s="802" t="s">
        <v>202</v>
      </c>
      <c r="AI186" s="802" t="s">
        <v>1017</v>
      </c>
      <c r="AJ186" s="802" t="s">
        <v>1018</v>
      </c>
      <c r="AK186" s="802" t="s">
        <v>1019</v>
      </c>
      <c r="AL186" s="802" t="s">
        <v>1020</v>
      </c>
      <c r="AM186" s="802" t="s">
        <v>202</v>
      </c>
      <c r="AN186" s="802" t="s">
        <v>1017</v>
      </c>
      <c r="AO186" s="802" t="s">
        <v>1018</v>
      </c>
      <c r="AP186" s="802" t="s">
        <v>1019</v>
      </c>
      <c r="AQ186" s="802" t="s">
        <v>1020</v>
      </c>
    </row>
    <row r="187" spans="1:43" s="3" customFormat="1">
      <c r="A187" s="29"/>
      <c r="B187" s="775" t="str">
        <f t="shared" si="6"/>
        <v>EPB</v>
      </c>
      <c r="C187" s="836" t="s">
        <v>74</v>
      </c>
      <c r="D187" s="556">
        <v>0</v>
      </c>
      <c r="E187" s="837" t="s">
        <v>62</v>
      </c>
      <c r="F187" s="556">
        <v>0</v>
      </c>
      <c r="G187" s="556">
        <v>0</v>
      </c>
      <c r="H187" s="556">
        <v>0</v>
      </c>
      <c r="I187" s="556">
        <v>0</v>
      </c>
      <c r="J187" s="837" t="s">
        <v>62</v>
      </c>
      <c r="K187" s="556">
        <v>0</v>
      </c>
      <c r="L187" s="556">
        <v>0</v>
      </c>
      <c r="M187" s="556">
        <v>0</v>
      </c>
      <c r="N187" s="556">
        <v>0</v>
      </c>
      <c r="O187" s="837" t="s">
        <v>62</v>
      </c>
      <c r="P187" s="556">
        <v>0</v>
      </c>
      <c r="Q187" s="556">
        <v>0</v>
      </c>
      <c r="R187" s="556">
        <v>0</v>
      </c>
      <c r="S187" s="556">
        <v>0</v>
      </c>
      <c r="T187" s="837" t="s">
        <v>62</v>
      </c>
      <c r="U187" s="556">
        <v>0</v>
      </c>
      <c r="V187" s="556">
        <v>0</v>
      </c>
      <c r="W187" s="556">
        <v>0</v>
      </c>
      <c r="X187" s="556">
        <v>0</v>
      </c>
      <c r="Y187" s="837" t="s">
        <v>62</v>
      </c>
      <c r="Z187" s="556">
        <v>0</v>
      </c>
      <c r="AA187" s="556">
        <v>0</v>
      </c>
      <c r="AB187" s="556">
        <v>0</v>
      </c>
      <c r="AC187" s="556">
        <v>0</v>
      </c>
      <c r="AD187" s="837" t="s">
        <v>62</v>
      </c>
      <c r="AE187" s="556">
        <v>0</v>
      </c>
      <c r="AF187" s="556">
        <v>0</v>
      </c>
      <c r="AG187" s="556">
        <v>0</v>
      </c>
      <c r="AH187" s="556">
        <v>0</v>
      </c>
      <c r="AI187" s="837">
        <v>0</v>
      </c>
      <c r="AJ187" s="556">
        <v>0</v>
      </c>
      <c r="AK187" s="556">
        <v>0</v>
      </c>
      <c r="AL187" s="556">
        <v>0</v>
      </c>
      <c r="AM187" s="556">
        <v>0</v>
      </c>
      <c r="AN187" s="837" t="s">
        <v>62</v>
      </c>
      <c r="AO187" s="556">
        <v>0</v>
      </c>
      <c r="AP187" s="556">
        <v>0</v>
      </c>
      <c r="AQ187" s="556">
        <v>0</v>
      </c>
    </row>
    <row r="188" spans="1:43" s="3" customFormat="1">
      <c r="A188" s="29"/>
      <c r="B188" s="775" t="str">
        <f t="shared" si="6"/>
        <v>EPB</v>
      </c>
      <c r="C188" s="836" t="s">
        <v>1021</v>
      </c>
      <c r="D188" s="556">
        <v>0</v>
      </c>
      <c r="E188" s="837" t="s">
        <v>62</v>
      </c>
      <c r="F188" s="556">
        <v>0</v>
      </c>
      <c r="G188" s="556">
        <v>0</v>
      </c>
      <c r="H188" s="556">
        <v>0</v>
      </c>
      <c r="I188" s="556">
        <v>0</v>
      </c>
      <c r="J188" s="837" t="s">
        <v>62</v>
      </c>
      <c r="K188" s="556">
        <v>0</v>
      </c>
      <c r="L188" s="556">
        <v>0</v>
      </c>
      <c r="M188" s="556">
        <v>0</v>
      </c>
      <c r="N188" s="556">
        <v>0</v>
      </c>
      <c r="O188" s="837" t="s">
        <v>62</v>
      </c>
      <c r="P188" s="556">
        <v>0</v>
      </c>
      <c r="Q188" s="556">
        <v>0</v>
      </c>
      <c r="R188" s="556">
        <v>0</v>
      </c>
      <c r="S188" s="556">
        <v>27</v>
      </c>
      <c r="T188" s="837" t="s">
        <v>62</v>
      </c>
      <c r="U188" s="556">
        <v>27</v>
      </c>
      <c r="V188" s="556">
        <v>0</v>
      </c>
      <c r="W188" s="556">
        <v>0</v>
      </c>
      <c r="X188" s="556">
        <v>402</v>
      </c>
      <c r="Y188" s="837">
        <v>7.2999999999999995E-2</v>
      </c>
      <c r="Z188" s="556">
        <v>402</v>
      </c>
      <c r="AA188" s="556">
        <v>0</v>
      </c>
      <c r="AB188" s="556">
        <v>0</v>
      </c>
      <c r="AC188" s="556">
        <v>0</v>
      </c>
      <c r="AD188" s="837" t="s">
        <v>62</v>
      </c>
      <c r="AE188" s="556">
        <v>0</v>
      </c>
      <c r="AF188" s="556">
        <v>0</v>
      </c>
      <c r="AG188" s="556">
        <v>0</v>
      </c>
      <c r="AH188" s="556">
        <v>0</v>
      </c>
      <c r="AI188" s="837">
        <v>0</v>
      </c>
      <c r="AJ188" s="556">
        <v>0</v>
      </c>
      <c r="AK188" s="556">
        <v>0</v>
      </c>
      <c r="AL188" s="556">
        <v>0</v>
      </c>
      <c r="AM188" s="556">
        <v>0</v>
      </c>
      <c r="AN188" s="837" t="s">
        <v>62</v>
      </c>
      <c r="AO188" s="556">
        <v>0</v>
      </c>
      <c r="AP188" s="556">
        <v>0</v>
      </c>
      <c r="AQ188" s="556">
        <v>0</v>
      </c>
    </row>
    <row r="189" spans="1:43" s="3" customFormat="1">
      <c r="A189" s="29"/>
      <c r="B189" s="775" t="str">
        <f t="shared" si="6"/>
        <v>EPB</v>
      </c>
      <c r="C189" s="836" t="s">
        <v>1022</v>
      </c>
      <c r="D189" s="556">
        <v>0</v>
      </c>
      <c r="E189" s="837" t="s">
        <v>62</v>
      </c>
      <c r="F189" s="556">
        <v>0</v>
      </c>
      <c r="G189" s="556">
        <v>0</v>
      </c>
      <c r="H189" s="556">
        <v>0</v>
      </c>
      <c r="I189" s="556">
        <v>0</v>
      </c>
      <c r="J189" s="837" t="s">
        <v>62</v>
      </c>
      <c r="K189" s="556">
        <v>0</v>
      </c>
      <c r="L189" s="556">
        <v>0</v>
      </c>
      <c r="M189" s="556">
        <v>0</v>
      </c>
      <c r="N189" s="556">
        <v>0</v>
      </c>
      <c r="O189" s="837" t="s">
        <v>62</v>
      </c>
      <c r="P189" s="556">
        <v>0</v>
      </c>
      <c r="Q189" s="556">
        <v>0</v>
      </c>
      <c r="R189" s="556">
        <v>0</v>
      </c>
      <c r="S189" s="556">
        <v>1</v>
      </c>
      <c r="T189" s="837" t="s">
        <v>62</v>
      </c>
      <c r="U189" s="556">
        <v>1</v>
      </c>
      <c r="V189" s="556">
        <v>0</v>
      </c>
      <c r="W189" s="556">
        <v>0</v>
      </c>
      <c r="X189" s="556">
        <v>329</v>
      </c>
      <c r="Y189" s="837">
        <v>0.06</v>
      </c>
      <c r="Z189" s="556">
        <v>329</v>
      </c>
      <c r="AA189" s="556">
        <v>0</v>
      </c>
      <c r="AB189" s="556">
        <v>0</v>
      </c>
      <c r="AC189" s="556">
        <v>0</v>
      </c>
      <c r="AD189" s="837" t="s">
        <v>62</v>
      </c>
      <c r="AE189" s="556">
        <v>0</v>
      </c>
      <c r="AF189" s="556">
        <v>0</v>
      </c>
      <c r="AG189" s="556">
        <v>0</v>
      </c>
      <c r="AH189" s="556">
        <v>0</v>
      </c>
      <c r="AI189" s="837">
        <v>0</v>
      </c>
      <c r="AJ189" s="556">
        <v>0</v>
      </c>
      <c r="AK189" s="556">
        <v>0</v>
      </c>
      <c r="AL189" s="556">
        <v>0</v>
      </c>
      <c r="AM189" s="556">
        <v>321</v>
      </c>
      <c r="AN189" s="837">
        <v>0.05</v>
      </c>
      <c r="AO189" s="556">
        <v>321</v>
      </c>
      <c r="AP189" s="556">
        <v>0</v>
      </c>
      <c r="AQ189" s="556">
        <v>0</v>
      </c>
    </row>
    <row r="190" spans="1:43" s="3" customFormat="1">
      <c r="A190" s="29"/>
      <c r="B190" s="775" t="str">
        <f t="shared" si="6"/>
        <v>EPB</v>
      </c>
      <c r="C190" s="836" t="s">
        <v>1023</v>
      </c>
      <c r="D190" s="556">
        <v>0</v>
      </c>
      <c r="E190" s="837" t="s">
        <v>62</v>
      </c>
      <c r="F190" s="556">
        <v>0</v>
      </c>
      <c r="G190" s="556">
        <v>0</v>
      </c>
      <c r="H190" s="556">
        <v>0</v>
      </c>
      <c r="I190" s="556">
        <v>0</v>
      </c>
      <c r="J190" s="837" t="s">
        <v>62</v>
      </c>
      <c r="K190" s="556">
        <v>0</v>
      </c>
      <c r="L190" s="556">
        <v>0</v>
      </c>
      <c r="M190" s="556">
        <v>0</v>
      </c>
      <c r="N190" s="556">
        <v>0</v>
      </c>
      <c r="O190" s="837" t="s">
        <v>108</v>
      </c>
      <c r="P190" s="556">
        <v>0</v>
      </c>
      <c r="Q190" s="556">
        <v>0</v>
      </c>
      <c r="R190" s="556">
        <v>0</v>
      </c>
      <c r="S190" s="556">
        <v>0</v>
      </c>
      <c r="T190" s="837" t="s">
        <v>108</v>
      </c>
      <c r="U190" s="556">
        <v>0</v>
      </c>
      <c r="V190" s="556">
        <v>0</v>
      </c>
      <c r="W190" s="556">
        <v>0</v>
      </c>
      <c r="X190" s="556">
        <v>0</v>
      </c>
      <c r="Y190" s="837" t="s">
        <v>62</v>
      </c>
      <c r="Z190" s="556">
        <v>0</v>
      </c>
      <c r="AA190" s="556">
        <v>0</v>
      </c>
      <c r="AB190" s="556">
        <v>0</v>
      </c>
      <c r="AC190" s="556">
        <v>0</v>
      </c>
      <c r="AD190" s="837" t="s">
        <v>62</v>
      </c>
      <c r="AE190" s="556">
        <v>0</v>
      </c>
      <c r="AF190" s="556">
        <v>0</v>
      </c>
      <c r="AG190" s="556">
        <v>0</v>
      </c>
      <c r="AH190" s="556">
        <v>0</v>
      </c>
      <c r="AI190" s="837">
        <v>0</v>
      </c>
      <c r="AJ190" s="556">
        <v>0</v>
      </c>
      <c r="AK190" s="556">
        <v>0</v>
      </c>
      <c r="AL190" s="556">
        <v>0</v>
      </c>
      <c r="AM190" s="556">
        <v>0</v>
      </c>
      <c r="AN190" s="837" t="s">
        <v>62</v>
      </c>
      <c r="AO190" s="556">
        <v>0</v>
      </c>
      <c r="AP190" s="556">
        <v>0</v>
      </c>
      <c r="AQ190" s="556">
        <v>0</v>
      </c>
    </row>
    <row r="191" spans="1:43" s="3" customFormat="1">
      <c r="A191" s="29"/>
      <c r="B191" s="775" t="str">
        <f t="shared" si="6"/>
        <v>EPB</v>
      </c>
      <c r="C191" s="836" t="s">
        <v>76</v>
      </c>
      <c r="D191" s="556">
        <v>0</v>
      </c>
      <c r="E191" s="837" t="s">
        <v>62</v>
      </c>
      <c r="F191" s="556">
        <v>0</v>
      </c>
      <c r="G191" s="556">
        <v>0</v>
      </c>
      <c r="H191" s="556">
        <v>0</v>
      </c>
      <c r="I191" s="556">
        <v>0</v>
      </c>
      <c r="J191" s="837" t="s">
        <v>62</v>
      </c>
      <c r="K191" s="556">
        <v>0</v>
      </c>
      <c r="L191" s="556">
        <v>0</v>
      </c>
      <c r="M191" s="556">
        <v>0</v>
      </c>
      <c r="N191" s="556">
        <v>0</v>
      </c>
      <c r="O191" s="837" t="s">
        <v>62</v>
      </c>
      <c r="P191" s="556">
        <v>0</v>
      </c>
      <c r="Q191" s="556">
        <v>0</v>
      </c>
      <c r="R191" s="556">
        <v>0</v>
      </c>
      <c r="S191" s="556">
        <v>0</v>
      </c>
      <c r="T191" s="837" t="s">
        <v>62</v>
      </c>
      <c r="U191" s="556">
        <v>0</v>
      </c>
      <c r="V191" s="556">
        <v>0</v>
      </c>
      <c r="W191" s="556">
        <v>0</v>
      </c>
      <c r="X191" s="556">
        <v>0</v>
      </c>
      <c r="Y191" s="837" t="s">
        <v>62</v>
      </c>
      <c r="Z191" s="556">
        <v>0</v>
      </c>
      <c r="AA191" s="556">
        <v>0</v>
      </c>
      <c r="AB191" s="556">
        <v>0</v>
      </c>
      <c r="AC191" s="556">
        <v>0</v>
      </c>
      <c r="AD191" s="837" t="s">
        <v>62</v>
      </c>
      <c r="AE191" s="556">
        <v>0</v>
      </c>
      <c r="AF191" s="556">
        <v>0</v>
      </c>
      <c r="AG191" s="556">
        <v>0</v>
      </c>
      <c r="AH191" s="556">
        <v>0</v>
      </c>
      <c r="AI191" s="837">
        <v>0</v>
      </c>
      <c r="AJ191" s="556">
        <v>0</v>
      </c>
      <c r="AK191" s="556">
        <v>0</v>
      </c>
      <c r="AL191" s="556">
        <v>0</v>
      </c>
      <c r="AM191" s="556">
        <v>0</v>
      </c>
      <c r="AN191" s="837" t="s">
        <v>62</v>
      </c>
      <c r="AO191" s="556">
        <v>0</v>
      </c>
      <c r="AP191" s="556">
        <v>0</v>
      </c>
      <c r="AQ191" s="556">
        <v>0</v>
      </c>
    </row>
    <row r="192" spans="1:43" s="3" customFormat="1">
      <c r="A192" s="29"/>
      <c r="B192" s="775" t="str">
        <f t="shared" si="6"/>
        <v>EPB</v>
      </c>
      <c r="C192" s="836" t="s">
        <v>73</v>
      </c>
      <c r="D192" s="556">
        <v>0</v>
      </c>
      <c r="E192" s="837" t="s">
        <v>62</v>
      </c>
      <c r="F192" s="556">
        <v>0</v>
      </c>
      <c r="G192" s="556">
        <v>0</v>
      </c>
      <c r="H192" s="556">
        <v>0</v>
      </c>
      <c r="I192" s="556">
        <v>0</v>
      </c>
      <c r="J192" s="837" t="s">
        <v>62</v>
      </c>
      <c r="K192" s="556">
        <v>0</v>
      </c>
      <c r="L192" s="556">
        <v>0</v>
      </c>
      <c r="M192" s="556">
        <v>0</v>
      </c>
      <c r="N192" s="556">
        <v>0</v>
      </c>
      <c r="O192" s="837" t="s">
        <v>62</v>
      </c>
      <c r="P192" s="556">
        <v>0</v>
      </c>
      <c r="Q192" s="556">
        <v>0</v>
      </c>
      <c r="R192" s="556">
        <v>0</v>
      </c>
      <c r="S192" s="556">
        <v>6</v>
      </c>
      <c r="T192" s="837" t="s">
        <v>62</v>
      </c>
      <c r="U192" s="556">
        <v>6</v>
      </c>
      <c r="V192" s="556">
        <v>0</v>
      </c>
      <c r="W192" s="556">
        <v>0</v>
      </c>
      <c r="X192" s="556">
        <v>893</v>
      </c>
      <c r="Y192" s="837">
        <v>0.16300000000000001</v>
      </c>
      <c r="Z192" s="556">
        <v>893</v>
      </c>
      <c r="AA192" s="556">
        <v>0</v>
      </c>
      <c r="AB192" s="556">
        <v>0</v>
      </c>
      <c r="AC192" s="556">
        <v>1877</v>
      </c>
      <c r="AD192" s="837">
        <v>0.28399999999999997</v>
      </c>
      <c r="AE192" s="556">
        <v>1379</v>
      </c>
      <c r="AF192" s="556">
        <v>0</v>
      </c>
      <c r="AG192" s="556">
        <v>498</v>
      </c>
      <c r="AH192" s="556">
        <v>3516</v>
      </c>
      <c r="AI192" s="837">
        <v>0.432</v>
      </c>
      <c r="AJ192" s="556">
        <v>2961</v>
      </c>
      <c r="AK192" s="556">
        <v>0</v>
      </c>
      <c r="AL192" s="556">
        <v>555</v>
      </c>
      <c r="AM192" s="556">
        <v>1165</v>
      </c>
      <c r="AN192" s="837">
        <v>0.184</v>
      </c>
      <c r="AO192" s="556">
        <v>1165</v>
      </c>
      <c r="AP192" s="556">
        <v>0</v>
      </c>
      <c r="AQ192" s="556">
        <v>0</v>
      </c>
    </row>
    <row r="193" spans="1:46" s="3" customFormat="1">
      <c r="A193" s="29"/>
      <c r="B193" s="775" t="str">
        <f t="shared" si="6"/>
        <v>EPB</v>
      </c>
      <c r="C193" s="836" t="s">
        <v>1024</v>
      </c>
      <c r="D193" s="556">
        <v>2006</v>
      </c>
      <c r="E193" s="837">
        <v>0.34899999999999998</v>
      </c>
      <c r="F193" s="556">
        <v>2006</v>
      </c>
      <c r="G193" s="556">
        <v>0</v>
      </c>
      <c r="H193" s="556">
        <v>0</v>
      </c>
      <c r="I193" s="556">
        <v>2477</v>
      </c>
      <c r="J193" s="837">
        <v>0.45500000000000002</v>
      </c>
      <c r="K193" s="556">
        <v>2477</v>
      </c>
      <c r="L193" s="556">
        <v>0</v>
      </c>
      <c r="M193" s="556">
        <v>0</v>
      </c>
      <c r="N193" s="556">
        <v>4129</v>
      </c>
      <c r="O193" s="837">
        <v>0.44900000000000001</v>
      </c>
      <c r="P193" s="556">
        <v>4129</v>
      </c>
      <c r="Q193" s="556">
        <v>0</v>
      </c>
      <c r="R193" s="556">
        <v>0</v>
      </c>
      <c r="S193" s="556">
        <v>3338</v>
      </c>
      <c r="T193" s="837">
        <v>0.51200000000000001</v>
      </c>
      <c r="U193" s="556">
        <v>3338</v>
      </c>
      <c r="V193" s="556">
        <v>0</v>
      </c>
      <c r="W193" s="556">
        <v>0</v>
      </c>
      <c r="X193" s="556">
        <v>2621</v>
      </c>
      <c r="Y193" s="837">
        <v>0.47899999999999998</v>
      </c>
      <c r="Z193" s="556">
        <v>2621</v>
      </c>
      <c r="AA193" s="556">
        <v>0</v>
      </c>
      <c r="AB193" s="556">
        <v>0</v>
      </c>
      <c r="AC193" s="556">
        <v>2910</v>
      </c>
      <c r="AD193" s="837">
        <v>0.439</v>
      </c>
      <c r="AE193" s="556">
        <v>2910</v>
      </c>
      <c r="AF193" s="556">
        <v>0</v>
      </c>
      <c r="AG193" s="556">
        <v>0</v>
      </c>
      <c r="AH193" s="556">
        <v>3333</v>
      </c>
      <c r="AI193" s="837">
        <v>0.40899999999999997</v>
      </c>
      <c r="AJ193" s="556">
        <v>3333</v>
      </c>
      <c r="AK193" s="556">
        <v>0</v>
      </c>
      <c r="AL193" s="556">
        <v>0</v>
      </c>
      <c r="AM193" s="556">
        <v>3750</v>
      </c>
      <c r="AN193" s="837">
        <v>0.59099999999999997</v>
      </c>
      <c r="AO193" s="556">
        <v>3750</v>
      </c>
      <c r="AP193" s="556">
        <v>0</v>
      </c>
      <c r="AQ193" s="556">
        <v>0</v>
      </c>
    </row>
    <row r="194" spans="1:46" s="3" customFormat="1">
      <c r="A194" s="29"/>
      <c r="B194" s="775" t="str">
        <f t="shared" si="6"/>
        <v>EPB</v>
      </c>
      <c r="C194" s="836" t="s">
        <v>1025</v>
      </c>
      <c r="D194" s="556">
        <v>3704</v>
      </c>
      <c r="E194" s="837">
        <v>0.64500000000000002</v>
      </c>
      <c r="F194" s="556">
        <v>3704</v>
      </c>
      <c r="G194" s="556">
        <v>61</v>
      </c>
      <c r="H194" s="556">
        <v>0</v>
      </c>
      <c r="I194" s="556">
        <v>2617</v>
      </c>
      <c r="J194" s="837">
        <v>0.48099999999999998</v>
      </c>
      <c r="K194" s="556">
        <v>2589</v>
      </c>
      <c r="L194" s="556">
        <v>17</v>
      </c>
      <c r="M194" s="556">
        <v>10</v>
      </c>
      <c r="N194" s="556">
        <v>4088</v>
      </c>
      <c r="O194" s="837">
        <v>0.44500000000000001</v>
      </c>
      <c r="P194" s="556">
        <v>4088</v>
      </c>
      <c r="Q194" s="556">
        <v>32</v>
      </c>
      <c r="R194" s="556">
        <v>0</v>
      </c>
      <c r="S194" s="556">
        <v>2045</v>
      </c>
      <c r="T194" s="837">
        <v>0.314</v>
      </c>
      <c r="U194" s="556">
        <v>2045</v>
      </c>
      <c r="V194" s="556">
        <v>0</v>
      </c>
      <c r="W194" s="556">
        <v>0</v>
      </c>
      <c r="X194" s="556">
        <v>0</v>
      </c>
      <c r="Y194" s="837" t="s">
        <v>62</v>
      </c>
      <c r="Z194" s="556">
        <v>0</v>
      </c>
      <c r="AA194" s="556">
        <v>0</v>
      </c>
      <c r="AB194" s="556">
        <v>0</v>
      </c>
      <c r="AC194" s="556">
        <v>0</v>
      </c>
      <c r="AD194" s="837" t="s">
        <v>62</v>
      </c>
      <c r="AE194" s="556">
        <v>0</v>
      </c>
      <c r="AF194" s="556">
        <v>0</v>
      </c>
      <c r="AG194" s="556">
        <v>0</v>
      </c>
      <c r="AH194" s="556">
        <v>1299</v>
      </c>
      <c r="AI194" s="837">
        <v>0.159</v>
      </c>
      <c r="AJ194" s="556">
        <v>1299</v>
      </c>
      <c r="AK194" s="556">
        <v>0</v>
      </c>
      <c r="AL194" s="556">
        <v>0</v>
      </c>
      <c r="AM194" s="556">
        <v>1112</v>
      </c>
      <c r="AN194" s="837">
        <v>0.17499999999999999</v>
      </c>
      <c r="AO194" s="556">
        <v>1112</v>
      </c>
      <c r="AP194" s="556">
        <v>0</v>
      </c>
      <c r="AQ194" s="556">
        <v>0</v>
      </c>
    </row>
    <row r="195" spans="1:46" s="3" customFormat="1">
      <c r="A195" s="29"/>
      <c r="B195" s="775" t="str">
        <f t="shared" si="6"/>
        <v>EPB</v>
      </c>
      <c r="C195" s="836" t="s">
        <v>1026</v>
      </c>
      <c r="D195" s="556">
        <v>0</v>
      </c>
      <c r="E195" s="837" t="s">
        <v>62</v>
      </c>
      <c r="F195" s="556">
        <v>0</v>
      </c>
      <c r="G195" s="556">
        <v>0</v>
      </c>
      <c r="H195" s="556">
        <v>0</v>
      </c>
      <c r="I195" s="556">
        <v>0</v>
      </c>
      <c r="J195" s="837" t="s">
        <v>62</v>
      </c>
      <c r="K195" s="556">
        <v>0</v>
      </c>
      <c r="L195" s="556">
        <v>0</v>
      </c>
      <c r="M195" s="556">
        <v>0</v>
      </c>
      <c r="N195" s="556">
        <v>0</v>
      </c>
      <c r="O195" s="837" t="s">
        <v>62</v>
      </c>
      <c r="P195" s="556">
        <v>0</v>
      </c>
      <c r="Q195" s="556">
        <v>0</v>
      </c>
      <c r="R195" s="556">
        <v>0</v>
      </c>
      <c r="S195" s="556">
        <v>0</v>
      </c>
      <c r="T195" s="837" t="s">
        <v>62</v>
      </c>
      <c r="U195" s="556" t="s">
        <v>62</v>
      </c>
      <c r="V195" s="556">
        <v>0</v>
      </c>
      <c r="W195" s="556">
        <v>0</v>
      </c>
      <c r="X195" s="556">
        <v>0</v>
      </c>
      <c r="Y195" s="837" t="s">
        <v>62</v>
      </c>
      <c r="Z195" s="556">
        <v>0</v>
      </c>
      <c r="AA195" s="556">
        <v>0</v>
      </c>
      <c r="AB195" s="556">
        <v>0</v>
      </c>
      <c r="AC195" s="556">
        <v>0</v>
      </c>
      <c r="AD195" s="837" t="s">
        <v>62</v>
      </c>
      <c r="AE195" s="556">
        <v>0</v>
      </c>
      <c r="AF195" s="556">
        <v>0</v>
      </c>
      <c r="AG195" s="556">
        <v>0</v>
      </c>
      <c r="AH195" s="556">
        <v>0</v>
      </c>
      <c r="AI195" s="837">
        <v>0</v>
      </c>
      <c r="AJ195" s="556">
        <v>0</v>
      </c>
      <c r="AK195" s="556">
        <v>0</v>
      </c>
      <c r="AL195" s="556">
        <v>0</v>
      </c>
      <c r="AM195" s="556">
        <v>0</v>
      </c>
      <c r="AN195" s="837" t="s">
        <v>62</v>
      </c>
      <c r="AO195" s="556">
        <v>0</v>
      </c>
      <c r="AP195" s="556">
        <v>0</v>
      </c>
      <c r="AQ195" s="556">
        <v>0</v>
      </c>
    </row>
    <row r="196" spans="1:46" s="3" customFormat="1">
      <c r="A196" s="34"/>
      <c r="B196" s="775" t="str">
        <f t="shared" si="6"/>
        <v>EPB</v>
      </c>
      <c r="C196" s="836" t="s">
        <v>1027</v>
      </c>
      <c r="D196" s="556">
        <v>33</v>
      </c>
      <c r="E196" s="837">
        <v>6.0000000000000001E-3</v>
      </c>
      <c r="F196" s="556">
        <v>33</v>
      </c>
      <c r="G196" s="556">
        <v>0</v>
      </c>
      <c r="H196" s="556">
        <v>0</v>
      </c>
      <c r="I196" s="556">
        <v>349</v>
      </c>
      <c r="J196" s="837">
        <v>6.4000000000000001E-2</v>
      </c>
      <c r="K196" s="556">
        <v>349</v>
      </c>
      <c r="L196" s="556">
        <v>0</v>
      </c>
      <c r="M196" s="556">
        <v>0</v>
      </c>
      <c r="N196" s="556">
        <v>978</v>
      </c>
      <c r="O196" s="837">
        <v>0.106</v>
      </c>
      <c r="P196" s="556">
        <v>978</v>
      </c>
      <c r="Q196" s="556">
        <v>0</v>
      </c>
      <c r="R196" s="556">
        <v>0</v>
      </c>
      <c r="S196" s="556">
        <v>1097</v>
      </c>
      <c r="T196" s="837">
        <v>0.16800000000000001</v>
      </c>
      <c r="U196" s="556">
        <v>863</v>
      </c>
      <c r="V196" s="556">
        <v>234</v>
      </c>
      <c r="W196" s="556">
        <v>0</v>
      </c>
      <c r="X196" s="556">
        <v>1226</v>
      </c>
      <c r="Y196" s="837">
        <v>0.224</v>
      </c>
      <c r="Z196" s="556">
        <v>1226</v>
      </c>
      <c r="AA196" s="556">
        <v>0</v>
      </c>
      <c r="AB196" s="556">
        <v>0</v>
      </c>
      <c r="AC196" s="556">
        <v>1832</v>
      </c>
      <c r="AD196" s="837">
        <v>0.27700000000000002</v>
      </c>
      <c r="AE196" s="556">
        <v>1832</v>
      </c>
      <c r="AF196" s="556">
        <v>0</v>
      </c>
      <c r="AG196" s="556">
        <v>0</v>
      </c>
      <c r="AH196" s="556">
        <v>0</v>
      </c>
      <c r="AI196" s="837">
        <v>0</v>
      </c>
      <c r="AJ196" s="556">
        <v>0</v>
      </c>
      <c r="AK196" s="556">
        <v>0</v>
      </c>
      <c r="AL196" s="556">
        <v>0</v>
      </c>
      <c r="AM196" s="556">
        <v>0</v>
      </c>
      <c r="AN196" s="837" t="s">
        <v>62</v>
      </c>
      <c r="AO196" s="556">
        <v>0</v>
      </c>
      <c r="AP196" s="556">
        <v>0</v>
      </c>
      <c r="AQ196" s="556">
        <v>0</v>
      </c>
      <c r="AR196" s="33"/>
      <c r="AS196" s="33"/>
      <c r="AT196" s="33"/>
    </row>
    <row r="197" spans="1:46">
      <c r="B197" s="880" t="str">
        <f t="shared" si="6"/>
        <v>EPB</v>
      </c>
      <c r="C197" s="847" t="s">
        <v>1028</v>
      </c>
      <c r="D197" s="848">
        <v>5743</v>
      </c>
      <c r="E197" s="849">
        <v>1</v>
      </c>
      <c r="F197" s="848">
        <v>5743</v>
      </c>
      <c r="G197" s="848">
        <v>61</v>
      </c>
      <c r="H197" s="848">
        <v>0</v>
      </c>
      <c r="I197" s="848">
        <v>5443</v>
      </c>
      <c r="J197" s="849">
        <v>1</v>
      </c>
      <c r="K197" s="848">
        <v>5415</v>
      </c>
      <c r="L197" s="848">
        <v>17</v>
      </c>
      <c r="M197" s="848">
        <v>10</v>
      </c>
      <c r="N197" s="848">
        <v>9195</v>
      </c>
      <c r="O197" s="849">
        <v>1</v>
      </c>
      <c r="P197" s="848">
        <v>9195</v>
      </c>
      <c r="Q197" s="848">
        <v>32</v>
      </c>
      <c r="R197" s="848">
        <v>0</v>
      </c>
      <c r="S197" s="848">
        <v>6514</v>
      </c>
      <c r="T197" s="849">
        <v>1</v>
      </c>
      <c r="U197" s="848">
        <v>6280</v>
      </c>
      <c r="V197" s="848">
        <v>234</v>
      </c>
      <c r="W197" s="848">
        <v>0</v>
      </c>
      <c r="X197" s="848">
        <v>5471</v>
      </c>
      <c r="Y197" s="849">
        <v>1</v>
      </c>
      <c r="Z197" s="848">
        <v>5471</v>
      </c>
      <c r="AA197" s="848">
        <v>0</v>
      </c>
      <c r="AB197" s="848">
        <v>0</v>
      </c>
      <c r="AC197" s="848">
        <v>6619</v>
      </c>
      <c r="AD197" s="849">
        <v>1</v>
      </c>
      <c r="AE197" s="848">
        <v>6121</v>
      </c>
      <c r="AF197" s="848">
        <v>0</v>
      </c>
      <c r="AG197" s="848">
        <v>498</v>
      </c>
      <c r="AH197" s="848">
        <v>8148</v>
      </c>
      <c r="AI197" s="849">
        <v>1</v>
      </c>
      <c r="AJ197" s="848">
        <v>7593</v>
      </c>
      <c r="AK197" s="848">
        <v>0</v>
      </c>
      <c r="AL197" s="848">
        <v>555</v>
      </c>
      <c r="AM197" s="848">
        <v>6348</v>
      </c>
      <c r="AN197" s="849">
        <v>1</v>
      </c>
      <c r="AO197" s="848">
        <v>6348</v>
      </c>
      <c r="AP197" s="848">
        <v>0</v>
      </c>
      <c r="AQ197" s="848">
        <v>0</v>
      </c>
    </row>
    <row r="198" spans="1:46">
      <c r="B198" s="831" t="str">
        <f t="shared" si="6"/>
        <v>EPB</v>
      </c>
      <c r="C198" s="734" t="s">
        <v>1033</v>
      </c>
      <c r="D198" s="817"/>
      <c r="E198" s="817"/>
      <c r="F198" s="817"/>
      <c r="G198" s="817"/>
      <c r="H198" s="817"/>
      <c r="I198" s="817"/>
      <c r="J198" s="817"/>
      <c r="K198" s="817"/>
      <c r="L198" s="817"/>
      <c r="M198" s="817"/>
      <c r="N198" s="817"/>
      <c r="O198" s="817"/>
      <c r="P198" s="817"/>
      <c r="Q198" s="817"/>
      <c r="R198" s="817"/>
      <c r="S198" s="817"/>
      <c r="T198" s="817"/>
      <c r="U198" s="817"/>
      <c r="V198" s="817"/>
      <c r="W198" s="817"/>
      <c r="X198" s="817"/>
      <c r="Y198" s="817"/>
      <c r="Z198" s="817"/>
      <c r="AA198" s="817"/>
      <c r="AB198" s="817"/>
      <c r="AC198" s="819"/>
      <c r="AD198" s="819"/>
      <c r="AE198" s="819"/>
      <c r="AF198" s="819"/>
      <c r="AG198" s="819"/>
      <c r="AH198" s="819"/>
      <c r="AI198" s="819"/>
      <c r="AJ198" s="819"/>
      <c r="AK198" s="819"/>
      <c r="AL198" s="819"/>
      <c r="AM198" s="819"/>
      <c r="AN198" s="819"/>
      <c r="AO198" s="819"/>
      <c r="AP198" s="819"/>
      <c r="AQ198" s="741"/>
    </row>
    <row r="199" spans="1:46">
      <c r="B199" s="832" t="str">
        <f t="shared" si="6"/>
        <v>EPB</v>
      </c>
      <c r="C199" s="818"/>
      <c r="D199" s="807"/>
      <c r="E199" s="807"/>
      <c r="F199" s="807"/>
      <c r="G199" s="807"/>
      <c r="H199" s="807"/>
      <c r="I199" s="807"/>
      <c r="J199" s="807"/>
      <c r="K199" s="807"/>
      <c r="L199" s="807"/>
      <c r="M199" s="807"/>
      <c r="N199" s="807"/>
      <c r="O199" s="807"/>
      <c r="P199" s="807"/>
      <c r="Q199" s="807"/>
      <c r="R199" s="807"/>
      <c r="S199" s="807"/>
      <c r="T199" s="807"/>
      <c r="U199" s="807"/>
      <c r="V199" s="807"/>
      <c r="W199" s="807"/>
      <c r="X199" s="807"/>
      <c r="Y199" s="807"/>
      <c r="Z199" s="807"/>
      <c r="AA199" s="807"/>
      <c r="AB199" s="866"/>
      <c r="AC199" s="852"/>
      <c r="AD199" s="852"/>
      <c r="AE199" s="852"/>
      <c r="AF199" s="852"/>
      <c r="AG199" s="852"/>
      <c r="AH199" s="852"/>
      <c r="AI199" s="852"/>
      <c r="AJ199" s="852"/>
      <c r="AK199" s="852"/>
      <c r="AL199" s="852"/>
      <c r="AM199" s="852"/>
      <c r="AN199" s="852"/>
      <c r="AO199" s="852"/>
      <c r="AP199" s="852"/>
      <c r="AQ199" s="881"/>
    </row>
    <row r="200" spans="1:46">
      <c r="B200" s="833" t="str">
        <f t="shared" si="6"/>
        <v>EPB</v>
      </c>
      <c r="C200" s="809"/>
      <c r="D200" s="810">
        <v>2021</v>
      </c>
      <c r="E200" s="810"/>
      <c r="F200" s="810"/>
      <c r="G200" s="810">
        <v>2020</v>
      </c>
      <c r="H200" s="810"/>
      <c r="I200" s="810"/>
      <c r="J200" s="810">
        <v>2019</v>
      </c>
      <c r="K200" s="810"/>
      <c r="L200" s="810"/>
      <c r="M200" s="810">
        <v>2018</v>
      </c>
      <c r="N200" s="810"/>
      <c r="O200" s="810"/>
      <c r="P200" s="810">
        <v>2017</v>
      </c>
      <c r="Q200" s="810"/>
      <c r="R200" s="810"/>
      <c r="S200" s="810">
        <v>2016</v>
      </c>
      <c r="T200" s="810"/>
      <c r="U200" s="810"/>
      <c r="V200" s="810">
        <v>2015</v>
      </c>
      <c r="W200" s="810"/>
      <c r="X200" s="810"/>
      <c r="Y200" s="810">
        <v>2014</v>
      </c>
      <c r="Z200" s="810"/>
      <c r="AA200" s="810"/>
      <c r="AB200" s="671"/>
      <c r="AC200" s="671"/>
      <c r="AD200" s="677"/>
      <c r="AE200" s="677"/>
      <c r="AF200" s="671"/>
      <c r="AG200" s="671"/>
      <c r="AH200" s="671"/>
      <c r="AI200" s="671"/>
      <c r="AJ200" s="671"/>
      <c r="AK200" s="671"/>
      <c r="AL200" s="671"/>
      <c r="AM200" s="671"/>
      <c r="AN200" s="671"/>
      <c r="AO200" s="671"/>
      <c r="AP200" s="671"/>
      <c r="AQ200" s="672"/>
    </row>
    <row r="201" spans="1:46" ht="38.25">
      <c r="B201" s="811" t="str">
        <f t="shared" si="6"/>
        <v>EPB</v>
      </c>
      <c r="C201" s="812" t="s">
        <v>1014</v>
      </c>
      <c r="D201" s="813" t="s">
        <v>1030</v>
      </c>
      <c r="E201" s="814" t="s">
        <v>1031</v>
      </c>
      <c r="F201" s="814" t="s">
        <v>1032</v>
      </c>
      <c r="G201" s="813" t="s">
        <v>1030</v>
      </c>
      <c r="H201" s="814" t="s">
        <v>1031</v>
      </c>
      <c r="I201" s="814" t="s">
        <v>1032</v>
      </c>
      <c r="J201" s="813" t="s">
        <v>1030</v>
      </c>
      <c r="K201" s="814" t="s">
        <v>1031</v>
      </c>
      <c r="L201" s="814" t="s">
        <v>1032</v>
      </c>
      <c r="M201" s="813" t="s">
        <v>1030</v>
      </c>
      <c r="N201" s="814" t="s">
        <v>1031</v>
      </c>
      <c r="O201" s="814" t="s">
        <v>1032</v>
      </c>
      <c r="P201" s="813" t="s">
        <v>1030</v>
      </c>
      <c r="Q201" s="814" t="s">
        <v>1031</v>
      </c>
      <c r="R201" s="814" t="s">
        <v>1032</v>
      </c>
      <c r="S201" s="813" t="s">
        <v>1030</v>
      </c>
      <c r="T201" s="814" t="s">
        <v>1031</v>
      </c>
      <c r="U201" s="814" t="s">
        <v>1032</v>
      </c>
      <c r="V201" s="813" t="s">
        <v>1030</v>
      </c>
      <c r="W201" s="814" t="s">
        <v>1031</v>
      </c>
      <c r="X201" s="814" t="s">
        <v>1032</v>
      </c>
      <c r="Y201" s="813" t="s">
        <v>1030</v>
      </c>
      <c r="Z201" s="814" t="s">
        <v>1031</v>
      </c>
      <c r="AA201" s="814" t="s">
        <v>1032</v>
      </c>
      <c r="AB201" s="671"/>
      <c r="AC201" s="671"/>
      <c r="AD201" s="677"/>
      <c r="AE201" s="677"/>
      <c r="AF201" s="671"/>
      <c r="AG201" s="671"/>
      <c r="AH201" s="671"/>
      <c r="AI201" s="671"/>
      <c r="AJ201" s="671"/>
      <c r="AK201" s="671"/>
      <c r="AL201" s="671"/>
      <c r="AM201" s="671"/>
      <c r="AN201" s="671"/>
      <c r="AO201" s="671"/>
      <c r="AP201" s="671"/>
      <c r="AQ201" s="672"/>
    </row>
    <row r="202" spans="1:46">
      <c r="B202" s="775" t="str">
        <f t="shared" si="6"/>
        <v>EPB</v>
      </c>
      <c r="C202" s="841" t="s">
        <v>74</v>
      </c>
      <c r="D202" s="842">
        <v>0</v>
      </c>
      <c r="E202" s="842">
        <v>0</v>
      </c>
      <c r="F202" s="842">
        <v>0</v>
      </c>
      <c r="G202" s="842">
        <v>0</v>
      </c>
      <c r="H202" s="842">
        <v>0</v>
      </c>
      <c r="I202" s="842">
        <v>0</v>
      </c>
      <c r="J202" s="842">
        <v>0</v>
      </c>
      <c r="K202" s="842">
        <v>0</v>
      </c>
      <c r="L202" s="842">
        <v>0</v>
      </c>
      <c r="M202" s="842">
        <v>0</v>
      </c>
      <c r="N202" s="842">
        <v>0</v>
      </c>
      <c r="O202" s="842">
        <v>0</v>
      </c>
      <c r="P202" s="842">
        <v>0</v>
      </c>
      <c r="Q202" s="842">
        <v>0</v>
      </c>
      <c r="R202" s="842">
        <v>0</v>
      </c>
      <c r="S202" s="842">
        <v>0</v>
      </c>
      <c r="T202" s="842">
        <v>0</v>
      </c>
      <c r="U202" s="842">
        <v>0</v>
      </c>
      <c r="V202" s="842">
        <v>0</v>
      </c>
      <c r="W202" s="842">
        <v>0</v>
      </c>
      <c r="X202" s="842">
        <v>0</v>
      </c>
      <c r="Y202" s="842">
        <v>0</v>
      </c>
      <c r="Z202" s="842">
        <v>0</v>
      </c>
      <c r="AA202" s="842">
        <v>0</v>
      </c>
      <c r="AB202" s="671"/>
      <c r="AC202" s="671"/>
      <c r="AD202" s="671"/>
      <c r="AE202" s="671"/>
      <c r="AF202" s="671"/>
      <c r="AG202" s="671"/>
      <c r="AH202" s="671"/>
      <c r="AI202" s="671"/>
      <c r="AJ202" s="671"/>
      <c r="AK202" s="671"/>
      <c r="AL202" s="671"/>
      <c r="AM202" s="671"/>
      <c r="AN202" s="671"/>
      <c r="AO202" s="671"/>
      <c r="AP202" s="671"/>
      <c r="AQ202" s="672"/>
    </row>
    <row r="203" spans="1:46">
      <c r="B203" s="775" t="str">
        <f t="shared" si="6"/>
        <v>EPB</v>
      </c>
      <c r="C203" s="843" t="s">
        <v>1021</v>
      </c>
      <c r="D203" s="842">
        <v>0</v>
      </c>
      <c r="E203" s="842">
        <v>0</v>
      </c>
      <c r="F203" s="842">
        <v>0</v>
      </c>
      <c r="G203" s="842">
        <v>0</v>
      </c>
      <c r="H203" s="842">
        <v>0</v>
      </c>
      <c r="I203" s="842">
        <v>0</v>
      </c>
      <c r="J203" s="842">
        <v>0</v>
      </c>
      <c r="K203" s="842">
        <v>0</v>
      </c>
      <c r="L203" s="842">
        <v>0</v>
      </c>
      <c r="M203" s="842">
        <v>17001</v>
      </c>
      <c r="N203" s="842">
        <v>14460</v>
      </c>
      <c r="O203" s="842">
        <v>54</v>
      </c>
      <c r="P203" s="842">
        <v>17001</v>
      </c>
      <c r="Q203" s="842">
        <v>14460</v>
      </c>
      <c r="R203" s="842">
        <v>54</v>
      </c>
      <c r="S203" s="842">
        <v>0</v>
      </c>
      <c r="T203" s="842">
        <v>0</v>
      </c>
      <c r="U203" s="842">
        <v>0</v>
      </c>
      <c r="V203" s="842">
        <v>0</v>
      </c>
      <c r="W203" s="842">
        <v>0</v>
      </c>
      <c r="X203" s="842">
        <v>0</v>
      </c>
      <c r="Y203" s="842">
        <v>0</v>
      </c>
      <c r="Z203" s="842">
        <v>0</v>
      </c>
      <c r="AA203" s="842">
        <v>0</v>
      </c>
      <c r="AB203" s="671"/>
      <c r="AC203" s="671"/>
      <c r="AD203" s="671"/>
      <c r="AE203" s="671"/>
      <c r="AF203" s="671"/>
      <c r="AG203" s="671"/>
      <c r="AH203" s="671"/>
      <c r="AI203" s="671"/>
      <c r="AJ203" s="671"/>
      <c r="AK203" s="671"/>
      <c r="AL203" s="671"/>
      <c r="AM203" s="671"/>
      <c r="AN203" s="671"/>
      <c r="AO203" s="671"/>
      <c r="AP203" s="671"/>
      <c r="AQ203" s="672"/>
    </row>
    <row r="204" spans="1:46">
      <c r="B204" s="775" t="str">
        <f t="shared" si="6"/>
        <v>EPB</v>
      </c>
      <c r="C204" s="843" t="s">
        <v>1022</v>
      </c>
      <c r="D204" s="842">
        <v>0</v>
      </c>
      <c r="E204" s="842">
        <v>0</v>
      </c>
      <c r="F204" s="842">
        <v>0</v>
      </c>
      <c r="G204" s="842">
        <v>0</v>
      </c>
      <c r="H204" s="842">
        <v>0</v>
      </c>
      <c r="I204" s="842">
        <v>0</v>
      </c>
      <c r="J204" s="842">
        <v>0</v>
      </c>
      <c r="K204" s="842">
        <v>0</v>
      </c>
      <c r="L204" s="842">
        <v>0</v>
      </c>
      <c r="M204" s="842">
        <v>1</v>
      </c>
      <c r="N204" s="842">
        <v>167</v>
      </c>
      <c r="O204" s="842">
        <v>175</v>
      </c>
      <c r="P204" s="842">
        <v>1</v>
      </c>
      <c r="Q204" s="842">
        <v>167</v>
      </c>
      <c r="R204" s="842">
        <v>175</v>
      </c>
      <c r="S204" s="842">
        <v>0</v>
      </c>
      <c r="T204" s="842">
        <v>0</v>
      </c>
      <c r="U204" s="842">
        <v>0</v>
      </c>
      <c r="V204" s="842">
        <v>0</v>
      </c>
      <c r="W204" s="842">
        <v>0</v>
      </c>
      <c r="X204" s="842">
        <v>0</v>
      </c>
      <c r="Y204" s="842">
        <v>20</v>
      </c>
      <c r="Z204" s="842">
        <v>264.89999999999998</v>
      </c>
      <c r="AA204" s="842">
        <v>85.1</v>
      </c>
      <c r="AB204" s="671"/>
      <c r="AC204" s="671"/>
      <c r="AD204" s="671"/>
      <c r="AE204" s="671"/>
      <c r="AF204" s="671"/>
      <c r="AG204" s="671"/>
      <c r="AH204" s="671"/>
      <c r="AI204" s="671"/>
      <c r="AJ204" s="671"/>
      <c r="AK204" s="671"/>
      <c r="AL204" s="671"/>
      <c r="AM204" s="671"/>
      <c r="AN204" s="671"/>
      <c r="AO204" s="671"/>
      <c r="AP204" s="671"/>
      <c r="AQ204" s="672"/>
    </row>
    <row r="205" spans="1:46">
      <c r="B205" s="775" t="str">
        <f t="shared" si="6"/>
        <v>EPB</v>
      </c>
      <c r="C205" s="843" t="s">
        <v>1023</v>
      </c>
      <c r="D205" s="842">
        <v>0</v>
      </c>
      <c r="E205" s="842">
        <v>0</v>
      </c>
      <c r="F205" s="842">
        <v>0</v>
      </c>
      <c r="G205" s="842">
        <v>0</v>
      </c>
      <c r="H205" s="842">
        <v>0</v>
      </c>
      <c r="I205" s="842">
        <v>0</v>
      </c>
      <c r="J205" s="842">
        <v>0</v>
      </c>
      <c r="K205" s="842">
        <v>0</v>
      </c>
      <c r="L205" s="842">
        <v>0</v>
      </c>
      <c r="M205" s="842">
        <v>0</v>
      </c>
      <c r="N205" s="842">
        <v>0</v>
      </c>
      <c r="O205" s="842">
        <v>0</v>
      </c>
      <c r="P205" s="842">
        <v>0</v>
      </c>
      <c r="Q205" s="842">
        <v>0</v>
      </c>
      <c r="R205" s="842">
        <v>0</v>
      </c>
      <c r="S205" s="842">
        <v>0</v>
      </c>
      <c r="T205" s="842">
        <v>0</v>
      </c>
      <c r="U205" s="842">
        <v>0</v>
      </c>
      <c r="V205" s="842">
        <v>0</v>
      </c>
      <c r="W205" s="842">
        <v>0</v>
      </c>
      <c r="X205" s="842">
        <v>0</v>
      </c>
      <c r="Y205" s="842">
        <v>0</v>
      </c>
      <c r="Z205" s="842">
        <v>0</v>
      </c>
      <c r="AA205" s="842">
        <v>0</v>
      </c>
      <c r="AB205" s="671"/>
      <c r="AC205" s="671"/>
      <c r="AD205" s="671"/>
      <c r="AE205" s="671"/>
      <c r="AF205" s="671"/>
      <c r="AG205" s="671"/>
      <c r="AH205" s="671"/>
      <c r="AI205" s="671"/>
      <c r="AJ205" s="671"/>
      <c r="AK205" s="671"/>
      <c r="AL205" s="671"/>
      <c r="AM205" s="671"/>
      <c r="AN205" s="671"/>
      <c r="AO205" s="671"/>
      <c r="AP205" s="671"/>
      <c r="AQ205" s="672"/>
    </row>
    <row r="206" spans="1:46">
      <c r="B206" s="775" t="str">
        <f t="shared" si="6"/>
        <v>EPB</v>
      </c>
      <c r="C206" s="843" t="s">
        <v>76</v>
      </c>
      <c r="D206" s="842">
        <v>0</v>
      </c>
      <c r="E206" s="842">
        <v>0</v>
      </c>
      <c r="F206" s="842">
        <v>0</v>
      </c>
      <c r="G206" s="842">
        <v>0</v>
      </c>
      <c r="H206" s="842">
        <v>0</v>
      </c>
      <c r="I206" s="842">
        <v>0</v>
      </c>
      <c r="J206" s="842">
        <v>0</v>
      </c>
      <c r="K206" s="842">
        <v>0</v>
      </c>
      <c r="L206" s="842">
        <v>0</v>
      </c>
      <c r="M206" s="842">
        <v>0</v>
      </c>
      <c r="N206" s="842">
        <v>0</v>
      </c>
      <c r="O206" s="842">
        <v>0</v>
      </c>
      <c r="P206" s="842">
        <v>0</v>
      </c>
      <c r="Q206" s="842">
        <v>0</v>
      </c>
      <c r="R206" s="842">
        <v>0</v>
      </c>
      <c r="S206" s="842">
        <v>0</v>
      </c>
      <c r="T206" s="842">
        <v>0</v>
      </c>
      <c r="U206" s="842">
        <v>0</v>
      </c>
      <c r="V206" s="842">
        <v>0</v>
      </c>
      <c r="W206" s="842">
        <v>0</v>
      </c>
      <c r="X206" s="842">
        <v>0</v>
      </c>
      <c r="Y206" s="842">
        <v>0</v>
      </c>
      <c r="Z206" s="842">
        <v>0</v>
      </c>
      <c r="AA206" s="842">
        <v>0</v>
      </c>
      <c r="AB206" s="671"/>
      <c r="AC206" s="671"/>
      <c r="AD206" s="671"/>
      <c r="AE206" s="671"/>
      <c r="AF206" s="671"/>
      <c r="AG206" s="671"/>
      <c r="AH206" s="671"/>
      <c r="AI206" s="671"/>
      <c r="AJ206" s="671"/>
      <c r="AK206" s="671"/>
      <c r="AL206" s="671"/>
      <c r="AM206" s="671"/>
      <c r="AN206" s="671"/>
      <c r="AO206" s="671"/>
      <c r="AP206" s="671"/>
      <c r="AQ206" s="672"/>
    </row>
    <row r="207" spans="1:46">
      <c r="B207" s="775" t="str">
        <f t="shared" si="6"/>
        <v>EPB</v>
      </c>
      <c r="C207" s="843" t="s">
        <v>73</v>
      </c>
      <c r="D207" s="842">
        <v>0</v>
      </c>
      <c r="E207" s="842">
        <v>0</v>
      </c>
      <c r="F207" s="842">
        <v>0</v>
      </c>
      <c r="G207" s="842">
        <v>0</v>
      </c>
      <c r="H207" s="842">
        <v>0</v>
      </c>
      <c r="I207" s="842">
        <v>0</v>
      </c>
      <c r="J207" s="842">
        <v>0</v>
      </c>
      <c r="K207" s="842">
        <v>0</v>
      </c>
      <c r="L207" s="842">
        <v>0</v>
      </c>
      <c r="M207" s="842">
        <v>1</v>
      </c>
      <c r="N207" s="842">
        <v>34</v>
      </c>
      <c r="O207" s="842">
        <v>8</v>
      </c>
      <c r="P207" s="842">
        <v>2559</v>
      </c>
      <c r="Q207" s="842">
        <v>2860</v>
      </c>
      <c r="R207" s="842">
        <v>353</v>
      </c>
      <c r="S207" s="842">
        <v>22615</v>
      </c>
      <c r="T207" s="842">
        <v>6208.9</v>
      </c>
      <c r="U207" s="842">
        <v>1716.8</v>
      </c>
      <c r="V207" s="842">
        <v>10363</v>
      </c>
      <c r="W207" s="842">
        <v>6187</v>
      </c>
      <c r="X207" s="842">
        <v>758</v>
      </c>
      <c r="Y207" s="842">
        <v>3263</v>
      </c>
      <c r="Z207" s="842">
        <v>10038</v>
      </c>
      <c r="AA207" s="842">
        <v>638</v>
      </c>
      <c r="AB207" s="671"/>
      <c r="AC207" s="671"/>
      <c r="AD207" s="671"/>
      <c r="AE207" s="671"/>
      <c r="AF207" s="671"/>
      <c r="AG207" s="671"/>
      <c r="AH207" s="671"/>
      <c r="AI207" s="671"/>
      <c r="AJ207" s="671"/>
      <c r="AK207" s="671"/>
      <c r="AL207" s="671"/>
      <c r="AM207" s="671"/>
      <c r="AN207" s="671"/>
      <c r="AO207" s="671"/>
      <c r="AP207" s="671"/>
      <c r="AQ207" s="672"/>
    </row>
    <row r="208" spans="1:46">
      <c r="B208" s="775" t="str">
        <f t="shared" si="6"/>
        <v>EPB</v>
      </c>
      <c r="C208" s="843" t="s">
        <v>1024</v>
      </c>
      <c r="D208" s="842">
        <v>17119</v>
      </c>
      <c r="E208" s="842">
        <v>685</v>
      </c>
      <c r="F208" s="842">
        <v>327</v>
      </c>
      <c r="G208" s="842">
        <v>10631</v>
      </c>
      <c r="H208" s="842">
        <v>614.82000000000005</v>
      </c>
      <c r="I208" s="842">
        <v>241.12</v>
      </c>
      <c r="J208" s="842">
        <v>26548</v>
      </c>
      <c r="K208" s="842">
        <v>2367</v>
      </c>
      <c r="L208" s="842">
        <v>1353</v>
      </c>
      <c r="M208" s="842">
        <v>30000</v>
      </c>
      <c r="N208" s="842">
        <v>2030</v>
      </c>
      <c r="O208" s="842">
        <v>849</v>
      </c>
      <c r="P208" s="842">
        <v>2092</v>
      </c>
      <c r="Q208" s="842">
        <v>812</v>
      </c>
      <c r="R208" s="842">
        <v>421</v>
      </c>
      <c r="S208" s="842">
        <v>6456</v>
      </c>
      <c r="T208" s="842">
        <v>1815.6</v>
      </c>
      <c r="U208" s="842">
        <v>1053.4000000000001</v>
      </c>
      <c r="V208" s="842">
        <v>4287</v>
      </c>
      <c r="W208" s="842">
        <v>1827</v>
      </c>
      <c r="X208" s="842">
        <v>1047</v>
      </c>
      <c r="Y208" s="842">
        <v>6193</v>
      </c>
      <c r="Z208" s="842">
        <v>3443</v>
      </c>
      <c r="AA208" s="842">
        <v>1761</v>
      </c>
      <c r="AB208" s="671"/>
      <c r="AC208" s="671"/>
      <c r="AD208" s="671"/>
      <c r="AE208" s="671"/>
      <c r="AF208" s="671"/>
      <c r="AG208" s="671"/>
      <c r="AH208" s="671"/>
      <c r="AI208" s="671"/>
      <c r="AJ208" s="671"/>
      <c r="AK208" s="671"/>
      <c r="AL208" s="671"/>
      <c r="AM208" s="671"/>
      <c r="AN208" s="671"/>
      <c r="AO208" s="671"/>
      <c r="AP208" s="671"/>
      <c r="AQ208" s="672"/>
    </row>
    <row r="209" spans="1:43">
      <c r="B209" s="775" t="str">
        <f t="shared" si="6"/>
        <v>EPB</v>
      </c>
      <c r="C209" s="843" t="s">
        <v>1025</v>
      </c>
      <c r="D209" s="842">
        <v>11</v>
      </c>
      <c r="E209" s="842">
        <v>1962</v>
      </c>
      <c r="F209" s="842">
        <v>453</v>
      </c>
      <c r="G209" s="842">
        <v>8</v>
      </c>
      <c r="H209" s="842">
        <v>1843</v>
      </c>
      <c r="I209" s="842">
        <v>423</v>
      </c>
      <c r="J209" s="842">
        <v>19</v>
      </c>
      <c r="K209" s="842">
        <v>3703</v>
      </c>
      <c r="L209" s="842">
        <v>849</v>
      </c>
      <c r="M209" s="842">
        <v>6</v>
      </c>
      <c r="N209" s="842">
        <v>1255</v>
      </c>
      <c r="O209" s="842">
        <v>287</v>
      </c>
      <c r="P209" s="842">
        <v>0</v>
      </c>
      <c r="Q209" s="842">
        <v>0</v>
      </c>
      <c r="R209" s="842">
        <v>0</v>
      </c>
      <c r="S209" s="842">
        <v>0</v>
      </c>
      <c r="T209" s="842">
        <v>0</v>
      </c>
      <c r="U209" s="842">
        <v>0</v>
      </c>
      <c r="V209" s="842">
        <v>2</v>
      </c>
      <c r="W209" s="842">
        <v>1597</v>
      </c>
      <c r="X209" s="842">
        <v>364.5</v>
      </c>
      <c r="Y209" s="842">
        <v>1</v>
      </c>
      <c r="Z209" s="842">
        <v>604.70000000000005</v>
      </c>
      <c r="AA209" s="842">
        <v>138.1</v>
      </c>
      <c r="AB209" s="671"/>
      <c r="AC209" s="671"/>
      <c r="AD209" s="671"/>
      <c r="AE209" s="671"/>
      <c r="AF209" s="671"/>
      <c r="AG209" s="671"/>
      <c r="AH209" s="671"/>
      <c r="AI209" s="671"/>
      <c r="AJ209" s="671"/>
      <c r="AK209" s="671"/>
      <c r="AL209" s="671"/>
      <c r="AM209" s="671"/>
      <c r="AN209" s="671"/>
      <c r="AO209" s="671"/>
      <c r="AP209" s="671"/>
      <c r="AQ209" s="672"/>
    </row>
    <row r="210" spans="1:43">
      <c r="B210" s="775" t="str">
        <f t="shared" si="6"/>
        <v>EPB</v>
      </c>
      <c r="C210" s="843" t="s">
        <v>1026</v>
      </c>
      <c r="D210" s="842">
        <v>0</v>
      </c>
      <c r="E210" s="842">
        <v>0</v>
      </c>
      <c r="F210" s="842">
        <v>0</v>
      </c>
      <c r="G210" s="842">
        <v>0</v>
      </c>
      <c r="H210" s="842">
        <v>0</v>
      </c>
      <c r="I210" s="842">
        <v>0</v>
      </c>
      <c r="J210" s="842">
        <v>0</v>
      </c>
      <c r="K210" s="842">
        <v>0</v>
      </c>
      <c r="L210" s="842">
        <v>0</v>
      </c>
      <c r="M210" s="842">
        <v>0</v>
      </c>
      <c r="N210" s="842">
        <v>0</v>
      </c>
      <c r="O210" s="842">
        <v>0</v>
      </c>
      <c r="P210" s="842">
        <v>0</v>
      </c>
      <c r="Q210" s="842">
        <v>0</v>
      </c>
      <c r="R210" s="842">
        <v>0</v>
      </c>
      <c r="S210" s="842">
        <v>0</v>
      </c>
      <c r="T210" s="842">
        <v>0</v>
      </c>
      <c r="U210" s="842">
        <v>0</v>
      </c>
      <c r="V210" s="842">
        <v>0</v>
      </c>
      <c r="W210" s="842">
        <v>0</v>
      </c>
      <c r="X210" s="842">
        <v>0</v>
      </c>
      <c r="Y210" s="842">
        <v>0</v>
      </c>
      <c r="Z210" s="842">
        <v>0</v>
      </c>
      <c r="AA210" s="842">
        <v>0</v>
      </c>
      <c r="AB210" s="671"/>
      <c r="AC210" s="671"/>
      <c r="AD210" s="671"/>
      <c r="AE210" s="671"/>
      <c r="AF210" s="671"/>
      <c r="AG210" s="671"/>
      <c r="AH210" s="671"/>
      <c r="AI210" s="671"/>
      <c r="AJ210" s="671"/>
      <c r="AK210" s="671"/>
      <c r="AL210" s="671"/>
      <c r="AM210" s="671"/>
      <c r="AN210" s="671"/>
      <c r="AO210" s="671"/>
      <c r="AP210" s="671"/>
      <c r="AQ210" s="672"/>
    </row>
    <row r="211" spans="1:43">
      <c r="B211" s="775" t="str">
        <f t="shared" si="6"/>
        <v>EPB</v>
      </c>
      <c r="C211" s="843" t="s">
        <v>473</v>
      </c>
      <c r="D211" s="842">
        <v>0</v>
      </c>
      <c r="E211" s="842">
        <v>0</v>
      </c>
      <c r="F211" s="842">
        <v>0</v>
      </c>
      <c r="G211" s="842">
        <v>1495</v>
      </c>
      <c r="H211" s="842">
        <v>0</v>
      </c>
      <c r="I211" s="842">
        <v>0</v>
      </c>
      <c r="J211" s="842">
        <v>30543</v>
      </c>
      <c r="K211" s="842">
        <v>0</v>
      </c>
      <c r="L211" s="842">
        <v>0</v>
      </c>
      <c r="M211" s="842">
        <v>26900</v>
      </c>
      <c r="N211" s="842">
        <v>0</v>
      </c>
      <c r="O211" s="842">
        <v>0</v>
      </c>
      <c r="P211" s="842">
        <v>22816</v>
      </c>
      <c r="Q211" s="842">
        <v>0</v>
      </c>
      <c r="R211" s="842">
        <v>0</v>
      </c>
      <c r="S211" s="842">
        <v>22939</v>
      </c>
      <c r="T211" s="842">
        <v>0</v>
      </c>
      <c r="U211" s="842">
        <v>0</v>
      </c>
      <c r="V211" s="842">
        <v>0</v>
      </c>
      <c r="W211" s="842">
        <v>0</v>
      </c>
      <c r="X211" s="842">
        <v>0</v>
      </c>
      <c r="Y211" s="842">
        <v>0</v>
      </c>
      <c r="Z211" s="842">
        <v>0</v>
      </c>
      <c r="AA211" s="842">
        <v>0</v>
      </c>
      <c r="AB211" s="671"/>
      <c r="AC211" s="671"/>
      <c r="AD211" s="671"/>
      <c r="AE211" s="671"/>
      <c r="AF211" s="671"/>
      <c r="AG211" s="671"/>
      <c r="AH211" s="671"/>
      <c r="AI211" s="671"/>
      <c r="AJ211" s="671"/>
      <c r="AK211" s="671"/>
      <c r="AL211" s="671"/>
      <c r="AM211" s="671"/>
      <c r="AN211" s="671"/>
      <c r="AO211" s="671"/>
      <c r="AP211" s="671"/>
      <c r="AQ211" s="672"/>
    </row>
    <row r="212" spans="1:43">
      <c r="B212" s="775" t="str">
        <f t="shared" si="6"/>
        <v>EPB</v>
      </c>
      <c r="C212" s="844" t="s">
        <v>1028</v>
      </c>
      <c r="D212" s="845">
        <v>17130</v>
      </c>
      <c r="E212" s="845">
        <v>2647</v>
      </c>
      <c r="F212" s="845">
        <v>780</v>
      </c>
      <c r="G212" s="845">
        <v>12134</v>
      </c>
      <c r="H212" s="845">
        <v>2458</v>
      </c>
      <c r="I212" s="845">
        <v>664</v>
      </c>
      <c r="J212" s="845">
        <v>57110</v>
      </c>
      <c r="K212" s="845">
        <v>6070</v>
      </c>
      <c r="L212" s="845">
        <v>2203</v>
      </c>
      <c r="M212" s="845">
        <v>73909</v>
      </c>
      <c r="N212" s="845">
        <v>17946</v>
      </c>
      <c r="O212" s="845">
        <v>1372</v>
      </c>
      <c r="P212" s="845">
        <v>44469</v>
      </c>
      <c r="Q212" s="845">
        <v>18299</v>
      </c>
      <c r="R212" s="845">
        <v>1003</v>
      </c>
      <c r="S212" s="845">
        <v>52010</v>
      </c>
      <c r="T212" s="845">
        <v>8024.5</v>
      </c>
      <c r="U212" s="845">
        <v>2770.2</v>
      </c>
      <c r="V212" s="845">
        <v>14652</v>
      </c>
      <c r="W212" s="845">
        <v>9611</v>
      </c>
      <c r="X212" s="845">
        <v>2169.5</v>
      </c>
      <c r="Y212" s="845">
        <v>9477</v>
      </c>
      <c r="Z212" s="845">
        <v>14350.7</v>
      </c>
      <c r="AA212" s="845">
        <v>2622.2</v>
      </c>
      <c r="AB212" s="671"/>
      <c r="AC212" s="671"/>
      <c r="AD212" s="671"/>
      <c r="AE212" s="671"/>
      <c r="AF212" s="671"/>
      <c r="AG212" s="671"/>
      <c r="AH212" s="671"/>
      <c r="AI212" s="671"/>
      <c r="AJ212" s="671"/>
      <c r="AK212" s="671"/>
      <c r="AL212" s="671"/>
      <c r="AM212" s="671"/>
      <c r="AN212" s="671"/>
      <c r="AO212" s="671"/>
      <c r="AP212" s="671"/>
      <c r="AQ212" s="672"/>
    </row>
    <row r="213" spans="1:43">
      <c r="B213" s="775" t="str">
        <f t="shared" si="6"/>
        <v>EPB</v>
      </c>
      <c r="C213" s="861"/>
      <c r="D213" s="861"/>
      <c r="E213" s="861"/>
      <c r="F213" s="861"/>
      <c r="G213" s="861"/>
      <c r="H213" s="861"/>
      <c r="I213" s="861"/>
      <c r="J213" s="861"/>
      <c r="K213" s="861"/>
      <c r="L213" s="861"/>
      <c r="M213" s="861"/>
      <c r="N213" s="861"/>
      <c r="O213" s="861"/>
      <c r="P213" s="861"/>
      <c r="Q213" s="861"/>
      <c r="R213" s="861"/>
      <c r="S213" s="861"/>
      <c r="T213" s="861"/>
      <c r="U213" s="861"/>
      <c r="V213" s="861"/>
      <c r="W213" s="861"/>
      <c r="X213" s="861"/>
      <c r="Y213" s="861"/>
      <c r="Z213" s="861"/>
      <c r="AA213" s="861"/>
      <c r="AB213" s="815"/>
      <c r="AC213" s="815"/>
      <c r="AD213" s="815"/>
      <c r="AE213" s="815"/>
      <c r="AF213" s="815"/>
      <c r="AG213" s="815"/>
      <c r="AH213" s="852"/>
      <c r="AI213" s="852"/>
      <c r="AJ213" s="852"/>
      <c r="AK213" s="852"/>
      <c r="AL213" s="852"/>
      <c r="AM213" s="852"/>
      <c r="AN213" s="852"/>
      <c r="AO213" s="852"/>
      <c r="AP213" s="852"/>
      <c r="AQ213" s="881"/>
    </row>
    <row r="214" spans="1:43">
      <c r="B214" s="791" t="s">
        <v>21</v>
      </c>
      <c r="C214" s="792"/>
      <c r="D214" s="793">
        <v>2021</v>
      </c>
      <c r="E214" s="793"/>
      <c r="F214" s="793"/>
      <c r="G214" s="793"/>
      <c r="H214" s="793"/>
      <c r="I214" s="793">
        <v>2020</v>
      </c>
      <c r="J214" s="793"/>
      <c r="K214" s="793"/>
      <c r="L214" s="793"/>
      <c r="M214" s="793"/>
      <c r="N214" s="793">
        <v>2019</v>
      </c>
      <c r="O214" s="793"/>
      <c r="P214" s="793"/>
      <c r="Q214" s="793"/>
      <c r="R214" s="793"/>
      <c r="S214" s="793">
        <v>2018</v>
      </c>
      <c r="T214" s="793"/>
      <c r="U214" s="793"/>
      <c r="V214" s="793"/>
      <c r="W214" s="793"/>
      <c r="X214" s="793">
        <v>2017</v>
      </c>
      <c r="Y214" s="793"/>
      <c r="Z214" s="793"/>
      <c r="AA214" s="793"/>
      <c r="AB214" s="794"/>
      <c r="AC214" s="793">
        <v>2016</v>
      </c>
      <c r="AD214" s="793"/>
      <c r="AE214" s="793"/>
      <c r="AF214" s="793"/>
      <c r="AG214" s="793"/>
      <c r="AH214" s="856"/>
      <c r="AI214" s="857"/>
      <c r="AJ214" s="857"/>
      <c r="AK214" s="857"/>
      <c r="AL214" s="857"/>
      <c r="AM214" s="857"/>
      <c r="AN214" s="857"/>
      <c r="AO214" s="857"/>
      <c r="AP214" s="857"/>
      <c r="AQ214" s="857"/>
    </row>
    <row r="215" spans="1:43">
      <c r="B215" s="796" t="str">
        <f t="shared" ref="B215:B243" si="7">$B$214</f>
        <v>ERO</v>
      </c>
      <c r="C215" s="797" t="s">
        <v>1014</v>
      </c>
      <c r="D215" s="616" t="s">
        <v>1015</v>
      </c>
      <c r="E215" s="616"/>
      <c r="F215" s="616" t="s">
        <v>1016</v>
      </c>
      <c r="G215" s="616"/>
      <c r="H215" s="616"/>
      <c r="I215" s="616" t="s">
        <v>1015</v>
      </c>
      <c r="J215" s="616"/>
      <c r="K215" s="616" t="s">
        <v>1016</v>
      </c>
      <c r="L215" s="616"/>
      <c r="M215" s="616"/>
      <c r="N215" s="616" t="s">
        <v>1015</v>
      </c>
      <c r="O215" s="616"/>
      <c r="P215" s="616" t="s">
        <v>1016</v>
      </c>
      <c r="Q215" s="616"/>
      <c r="R215" s="616"/>
      <c r="S215" s="616" t="s">
        <v>1015</v>
      </c>
      <c r="T215" s="616"/>
      <c r="U215" s="616" t="s">
        <v>1016</v>
      </c>
      <c r="V215" s="616"/>
      <c r="W215" s="616"/>
      <c r="X215" s="616" t="s">
        <v>1015</v>
      </c>
      <c r="Y215" s="616"/>
      <c r="Z215" s="616" t="s">
        <v>1016</v>
      </c>
      <c r="AA215" s="616"/>
      <c r="AB215" s="798"/>
      <c r="AC215" s="617" t="s">
        <v>1015</v>
      </c>
      <c r="AD215" s="617"/>
      <c r="AE215" s="798" t="s">
        <v>1016</v>
      </c>
      <c r="AF215" s="798"/>
      <c r="AG215" s="798"/>
      <c r="AH215" s="882"/>
      <c r="AI215" s="857"/>
      <c r="AJ215" s="857"/>
      <c r="AK215" s="857"/>
      <c r="AL215" s="857"/>
      <c r="AM215" s="857"/>
      <c r="AN215" s="857"/>
      <c r="AO215" s="857"/>
      <c r="AP215" s="857"/>
      <c r="AQ215" s="857"/>
    </row>
    <row r="216" spans="1:43" s="3" customFormat="1">
      <c r="A216" s="29"/>
      <c r="B216" s="799" t="str">
        <f t="shared" si="7"/>
        <v>ERO</v>
      </c>
      <c r="C216" s="800"/>
      <c r="D216" s="801" t="s">
        <v>202</v>
      </c>
      <c r="E216" s="802" t="s">
        <v>1017</v>
      </c>
      <c r="F216" s="802" t="s">
        <v>1018</v>
      </c>
      <c r="G216" s="801" t="s">
        <v>1019</v>
      </c>
      <c r="H216" s="802" t="s">
        <v>1020</v>
      </c>
      <c r="I216" s="802" t="s">
        <v>202</v>
      </c>
      <c r="J216" s="801" t="s">
        <v>1017</v>
      </c>
      <c r="K216" s="802" t="s">
        <v>1018</v>
      </c>
      <c r="L216" s="802" t="s">
        <v>1019</v>
      </c>
      <c r="M216" s="801" t="s">
        <v>1020</v>
      </c>
      <c r="N216" s="802" t="s">
        <v>202</v>
      </c>
      <c r="O216" s="802" t="s">
        <v>1017</v>
      </c>
      <c r="P216" s="801" t="s">
        <v>1018</v>
      </c>
      <c r="Q216" s="802" t="s">
        <v>1019</v>
      </c>
      <c r="R216" s="802" t="s">
        <v>1020</v>
      </c>
      <c r="S216" s="801" t="s">
        <v>202</v>
      </c>
      <c r="T216" s="802" t="s">
        <v>1017</v>
      </c>
      <c r="U216" s="802" t="s">
        <v>1018</v>
      </c>
      <c r="V216" s="801" t="s">
        <v>1019</v>
      </c>
      <c r="W216" s="802" t="s">
        <v>1020</v>
      </c>
      <c r="X216" s="802" t="s">
        <v>202</v>
      </c>
      <c r="Y216" s="801" t="s">
        <v>1017</v>
      </c>
      <c r="Z216" s="802" t="s">
        <v>1018</v>
      </c>
      <c r="AA216" s="802" t="s">
        <v>1019</v>
      </c>
      <c r="AB216" s="802" t="s">
        <v>1020</v>
      </c>
      <c r="AC216" s="802" t="s">
        <v>202</v>
      </c>
      <c r="AD216" s="802" t="s">
        <v>1017</v>
      </c>
      <c r="AE216" s="802" t="s">
        <v>1018</v>
      </c>
      <c r="AF216" s="802" t="s">
        <v>1019</v>
      </c>
      <c r="AG216" s="802" t="s">
        <v>1020</v>
      </c>
      <c r="AH216" s="856"/>
      <c r="AI216" s="857"/>
      <c r="AJ216" s="857"/>
      <c r="AK216" s="857"/>
      <c r="AL216" s="857"/>
      <c r="AM216" s="857"/>
      <c r="AN216" s="857"/>
      <c r="AO216" s="857"/>
      <c r="AP216" s="857"/>
      <c r="AQ216" s="857"/>
    </row>
    <row r="217" spans="1:43" s="3" customFormat="1">
      <c r="A217" s="29"/>
      <c r="B217" s="775" t="str">
        <f t="shared" si="7"/>
        <v>ERO</v>
      </c>
      <c r="C217" s="836" t="s">
        <v>74</v>
      </c>
      <c r="D217" s="556">
        <v>0</v>
      </c>
      <c r="E217" s="837"/>
      <c r="F217" s="556">
        <v>0</v>
      </c>
      <c r="G217" s="556">
        <v>0</v>
      </c>
      <c r="H217" s="556">
        <v>0</v>
      </c>
      <c r="I217" s="556">
        <v>0</v>
      </c>
      <c r="J217" s="837" t="s">
        <v>62</v>
      </c>
      <c r="K217" s="556">
        <v>0</v>
      </c>
      <c r="L217" s="556">
        <v>0</v>
      </c>
      <c r="M217" s="556">
        <v>0</v>
      </c>
      <c r="N217" s="556">
        <v>0</v>
      </c>
      <c r="O217" s="837" t="s">
        <v>62</v>
      </c>
      <c r="P217" s="556">
        <v>0</v>
      </c>
      <c r="Q217" s="556">
        <v>0</v>
      </c>
      <c r="R217" s="556">
        <v>0</v>
      </c>
      <c r="S217" s="556">
        <v>0</v>
      </c>
      <c r="T217" s="837" t="s">
        <v>62</v>
      </c>
      <c r="U217" s="556">
        <v>0</v>
      </c>
      <c r="V217" s="556">
        <v>0</v>
      </c>
      <c r="W217" s="556">
        <v>0</v>
      </c>
      <c r="X217" s="556">
        <v>0</v>
      </c>
      <c r="Y217" s="837" t="s">
        <v>62</v>
      </c>
      <c r="Z217" s="556">
        <v>0</v>
      </c>
      <c r="AA217" s="556">
        <v>0</v>
      </c>
      <c r="AB217" s="556">
        <v>0</v>
      </c>
      <c r="AC217" s="556">
        <v>0</v>
      </c>
      <c r="AD217" s="837" t="s">
        <v>62</v>
      </c>
      <c r="AE217" s="556">
        <v>0</v>
      </c>
      <c r="AF217" s="556">
        <v>0</v>
      </c>
      <c r="AG217" s="556">
        <v>0</v>
      </c>
      <c r="AH217" s="632"/>
      <c r="AI217" s="633"/>
      <c r="AJ217" s="633"/>
      <c r="AK217" s="633"/>
      <c r="AL217" s="633"/>
      <c r="AM217" s="633"/>
      <c r="AN217" s="633"/>
      <c r="AO217" s="633"/>
      <c r="AP217" s="633"/>
      <c r="AQ217" s="633"/>
    </row>
    <row r="218" spans="1:43" s="3" customFormat="1">
      <c r="A218" s="29"/>
      <c r="B218" s="775" t="str">
        <f t="shared" si="7"/>
        <v>ERO</v>
      </c>
      <c r="C218" s="836" t="s">
        <v>1021</v>
      </c>
      <c r="D218" s="556">
        <v>268</v>
      </c>
      <c r="E218" s="837">
        <v>5.8999999999999997E-2</v>
      </c>
      <c r="F218" s="556">
        <v>268</v>
      </c>
      <c r="G218" s="556">
        <v>0</v>
      </c>
      <c r="H218" s="556">
        <v>0</v>
      </c>
      <c r="I218" s="556">
        <v>1236</v>
      </c>
      <c r="J218" s="837">
        <v>0.11</v>
      </c>
      <c r="K218" s="556">
        <v>1236</v>
      </c>
      <c r="L218" s="556">
        <v>0</v>
      </c>
      <c r="M218" s="556">
        <v>0</v>
      </c>
      <c r="N218" s="556">
        <v>1116</v>
      </c>
      <c r="O218" s="837">
        <v>6.9000000000000006E-2</v>
      </c>
      <c r="P218" s="556">
        <v>1116</v>
      </c>
      <c r="Q218" s="556">
        <v>0</v>
      </c>
      <c r="R218" s="556">
        <v>0</v>
      </c>
      <c r="S218" s="556">
        <v>0</v>
      </c>
      <c r="T218" s="837" t="s">
        <v>62</v>
      </c>
      <c r="U218" s="556">
        <v>0</v>
      </c>
      <c r="V218" s="556">
        <v>0</v>
      </c>
      <c r="W218" s="556">
        <v>0</v>
      </c>
      <c r="X218" s="556">
        <v>0</v>
      </c>
      <c r="Y218" s="837" t="s">
        <v>62</v>
      </c>
      <c r="Z218" s="556">
        <v>0</v>
      </c>
      <c r="AA218" s="556">
        <v>0</v>
      </c>
      <c r="AB218" s="556">
        <v>0</v>
      </c>
      <c r="AC218" s="556">
        <v>0</v>
      </c>
      <c r="AD218" s="837" t="s">
        <v>62</v>
      </c>
      <c r="AE218" s="556">
        <v>0</v>
      </c>
      <c r="AF218" s="556">
        <v>0</v>
      </c>
      <c r="AG218" s="556">
        <v>0</v>
      </c>
      <c r="AH218" s="883"/>
      <c r="AI218" s="884"/>
      <c r="AJ218" s="884"/>
      <c r="AK218" s="884"/>
      <c r="AL218" s="884"/>
      <c r="AM218" s="884"/>
      <c r="AN218" s="884"/>
      <c r="AO218" s="884"/>
      <c r="AP218" s="884"/>
      <c r="AQ218" s="884"/>
    </row>
    <row r="219" spans="1:43" s="3" customFormat="1">
      <c r="A219" s="29"/>
      <c r="B219" s="775" t="str">
        <f t="shared" si="7"/>
        <v>ERO</v>
      </c>
      <c r="C219" s="836" t="s">
        <v>1022</v>
      </c>
      <c r="D219" s="556">
        <v>0</v>
      </c>
      <c r="E219" s="837"/>
      <c r="F219" s="556">
        <v>0</v>
      </c>
      <c r="G219" s="556">
        <v>0</v>
      </c>
      <c r="H219" s="556">
        <v>0</v>
      </c>
      <c r="I219" s="556">
        <v>0</v>
      </c>
      <c r="J219" s="837" t="s">
        <v>62</v>
      </c>
      <c r="K219" s="556">
        <v>0</v>
      </c>
      <c r="L219" s="556">
        <v>0</v>
      </c>
      <c r="M219" s="556">
        <v>0</v>
      </c>
      <c r="N219" s="556">
        <v>0</v>
      </c>
      <c r="O219" s="837" t="s">
        <v>62</v>
      </c>
      <c r="P219" s="556">
        <v>0</v>
      </c>
      <c r="Q219" s="556">
        <v>0</v>
      </c>
      <c r="R219" s="556">
        <v>0</v>
      </c>
      <c r="S219" s="556">
        <v>0</v>
      </c>
      <c r="T219" s="837" t="s">
        <v>62</v>
      </c>
      <c r="U219" s="556">
        <v>0</v>
      </c>
      <c r="V219" s="556">
        <v>0</v>
      </c>
      <c r="W219" s="556">
        <v>0</v>
      </c>
      <c r="X219" s="556">
        <v>0</v>
      </c>
      <c r="Y219" s="837" t="s">
        <v>62</v>
      </c>
      <c r="Z219" s="556">
        <v>0</v>
      </c>
      <c r="AA219" s="556">
        <v>0</v>
      </c>
      <c r="AB219" s="556">
        <v>0</v>
      </c>
      <c r="AC219" s="556">
        <v>0</v>
      </c>
      <c r="AD219" s="837" t="s">
        <v>62</v>
      </c>
      <c r="AE219" s="556">
        <v>0</v>
      </c>
      <c r="AF219" s="556">
        <v>0</v>
      </c>
      <c r="AG219" s="556">
        <v>0</v>
      </c>
      <c r="AH219" s="632"/>
      <c r="AI219" s="633"/>
      <c r="AJ219" s="633"/>
      <c r="AK219" s="633"/>
      <c r="AL219" s="633"/>
      <c r="AM219" s="633"/>
      <c r="AN219" s="633"/>
      <c r="AO219" s="633"/>
      <c r="AP219" s="633"/>
      <c r="AQ219" s="633"/>
    </row>
    <row r="220" spans="1:43" s="3" customFormat="1">
      <c r="A220" s="29"/>
      <c r="B220" s="775" t="str">
        <f t="shared" si="7"/>
        <v>ERO</v>
      </c>
      <c r="C220" s="836" t="s">
        <v>1023</v>
      </c>
      <c r="D220" s="556">
        <v>0</v>
      </c>
      <c r="E220" s="837"/>
      <c r="F220" s="556">
        <v>0</v>
      </c>
      <c r="G220" s="556">
        <v>0</v>
      </c>
      <c r="H220" s="556">
        <v>0</v>
      </c>
      <c r="I220" s="556">
        <v>0</v>
      </c>
      <c r="J220" s="837" t="s">
        <v>62</v>
      </c>
      <c r="K220" s="556">
        <v>0</v>
      </c>
      <c r="L220" s="556">
        <v>0</v>
      </c>
      <c r="M220" s="556">
        <v>0</v>
      </c>
      <c r="N220" s="556">
        <v>0</v>
      </c>
      <c r="O220" s="837" t="s">
        <v>62</v>
      </c>
      <c r="P220" s="556">
        <v>0</v>
      </c>
      <c r="Q220" s="556">
        <v>0</v>
      </c>
      <c r="R220" s="556">
        <v>0</v>
      </c>
      <c r="S220" s="556">
        <v>569</v>
      </c>
      <c r="T220" s="837">
        <v>1</v>
      </c>
      <c r="U220" s="556">
        <v>569</v>
      </c>
      <c r="V220" s="556">
        <v>0</v>
      </c>
      <c r="W220" s="556">
        <v>0</v>
      </c>
      <c r="X220" s="556">
        <v>1950.35</v>
      </c>
      <c r="Y220" s="837">
        <v>0.84199999999999997</v>
      </c>
      <c r="Z220" s="556">
        <v>1950.35</v>
      </c>
      <c r="AA220" s="556">
        <v>0</v>
      </c>
      <c r="AB220" s="556">
        <v>0</v>
      </c>
      <c r="AC220" s="556">
        <v>0</v>
      </c>
      <c r="AD220" s="837" t="s">
        <v>62</v>
      </c>
      <c r="AE220" s="556">
        <v>0</v>
      </c>
      <c r="AF220" s="556">
        <v>0</v>
      </c>
      <c r="AG220" s="556">
        <v>0</v>
      </c>
      <c r="AH220" s="883"/>
      <c r="AI220" s="884"/>
      <c r="AJ220" s="884"/>
      <c r="AK220" s="884"/>
      <c r="AL220" s="884"/>
      <c r="AM220" s="884"/>
      <c r="AN220" s="884"/>
      <c r="AO220" s="884"/>
      <c r="AP220" s="884"/>
      <c r="AQ220" s="884"/>
    </row>
    <row r="221" spans="1:43" s="3" customFormat="1">
      <c r="A221" s="29"/>
      <c r="B221" s="775" t="str">
        <f t="shared" si="7"/>
        <v>ERO</v>
      </c>
      <c r="C221" s="836" t="s">
        <v>76</v>
      </c>
      <c r="D221" s="556">
        <v>0</v>
      </c>
      <c r="E221" s="837"/>
      <c r="F221" s="556">
        <v>0</v>
      </c>
      <c r="G221" s="556">
        <v>0</v>
      </c>
      <c r="H221" s="556">
        <v>0</v>
      </c>
      <c r="I221" s="556">
        <v>0</v>
      </c>
      <c r="J221" s="837" t="s">
        <v>62</v>
      </c>
      <c r="K221" s="556">
        <v>0</v>
      </c>
      <c r="L221" s="556">
        <v>0</v>
      </c>
      <c r="M221" s="556">
        <v>0</v>
      </c>
      <c r="N221" s="556">
        <v>0</v>
      </c>
      <c r="O221" s="837" t="s">
        <v>62</v>
      </c>
      <c r="P221" s="556">
        <v>0</v>
      </c>
      <c r="Q221" s="556">
        <v>0</v>
      </c>
      <c r="R221" s="556">
        <v>0</v>
      </c>
      <c r="S221" s="556">
        <v>0</v>
      </c>
      <c r="T221" s="837" t="s">
        <v>62</v>
      </c>
      <c r="U221" s="556">
        <v>0</v>
      </c>
      <c r="V221" s="556">
        <v>0</v>
      </c>
      <c r="W221" s="556">
        <v>0</v>
      </c>
      <c r="X221" s="556">
        <v>0</v>
      </c>
      <c r="Y221" s="837" t="s">
        <v>62</v>
      </c>
      <c r="Z221" s="556">
        <v>0</v>
      </c>
      <c r="AA221" s="556">
        <v>0</v>
      </c>
      <c r="AB221" s="556">
        <v>0</v>
      </c>
      <c r="AC221" s="556">
        <v>0</v>
      </c>
      <c r="AD221" s="837" t="s">
        <v>62</v>
      </c>
      <c r="AE221" s="556">
        <v>0</v>
      </c>
      <c r="AF221" s="556">
        <v>0</v>
      </c>
      <c r="AG221" s="556">
        <v>0</v>
      </c>
      <c r="AH221" s="632"/>
      <c r="AI221" s="633"/>
      <c r="AJ221" s="633"/>
      <c r="AK221" s="633"/>
      <c r="AL221" s="633"/>
      <c r="AM221" s="633"/>
      <c r="AN221" s="633"/>
      <c r="AO221" s="633"/>
      <c r="AP221" s="633"/>
      <c r="AQ221" s="633"/>
    </row>
    <row r="222" spans="1:43" s="3" customFormat="1">
      <c r="A222" s="29"/>
      <c r="B222" s="775" t="str">
        <f t="shared" si="7"/>
        <v>ERO</v>
      </c>
      <c r="C222" s="836" t="s">
        <v>73</v>
      </c>
      <c r="D222" s="556">
        <v>0</v>
      </c>
      <c r="E222" s="837"/>
      <c r="F222" s="556">
        <v>0</v>
      </c>
      <c r="G222" s="556">
        <v>0</v>
      </c>
      <c r="H222" s="556">
        <v>0</v>
      </c>
      <c r="I222" s="556">
        <v>0</v>
      </c>
      <c r="J222" s="837" t="s">
        <v>62</v>
      </c>
      <c r="K222" s="556">
        <v>0</v>
      </c>
      <c r="L222" s="556">
        <v>0</v>
      </c>
      <c r="M222" s="556">
        <v>0</v>
      </c>
      <c r="N222" s="556">
        <v>0</v>
      </c>
      <c r="O222" s="837" t="s">
        <v>62</v>
      </c>
      <c r="P222" s="556">
        <v>0</v>
      </c>
      <c r="Q222" s="556">
        <v>0</v>
      </c>
      <c r="R222" s="556">
        <v>0</v>
      </c>
      <c r="S222" s="556">
        <v>0</v>
      </c>
      <c r="T222" s="837" t="s">
        <v>62</v>
      </c>
      <c r="U222" s="556">
        <v>0</v>
      </c>
      <c r="V222" s="556">
        <v>0</v>
      </c>
      <c r="W222" s="556">
        <v>0</v>
      </c>
      <c r="X222" s="556">
        <v>0</v>
      </c>
      <c r="Y222" s="837" t="s">
        <v>62</v>
      </c>
      <c r="Z222" s="556">
        <v>0</v>
      </c>
      <c r="AA222" s="556">
        <v>0</v>
      </c>
      <c r="AB222" s="556">
        <v>0</v>
      </c>
      <c r="AC222" s="556">
        <v>0</v>
      </c>
      <c r="AD222" s="837" t="s">
        <v>62</v>
      </c>
      <c r="AE222" s="556">
        <v>0</v>
      </c>
      <c r="AF222" s="556">
        <v>0</v>
      </c>
      <c r="AG222" s="556">
        <v>0</v>
      </c>
      <c r="AH222" s="883"/>
      <c r="AI222" s="884"/>
      <c r="AJ222" s="884"/>
      <c r="AK222" s="884"/>
      <c r="AL222" s="884"/>
      <c r="AM222" s="884"/>
      <c r="AN222" s="884"/>
      <c r="AO222" s="884"/>
      <c r="AP222" s="884"/>
      <c r="AQ222" s="884"/>
    </row>
    <row r="223" spans="1:43" s="3" customFormat="1">
      <c r="A223" s="29"/>
      <c r="B223" s="775" t="str">
        <f t="shared" si="7"/>
        <v>ERO</v>
      </c>
      <c r="C223" s="836" t="s">
        <v>1024</v>
      </c>
      <c r="D223" s="556">
        <v>2954</v>
      </c>
      <c r="E223" s="837">
        <v>0.65100000000000002</v>
      </c>
      <c r="F223" s="556">
        <v>2954</v>
      </c>
      <c r="G223" s="556">
        <v>0</v>
      </c>
      <c r="H223" s="556">
        <v>0</v>
      </c>
      <c r="I223" s="556">
        <v>3930</v>
      </c>
      <c r="J223" s="837">
        <v>0.35</v>
      </c>
      <c r="K223" s="556">
        <v>3930</v>
      </c>
      <c r="L223" s="556">
        <v>0</v>
      </c>
      <c r="M223" s="556">
        <v>0</v>
      </c>
      <c r="N223" s="556">
        <v>3208</v>
      </c>
      <c r="O223" s="837">
        <v>0.19900000000000001</v>
      </c>
      <c r="P223" s="556">
        <v>3208</v>
      </c>
      <c r="Q223" s="556">
        <v>0</v>
      </c>
      <c r="R223" s="556">
        <v>0</v>
      </c>
      <c r="S223" s="556">
        <v>0</v>
      </c>
      <c r="T223" s="837" t="s">
        <v>62</v>
      </c>
      <c r="U223" s="556">
        <v>0</v>
      </c>
      <c r="V223" s="556">
        <v>0</v>
      </c>
      <c r="W223" s="556">
        <v>0</v>
      </c>
      <c r="X223" s="556">
        <v>0</v>
      </c>
      <c r="Y223" s="837" t="s">
        <v>62</v>
      </c>
      <c r="Z223" s="556">
        <v>0</v>
      </c>
      <c r="AA223" s="556">
        <v>0</v>
      </c>
      <c r="AB223" s="556">
        <v>0</v>
      </c>
      <c r="AC223" s="556">
        <v>0</v>
      </c>
      <c r="AD223" s="837" t="s">
        <v>62</v>
      </c>
      <c r="AE223" s="556">
        <v>0</v>
      </c>
      <c r="AF223" s="556">
        <v>0</v>
      </c>
      <c r="AG223" s="556">
        <v>0</v>
      </c>
      <c r="AH223" s="632"/>
      <c r="AI223" s="633"/>
      <c r="AJ223" s="633"/>
      <c r="AK223" s="633"/>
      <c r="AL223" s="633"/>
      <c r="AM223" s="633"/>
      <c r="AN223" s="633"/>
      <c r="AO223" s="633"/>
      <c r="AP223" s="633"/>
      <c r="AQ223" s="633"/>
    </row>
    <row r="224" spans="1:43" s="3" customFormat="1">
      <c r="A224" s="29"/>
      <c r="B224" s="775" t="str">
        <f t="shared" si="7"/>
        <v>ERO</v>
      </c>
      <c r="C224" s="836" t="s">
        <v>1025</v>
      </c>
      <c r="D224" s="556">
        <v>1316</v>
      </c>
      <c r="E224" s="837">
        <v>0.28999999999999998</v>
      </c>
      <c r="F224" s="556">
        <v>1316</v>
      </c>
      <c r="G224" s="556">
        <v>0</v>
      </c>
      <c r="H224" s="556">
        <v>0</v>
      </c>
      <c r="I224" s="556">
        <v>6110</v>
      </c>
      <c r="J224" s="837">
        <v>0.54</v>
      </c>
      <c r="K224" s="556">
        <v>6110</v>
      </c>
      <c r="L224" s="556">
        <v>0</v>
      </c>
      <c r="M224" s="556">
        <v>0</v>
      </c>
      <c r="N224" s="556">
        <v>11823</v>
      </c>
      <c r="O224" s="837">
        <v>0.73199999999999998</v>
      </c>
      <c r="P224" s="556">
        <v>11823</v>
      </c>
      <c r="Q224" s="556">
        <v>0</v>
      </c>
      <c r="R224" s="556">
        <v>0</v>
      </c>
      <c r="S224" s="556">
        <v>0</v>
      </c>
      <c r="T224" s="837" t="s">
        <v>62</v>
      </c>
      <c r="U224" s="556">
        <v>0</v>
      </c>
      <c r="V224" s="556">
        <v>0</v>
      </c>
      <c r="W224" s="556">
        <v>0</v>
      </c>
      <c r="X224" s="556">
        <v>0</v>
      </c>
      <c r="Y224" s="837" t="s">
        <v>62</v>
      </c>
      <c r="Z224" s="556">
        <v>0</v>
      </c>
      <c r="AA224" s="556">
        <v>0</v>
      </c>
      <c r="AB224" s="556">
        <v>0</v>
      </c>
      <c r="AC224" s="556">
        <v>0</v>
      </c>
      <c r="AD224" s="837" t="s">
        <v>62</v>
      </c>
      <c r="AE224" s="556">
        <v>0</v>
      </c>
      <c r="AF224" s="556">
        <v>0</v>
      </c>
      <c r="AG224" s="556">
        <v>0</v>
      </c>
      <c r="AH224" s="883"/>
      <c r="AI224" s="884"/>
      <c r="AJ224" s="884"/>
      <c r="AK224" s="884"/>
      <c r="AL224" s="884"/>
      <c r="AM224" s="884"/>
      <c r="AN224" s="884"/>
      <c r="AO224" s="884"/>
      <c r="AP224" s="884"/>
      <c r="AQ224" s="884"/>
    </row>
    <row r="225" spans="1:46" s="3" customFormat="1">
      <c r="A225" s="29"/>
      <c r="B225" s="775" t="str">
        <f t="shared" si="7"/>
        <v>ERO</v>
      </c>
      <c r="C225" s="836" t="s">
        <v>1026</v>
      </c>
      <c r="D225" s="556">
        <v>0</v>
      </c>
      <c r="E225" s="837"/>
      <c r="F225" s="556">
        <v>0</v>
      </c>
      <c r="G225" s="556">
        <v>0</v>
      </c>
      <c r="H225" s="556">
        <v>0</v>
      </c>
      <c r="I225" s="556">
        <v>0</v>
      </c>
      <c r="J225" s="837" t="s">
        <v>62</v>
      </c>
      <c r="K225" s="556">
        <v>0</v>
      </c>
      <c r="L225" s="556">
        <v>0</v>
      </c>
      <c r="M225" s="556">
        <v>0</v>
      </c>
      <c r="N225" s="556">
        <v>0</v>
      </c>
      <c r="O225" s="837" t="s">
        <v>62</v>
      </c>
      <c r="P225" s="556">
        <v>0</v>
      </c>
      <c r="Q225" s="556">
        <v>0</v>
      </c>
      <c r="R225" s="556">
        <v>0</v>
      </c>
      <c r="S225" s="556">
        <v>0</v>
      </c>
      <c r="T225" s="837" t="s">
        <v>62</v>
      </c>
      <c r="U225" s="556">
        <v>0</v>
      </c>
      <c r="V225" s="556">
        <v>0</v>
      </c>
      <c r="W225" s="556">
        <v>0</v>
      </c>
      <c r="X225" s="556">
        <v>0</v>
      </c>
      <c r="Y225" s="837" t="s">
        <v>62</v>
      </c>
      <c r="Z225" s="556">
        <v>0</v>
      </c>
      <c r="AA225" s="556">
        <v>0</v>
      </c>
      <c r="AB225" s="556">
        <v>0</v>
      </c>
      <c r="AC225" s="556">
        <v>0</v>
      </c>
      <c r="AD225" s="837" t="s">
        <v>62</v>
      </c>
      <c r="AE225" s="556">
        <v>0</v>
      </c>
      <c r="AF225" s="556">
        <v>0</v>
      </c>
      <c r="AG225" s="556">
        <v>0</v>
      </c>
      <c r="AH225" s="632"/>
      <c r="AI225" s="633"/>
      <c r="AJ225" s="633"/>
      <c r="AK225" s="633"/>
      <c r="AL225" s="633"/>
      <c r="AM225" s="633"/>
      <c r="AN225" s="633"/>
      <c r="AO225" s="633"/>
      <c r="AP225" s="633"/>
      <c r="AQ225" s="633"/>
    </row>
    <row r="226" spans="1:46" s="3" customFormat="1">
      <c r="A226" s="34"/>
      <c r="B226" s="775" t="str">
        <f t="shared" si="7"/>
        <v>ERO</v>
      </c>
      <c r="C226" s="836" t="s">
        <v>1027</v>
      </c>
      <c r="D226" s="556">
        <v>0</v>
      </c>
      <c r="E226" s="837"/>
      <c r="F226" s="556">
        <v>0</v>
      </c>
      <c r="G226" s="556">
        <v>0</v>
      </c>
      <c r="H226" s="556">
        <v>0</v>
      </c>
      <c r="I226" s="556">
        <v>0</v>
      </c>
      <c r="J226" s="837" t="s">
        <v>62</v>
      </c>
      <c r="K226" s="556">
        <v>0</v>
      </c>
      <c r="L226" s="556">
        <v>0</v>
      </c>
      <c r="M226" s="556">
        <v>0</v>
      </c>
      <c r="N226" s="556">
        <v>0</v>
      </c>
      <c r="O226" s="837" t="s">
        <v>62</v>
      </c>
      <c r="P226" s="556">
        <v>0</v>
      </c>
      <c r="Q226" s="556">
        <v>0</v>
      </c>
      <c r="R226" s="556">
        <v>0</v>
      </c>
      <c r="S226" s="556">
        <v>0</v>
      </c>
      <c r="T226" s="837" t="s">
        <v>62</v>
      </c>
      <c r="U226" s="556">
        <v>0</v>
      </c>
      <c r="V226" s="556">
        <v>0</v>
      </c>
      <c r="W226" s="556">
        <v>0</v>
      </c>
      <c r="X226" s="556">
        <v>365.81</v>
      </c>
      <c r="Y226" s="837">
        <v>0.16</v>
      </c>
      <c r="Z226" s="556">
        <v>365.81</v>
      </c>
      <c r="AA226" s="556">
        <v>0</v>
      </c>
      <c r="AB226" s="556">
        <v>0</v>
      </c>
      <c r="AC226" s="556">
        <v>1090.5899999999999</v>
      </c>
      <c r="AD226" s="837">
        <v>1</v>
      </c>
      <c r="AE226" s="556">
        <v>1090.5899999999999</v>
      </c>
      <c r="AF226" s="556">
        <v>0</v>
      </c>
      <c r="AG226" s="556">
        <v>0</v>
      </c>
      <c r="AH226" s="883"/>
      <c r="AI226" s="884"/>
      <c r="AJ226" s="884"/>
      <c r="AK226" s="884"/>
      <c r="AL226" s="884"/>
      <c r="AM226" s="884"/>
      <c r="AN226" s="884"/>
      <c r="AO226" s="884"/>
      <c r="AP226" s="884"/>
      <c r="AQ226" s="884"/>
      <c r="AR226" s="33"/>
      <c r="AS226" s="33"/>
      <c r="AT226" s="33"/>
    </row>
    <row r="227" spans="1:46">
      <c r="B227" s="880" t="str">
        <f t="shared" si="7"/>
        <v>ERO</v>
      </c>
      <c r="C227" s="847" t="s">
        <v>1028</v>
      </c>
      <c r="D227" s="848">
        <v>4538</v>
      </c>
      <c r="E227" s="849">
        <v>1</v>
      </c>
      <c r="F227" s="848">
        <v>4538</v>
      </c>
      <c r="G227" s="848">
        <v>0</v>
      </c>
      <c r="H227" s="848">
        <v>0</v>
      </c>
      <c r="I227" s="848">
        <v>11276</v>
      </c>
      <c r="J227" s="849">
        <v>1</v>
      </c>
      <c r="K227" s="848">
        <v>11276</v>
      </c>
      <c r="L227" s="848">
        <v>0</v>
      </c>
      <c r="M227" s="848">
        <v>0</v>
      </c>
      <c r="N227" s="848">
        <v>16147</v>
      </c>
      <c r="O227" s="849">
        <v>1</v>
      </c>
      <c r="P227" s="848">
        <v>16147</v>
      </c>
      <c r="Q227" s="848">
        <v>0</v>
      </c>
      <c r="R227" s="848">
        <v>0</v>
      </c>
      <c r="S227" s="848">
        <v>569</v>
      </c>
      <c r="T227" s="849">
        <v>1</v>
      </c>
      <c r="U227" s="848">
        <v>569</v>
      </c>
      <c r="V227" s="848">
        <v>0</v>
      </c>
      <c r="W227" s="848">
        <v>0</v>
      </c>
      <c r="X227" s="848">
        <v>2316.16</v>
      </c>
      <c r="Y227" s="849">
        <v>1</v>
      </c>
      <c r="Z227" s="848">
        <v>2316.16</v>
      </c>
      <c r="AA227" s="848">
        <v>0</v>
      </c>
      <c r="AB227" s="848">
        <v>0</v>
      </c>
      <c r="AC227" s="848">
        <v>1091</v>
      </c>
      <c r="AD227" s="849">
        <v>1</v>
      </c>
      <c r="AE227" s="848">
        <v>1091</v>
      </c>
      <c r="AF227" s="848">
        <v>0</v>
      </c>
      <c r="AG227" s="848">
        <v>0</v>
      </c>
      <c r="AH227" s="885"/>
      <c r="AI227" s="860"/>
      <c r="AJ227" s="860"/>
      <c r="AK227" s="860"/>
      <c r="AL227" s="860"/>
      <c r="AM227" s="860"/>
      <c r="AN227" s="860"/>
      <c r="AO227" s="860"/>
      <c r="AP227" s="860"/>
      <c r="AQ227" s="860"/>
    </row>
    <row r="228" spans="1:46">
      <c r="B228" s="831" t="str">
        <f t="shared" si="7"/>
        <v>ERO</v>
      </c>
      <c r="C228" s="734" t="s">
        <v>1033</v>
      </c>
      <c r="D228" s="817"/>
      <c r="E228" s="817"/>
      <c r="F228" s="817"/>
      <c r="G228" s="817"/>
      <c r="H228" s="817"/>
      <c r="I228" s="817"/>
      <c r="J228" s="817"/>
      <c r="K228" s="817"/>
      <c r="L228" s="817"/>
      <c r="M228" s="817"/>
      <c r="N228" s="817"/>
      <c r="O228" s="817"/>
      <c r="P228" s="817"/>
      <c r="Q228" s="817"/>
      <c r="R228" s="817"/>
      <c r="S228" s="817"/>
      <c r="T228" s="817"/>
      <c r="U228" s="817"/>
      <c r="V228" s="817"/>
      <c r="W228" s="817"/>
      <c r="X228" s="817"/>
      <c r="Y228" s="817"/>
      <c r="Z228" s="817"/>
      <c r="AA228" s="817"/>
      <c r="AB228" s="817"/>
      <c r="AC228" s="819"/>
      <c r="AD228" s="819"/>
      <c r="AE228" s="819"/>
      <c r="AF228" s="819"/>
      <c r="AG228" s="819"/>
      <c r="AH228" s="672"/>
      <c r="AI228" s="828"/>
      <c r="AJ228" s="828"/>
      <c r="AK228" s="828"/>
      <c r="AL228" s="828"/>
      <c r="AM228" s="828"/>
      <c r="AN228" s="828"/>
      <c r="AO228" s="828"/>
      <c r="AP228" s="828"/>
      <c r="AQ228" s="828"/>
    </row>
    <row r="229" spans="1:46">
      <c r="B229" s="832" t="str">
        <f t="shared" si="7"/>
        <v>ERO</v>
      </c>
      <c r="C229" s="818"/>
      <c r="D229" s="807"/>
      <c r="E229" s="807"/>
      <c r="F229" s="807"/>
      <c r="G229" s="807"/>
      <c r="H229" s="807"/>
      <c r="I229" s="807"/>
      <c r="J229" s="807"/>
      <c r="K229" s="807"/>
      <c r="L229" s="807"/>
      <c r="M229" s="807"/>
      <c r="N229" s="807"/>
      <c r="O229" s="807"/>
      <c r="P229" s="807"/>
      <c r="Q229" s="807"/>
      <c r="R229" s="807"/>
      <c r="S229" s="807"/>
      <c r="T229" s="807"/>
      <c r="U229" s="807"/>
      <c r="V229" s="866"/>
      <c r="W229" s="866"/>
      <c r="X229" s="866"/>
      <c r="Y229" s="866"/>
      <c r="Z229" s="866"/>
      <c r="AA229" s="866"/>
      <c r="AB229" s="866"/>
      <c r="AC229" s="852"/>
      <c r="AD229" s="852"/>
      <c r="AE229" s="852"/>
      <c r="AF229" s="852"/>
      <c r="AG229" s="852"/>
      <c r="AH229" s="672"/>
      <c r="AI229" s="828"/>
      <c r="AJ229" s="828"/>
      <c r="AK229" s="828"/>
      <c r="AL229" s="828"/>
      <c r="AM229" s="828"/>
      <c r="AN229" s="828"/>
      <c r="AO229" s="828"/>
      <c r="AP229" s="828"/>
      <c r="AQ229" s="828"/>
    </row>
    <row r="230" spans="1:46">
      <c r="B230" s="833" t="str">
        <f t="shared" si="7"/>
        <v>ERO</v>
      </c>
      <c r="C230" s="809"/>
      <c r="D230" s="810">
        <v>2021</v>
      </c>
      <c r="E230" s="810"/>
      <c r="F230" s="810"/>
      <c r="G230" s="810">
        <v>2020</v>
      </c>
      <c r="H230" s="810"/>
      <c r="I230" s="810"/>
      <c r="J230" s="810">
        <v>2019</v>
      </c>
      <c r="K230" s="810"/>
      <c r="L230" s="810"/>
      <c r="M230" s="810">
        <v>2018</v>
      </c>
      <c r="N230" s="810"/>
      <c r="O230" s="810"/>
      <c r="P230" s="810">
        <v>2017</v>
      </c>
      <c r="Q230" s="810"/>
      <c r="R230" s="810"/>
      <c r="S230" s="810">
        <v>2016</v>
      </c>
      <c r="T230" s="810"/>
      <c r="U230" s="810"/>
      <c r="V230" s="868"/>
      <c r="W230" s="869"/>
      <c r="X230" s="869"/>
      <c r="Y230" s="869"/>
      <c r="Z230" s="869"/>
      <c r="AA230" s="869"/>
      <c r="AB230" s="671"/>
      <c r="AC230" s="671"/>
      <c r="AD230" s="677"/>
      <c r="AE230" s="677"/>
      <c r="AF230" s="671"/>
      <c r="AG230" s="671"/>
      <c r="AH230" s="672"/>
      <c r="AI230" s="828"/>
      <c r="AJ230" s="828"/>
      <c r="AK230" s="828"/>
      <c r="AL230" s="828"/>
      <c r="AM230" s="828"/>
      <c r="AN230" s="828"/>
      <c r="AO230" s="828"/>
      <c r="AP230" s="828"/>
      <c r="AQ230" s="828"/>
    </row>
    <row r="231" spans="1:46" ht="38.25">
      <c r="B231" s="811" t="str">
        <f t="shared" si="7"/>
        <v>ERO</v>
      </c>
      <c r="C231" s="812" t="s">
        <v>1014</v>
      </c>
      <c r="D231" s="813" t="s">
        <v>1030</v>
      </c>
      <c r="E231" s="814" t="s">
        <v>1031</v>
      </c>
      <c r="F231" s="814" t="s">
        <v>1032</v>
      </c>
      <c r="G231" s="813" t="s">
        <v>1030</v>
      </c>
      <c r="H231" s="814" t="s">
        <v>1031</v>
      </c>
      <c r="I231" s="814" t="s">
        <v>1032</v>
      </c>
      <c r="J231" s="813" t="s">
        <v>1030</v>
      </c>
      <c r="K231" s="814" t="s">
        <v>1031</v>
      </c>
      <c r="L231" s="814" t="s">
        <v>1032</v>
      </c>
      <c r="M231" s="813" t="s">
        <v>1030</v>
      </c>
      <c r="N231" s="814" t="s">
        <v>1031</v>
      </c>
      <c r="O231" s="814" t="s">
        <v>1032</v>
      </c>
      <c r="P231" s="813" t="s">
        <v>1030</v>
      </c>
      <c r="Q231" s="814" t="s">
        <v>1031</v>
      </c>
      <c r="R231" s="814" t="s">
        <v>1032</v>
      </c>
      <c r="S231" s="813" t="s">
        <v>1030</v>
      </c>
      <c r="T231" s="814" t="s">
        <v>1031</v>
      </c>
      <c r="U231" s="814" t="s">
        <v>1032</v>
      </c>
      <c r="V231" s="870"/>
      <c r="W231" s="871"/>
      <c r="X231" s="871"/>
      <c r="Y231" s="871"/>
      <c r="Z231" s="871"/>
      <c r="AA231" s="871"/>
      <c r="AB231" s="671"/>
      <c r="AC231" s="671"/>
      <c r="AD231" s="677"/>
      <c r="AE231" s="677"/>
      <c r="AF231" s="671"/>
      <c r="AG231" s="671"/>
      <c r="AH231" s="671"/>
      <c r="AI231" s="671"/>
      <c r="AJ231" s="671"/>
      <c r="AK231" s="671"/>
      <c r="AL231" s="671"/>
      <c r="AM231" s="671"/>
      <c r="AN231" s="671"/>
      <c r="AO231" s="671"/>
      <c r="AP231" s="671"/>
      <c r="AQ231" s="672"/>
    </row>
    <row r="232" spans="1:46">
      <c r="B232" s="775" t="str">
        <f t="shared" si="7"/>
        <v>ERO</v>
      </c>
      <c r="C232" s="841" t="s">
        <v>74</v>
      </c>
      <c r="D232" s="556">
        <v>0</v>
      </c>
      <c r="E232" s="556">
        <v>0</v>
      </c>
      <c r="F232" s="556">
        <v>0</v>
      </c>
      <c r="G232" s="556" t="s">
        <v>62</v>
      </c>
      <c r="H232" s="556" t="s">
        <v>62</v>
      </c>
      <c r="I232" s="556" t="s">
        <v>62</v>
      </c>
      <c r="J232" s="556" t="s">
        <v>62</v>
      </c>
      <c r="K232" s="556" t="s">
        <v>62</v>
      </c>
      <c r="L232" s="556" t="s">
        <v>62</v>
      </c>
      <c r="M232" s="556" t="s">
        <v>62</v>
      </c>
      <c r="N232" s="556" t="s">
        <v>62</v>
      </c>
      <c r="O232" s="556" t="s">
        <v>62</v>
      </c>
      <c r="P232" s="556">
        <v>0</v>
      </c>
      <c r="Q232" s="556">
        <v>0</v>
      </c>
      <c r="R232" s="556">
        <v>0</v>
      </c>
      <c r="S232" s="556">
        <v>0</v>
      </c>
      <c r="T232" s="556">
        <v>0</v>
      </c>
      <c r="U232" s="556">
        <v>0</v>
      </c>
      <c r="V232" s="872"/>
      <c r="W232" s="873"/>
      <c r="X232" s="873"/>
      <c r="Y232" s="873"/>
      <c r="Z232" s="873"/>
      <c r="AA232" s="873"/>
      <c r="AB232" s="671"/>
      <c r="AC232" s="671"/>
      <c r="AD232" s="671"/>
      <c r="AE232" s="671"/>
      <c r="AF232" s="671"/>
      <c r="AG232" s="671"/>
      <c r="AH232" s="671"/>
      <c r="AI232" s="671"/>
      <c r="AJ232" s="671"/>
      <c r="AK232" s="671"/>
      <c r="AL232" s="671"/>
      <c r="AM232" s="671"/>
      <c r="AN232" s="671"/>
      <c r="AO232" s="671"/>
      <c r="AP232" s="671"/>
      <c r="AQ232" s="672"/>
    </row>
    <row r="233" spans="1:46">
      <c r="B233" s="775" t="str">
        <f t="shared" si="7"/>
        <v>ERO</v>
      </c>
      <c r="C233" s="843" t="s">
        <v>1021</v>
      </c>
      <c r="D233" s="556">
        <v>1</v>
      </c>
      <c r="E233" s="556">
        <v>100</v>
      </c>
      <c r="F233" s="556">
        <v>39</v>
      </c>
      <c r="G233" s="556">
        <v>3</v>
      </c>
      <c r="H233" s="556">
        <v>233</v>
      </c>
      <c r="I233" s="556">
        <v>11</v>
      </c>
      <c r="J233" s="556">
        <v>3</v>
      </c>
      <c r="K233" s="556">
        <v>94</v>
      </c>
      <c r="L233" s="556">
        <v>9</v>
      </c>
      <c r="M233" s="556" t="s">
        <v>62</v>
      </c>
      <c r="N233" s="556" t="s">
        <v>62</v>
      </c>
      <c r="O233" s="556" t="s">
        <v>62</v>
      </c>
      <c r="P233" s="556">
        <v>0</v>
      </c>
      <c r="Q233" s="556">
        <v>0</v>
      </c>
      <c r="R233" s="556">
        <v>0</v>
      </c>
      <c r="S233" s="556">
        <v>0</v>
      </c>
      <c r="T233" s="556">
        <v>0</v>
      </c>
      <c r="U233" s="556">
        <v>0</v>
      </c>
      <c r="V233" s="872"/>
      <c r="W233" s="873"/>
      <c r="X233" s="873"/>
      <c r="Y233" s="873"/>
      <c r="Z233" s="873"/>
      <c r="AA233" s="873"/>
      <c r="AB233" s="671"/>
      <c r="AC233" s="671"/>
      <c r="AD233" s="671"/>
      <c r="AE233" s="671"/>
      <c r="AF233" s="671"/>
      <c r="AG233" s="671"/>
      <c r="AH233" s="671"/>
      <c r="AI233" s="671"/>
      <c r="AJ233" s="671"/>
      <c r="AK233" s="671"/>
      <c r="AL233" s="671"/>
      <c r="AM233" s="671"/>
      <c r="AN233" s="671"/>
      <c r="AO233" s="671"/>
      <c r="AP233" s="671"/>
      <c r="AQ233" s="672"/>
    </row>
    <row r="234" spans="1:46">
      <c r="B234" s="775" t="str">
        <f t="shared" si="7"/>
        <v>ERO</v>
      </c>
      <c r="C234" s="843" t="s">
        <v>1022</v>
      </c>
      <c r="D234" s="556">
        <v>1</v>
      </c>
      <c r="E234" s="556">
        <v>440</v>
      </c>
      <c r="F234" s="556">
        <v>55</v>
      </c>
      <c r="G234" s="556" t="s">
        <v>62</v>
      </c>
      <c r="H234" s="556" t="s">
        <v>62</v>
      </c>
      <c r="I234" s="556" t="s">
        <v>62</v>
      </c>
      <c r="J234" s="556" t="s">
        <v>62</v>
      </c>
      <c r="K234" s="556" t="s">
        <v>62</v>
      </c>
      <c r="L234" s="556" t="s">
        <v>62</v>
      </c>
      <c r="M234" s="556" t="s">
        <v>62</v>
      </c>
      <c r="N234" s="556" t="s">
        <v>62</v>
      </c>
      <c r="O234" s="556" t="s">
        <v>62</v>
      </c>
      <c r="P234" s="556">
        <v>0</v>
      </c>
      <c r="Q234" s="556">
        <v>0</v>
      </c>
      <c r="R234" s="556">
        <v>0</v>
      </c>
      <c r="S234" s="556">
        <v>0</v>
      </c>
      <c r="T234" s="556">
        <v>0</v>
      </c>
      <c r="U234" s="556">
        <v>0</v>
      </c>
      <c r="V234" s="872"/>
      <c r="W234" s="873"/>
      <c r="X234" s="873"/>
      <c r="Y234" s="873"/>
      <c r="Z234" s="873"/>
      <c r="AA234" s="873"/>
      <c r="AB234" s="671"/>
      <c r="AC234" s="671"/>
      <c r="AD234" s="671"/>
      <c r="AE234" s="671"/>
      <c r="AF234" s="671"/>
      <c r="AG234" s="671"/>
      <c r="AH234" s="671"/>
      <c r="AI234" s="671"/>
      <c r="AJ234" s="671"/>
      <c r="AK234" s="671"/>
      <c r="AL234" s="671"/>
      <c r="AM234" s="671"/>
      <c r="AN234" s="671"/>
      <c r="AO234" s="671"/>
      <c r="AP234" s="671"/>
      <c r="AQ234" s="672"/>
    </row>
    <row r="235" spans="1:46">
      <c r="B235" s="775" t="str">
        <f t="shared" si="7"/>
        <v>ERO</v>
      </c>
      <c r="C235" s="843" t="s">
        <v>1023</v>
      </c>
      <c r="D235" s="556">
        <v>0</v>
      </c>
      <c r="E235" s="556">
        <v>0</v>
      </c>
      <c r="F235" s="556">
        <v>0</v>
      </c>
      <c r="G235" s="556" t="s">
        <v>62</v>
      </c>
      <c r="H235" s="556" t="s">
        <v>62</v>
      </c>
      <c r="I235" s="556" t="s">
        <v>62</v>
      </c>
      <c r="J235" s="556" t="s">
        <v>62</v>
      </c>
      <c r="K235" s="556" t="s">
        <v>62</v>
      </c>
      <c r="L235" s="556" t="s">
        <v>62</v>
      </c>
      <c r="M235" s="556">
        <v>1</v>
      </c>
      <c r="N235" s="556">
        <v>427</v>
      </c>
      <c r="O235" s="556">
        <v>84</v>
      </c>
      <c r="P235" s="556">
        <v>1</v>
      </c>
      <c r="Q235" s="556">
        <v>1516.6</v>
      </c>
      <c r="R235" s="556">
        <v>267.7</v>
      </c>
      <c r="S235" s="556">
        <v>0</v>
      </c>
      <c r="T235" s="556">
        <v>0</v>
      </c>
      <c r="U235" s="556">
        <v>0</v>
      </c>
      <c r="V235" s="872"/>
      <c r="W235" s="873"/>
      <c r="X235" s="873"/>
      <c r="Y235" s="873"/>
      <c r="Z235" s="873"/>
      <c r="AA235" s="873"/>
      <c r="AB235" s="671"/>
      <c r="AC235" s="671"/>
      <c r="AD235" s="671"/>
      <c r="AE235" s="671"/>
      <c r="AF235" s="671"/>
      <c r="AG235" s="671"/>
      <c r="AH235" s="671"/>
      <c r="AI235" s="671"/>
      <c r="AJ235" s="671"/>
      <c r="AK235" s="671"/>
      <c r="AL235" s="671"/>
      <c r="AM235" s="671"/>
      <c r="AN235" s="671"/>
      <c r="AO235" s="671"/>
      <c r="AP235" s="671"/>
      <c r="AQ235" s="672"/>
    </row>
    <row r="236" spans="1:46">
      <c r="B236" s="775" t="str">
        <f t="shared" si="7"/>
        <v>ERO</v>
      </c>
      <c r="C236" s="843" t="s">
        <v>76</v>
      </c>
      <c r="D236" s="556">
        <v>0</v>
      </c>
      <c r="E236" s="556">
        <v>0</v>
      </c>
      <c r="F236" s="556">
        <v>0</v>
      </c>
      <c r="G236" s="556" t="s">
        <v>62</v>
      </c>
      <c r="H236" s="556" t="s">
        <v>62</v>
      </c>
      <c r="I236" s="556" t="s">
        <v>62</v>
      </c>
      <c r="J236" s="556" t="s">
        <v>62</v>
      </c>
      <c r="K236" s="556" t="s">
        <v>62</v>
      </c>
      <c r="L236" s="556" t="s">
        <v>62</v>
      </c>
      <c r="M236" s="556" t="s">
        <v>62</v>
      </c>
      <c r="N236" s="556" t="s">
        <v>62</v>
      </c>
      <c r="O236" s="556" t="s">
        <v>62</v>
      </c>
      <c r="P236" s="556">
        <v>0</v>
      </c>
      <c r="Q236" s="556">
        <v>0</v>
      </c>
      <c r="R236" s="556">
        <v>0</v>
      </c>
      <c r="S236" s="556">
        <v>0</v>
      </c>
      <c r="T236" s="556">
        <v>0</v>
      </c>
      <c r="U236" s="556">
        <v>0</v>
      </c>
      <c r="V236" s="872"/>
      <c r="W236" s="873"/>
      <c r="X236" s="873"/>
      <c r="Y236" s="873"/>
      <c r="Z236" s="873"/>
      <c r="AA236" s="873"/>
      <c r="AB236" s="671"/>
      <c r="AC236" s="671"/>
      <c r="AD236" s="671"/>
      <c r="AE236" s="671"/>
      <c r="AF236" s="671"/>
      <c r="AG236" s="671"/>
      <c r="AH236" s="671"/>
      <c r="AI236" s="671"/>
      <c r="AJ236" s="671"/>
      <c r="AK236" s="671"/>
      <c r="AL236" s="671"/>
      <c r="AM236" s="671"/>
      <c r="AN236" s="671"/>
      <c r="AO236" s="671"/>
      <c r="AP236" s="671"/>
      <c r="AQ236" s="672"/>
    </row>
    <row r="237" spans="1:46">
      <c r="B237" s="775" t="str">
        <f t="shared" si="7"/>
        <v>ERO</v>
      </c>
      <c r="C237" s="843" t="s">
        <v>73</v>
      </c>
      <c r="D237" s="556">
        <v>0</v>
      </c>
      <c r="E237" s="556">
        <v>0</v>
      </c>
      <c r="F237" s="556">
        <v>0</v>
      </c>
      <c r="G237" s="556" t="s">
        <v>62</v>
      </c>
      <c r="H237" s="556" t="s">
        <v>62</v>
      </c>
      <c r="I237" s="556" t="s">
        <v>62</v>
      </c>
      <c r="J237" s="556" t="s">
        <v>62</v>
      </c>
      <c r="K237" s="556" t="s">
        <v>62</v>
      </c>
      <c r="L237" s="556" t="s">
        <v>62</v>
      </c>
      <c r="M237" s="556" t="s">
        <v>62</v>
      </c>
      <c r="N237" s="556" t="s">
        <v>62</v>
      </c>
      <c r="O237" s="556" t="s">
        <v>62</v>
      </c>
      <c r="P237" s="556">
        <v>0</v>
      </c>
      <c r="Q237" s="556">
        <v>0</v>
      </c>
      <c r="R237" s="556">
        <v>0</v>
      </c>
      <c r="S237" s="556">
        <v>0</v>
      </c>
      <c r="T237" s="556">
        <v>0</v>
      </c>
      <c r="U237" s="556">
        <v>0</v>
      </c>
      <c r="V237" s="872"/>
      <c r="W237" s="873"/>
      <c r="X237" s="873"/>
      <c r="Y237" s="873"/>
      <c r="Z237" s="873"/>
      <c r="AA237" s="873"/>
      <c r="AB237" s="671"/>
      <c r="AC237" s="671"/>
      <c r="AD237" s="671"/>
      <c r="AE237" s="671"/>
      <c r="AF237" s="671"/>
      <c r="AG237" s="671"/>
      <c r="AH237" s="671"/>
      <c r="AI237" s="671"/>
      <c r="AJ237" s="671"/>
      <c r="AK237" s="671"/>
      <c r="AL237" s="671"/>
      <c r="AM237" s="671"/>
      <c r="AN237" s="671"/>
      <c r="AO237" s="671"/>
      <c r="AP237" s="671"/>
      <c r="AQ237" s="672"/>
    </row>
    <row r="238" spans="1:46">
      <c r="B238" s="775" t="str">
        <f t="shared" si="7"/>
        <v>ERO</v>
      </c>
      <c r="C238" s="843" t="s">
        <v>1024</v>
      </c>
      <c r="D238" s="556">
        <v>10200</v>
      </c>
      <c r="E238" s="556">
        <v>840</v>
      </c>
      <c r="F238" s="556">
        <v>629</v>
      </c>
      <c r="G238" s="556">
        <v>8196</v>
      </c>
      <c r="H238" s="556">
        <v>2635</v>
      </c>
      <c r="I238" s="556">
        <v>2063</v>
      </c>
      <c r="J238" s="556">
        <v>2115</v>
      </c>
      <c r="K238" s="556">
        <v>0</v>
      </c>
      <c r="L238" s="556">
        <v>0</v>
      </c>
      <c r="M238" s="556" t="s">
        <v>62</v>
      </c>
      <c r="N238" s="556" t="s">
        <v>62</v>
      </c>
      <c r="O238" s="556" t="s">
        <v>62</v>
      </c>
      <c r="P238" s="556">
        <v>0</v>
      </c>
      <c r="Q238" s="556">
        <v>0</v>
      </c>
      <c r="R238" s="556">
        <v>0</v>
      </c>
      <c r="S238" s="556">
        <v>0</v>
      </c>
      <c r="T238" s="556">
        <v>0</v>
      </c>
      <c r="U238" s="556">
        <v>0</v>
      </c>
      <c r="V238" s="872"/>
      <c r="W238" s="873"/>
      <c r="X238" s="873"/>
      <c r="Y238" s="873"/>
      <c r="Z238" s="873"/>
      <c r="AA238" s="873"/>
      <c r="AB238" s="671"/>
      <c r="AC238" s="671"/>
      <c r="AD238" s="671"/>
      <c r="AE238" s="671"/>
      <c r="AF238" s="671"/>
      <c r="AG238" s="671"/>
      <c r="AH238" s="671"/>
      <c r="AI238" s="671"/>
      <c r="AJ238" s="671"/>
      <c r="AK238" s="671"/>
      <c r="AL238" s="671"/>
      <c r="AM238" s="671"/>
      <c r="AN238" s="671"/>
      <c r="AO238" s="671"/>
      <c r="AP238" s="671"/>
      <c r="AQ238" s="672"/>
    </row>
    <row r="239" spans="1:46">
      <c r="B239" s="775" t="str">
        <f t="shared" si="7"/>
        <v>ERO</v>
      </c>
      <c r="C239" s="843" t="s">
        <v>1025</v>
      </c>
      <c r="D239" s="556">
        <v>0</v>
      </c>
      <c r="E239" s="556">
        <v>0</v>
      </c>
      <c r="F239" s="556">
        <v>0</v>
      </c>
      <c r="G239" s="556">
        <v>6</v>
      </c>
      <c r="H239" s="556">
        <v>2096</v>
      </c>
      <c r="I239" s="556">
        <v>479</v>
      </c>
      <c r="J239" s="556">
        <v>16</v>
      </c>
      <c r="K239" s="556">
        <v>6753</v>
      </c>
      <c r="L239" s="556">
        <v>1542</v>
      </c>
      <c r="M239" s="556" t="s">
        <v>62</v>
      </c>
      <c r="N239" s="556" t="s">
        <v>62</v>
      </c>
      <c r="O239" s="556" t="s">
        <v>62</v>
      </c>
      <c r="P239" s="556">
        <v>0</v>
      </c>
      <c r="Q239" s="556">
        <v>0</v>
      </c>
      <c r="R239" s="556">
        <v>0</v>
      </c>
      <c r="S239" s="556">
        <v>0</v>
      </c>
      <c r="T239" s="556">
        <v>0</v>
      </c>
      <c r="U239" s="556">
        <v>0</v>
      </c>
      <c r="V239" s="872"/>
      <c r="W239" s="873"/>
      <c r="X239" s="873"/>
      <c r="Y239" s="873"/>
      <c r="Z239" s="873"/>
      <c r="AA239" s="873"/>
      <c r="AB239" s="671"/>
      <c r="AC239" s="671"/>
      <c r="AD239" s="671"/>
      <c r="AE239" s="671"/>
      <c r="AF239" s="671"/>
      <c r="AG239" s="671"/>
      <c r="AH239" s="671"/>
      <c r="AI239" s="671"/>
      <c r="AJ239" s="671"/>
      <c r="AK239" s="671"/>
      <c r="AL239" s="671"/>
      <c r="AM239" s="671"/>
      <c r="AN239" s="671"/>
      <c r="AO239" s="671"/>
      <c r="AP239" s="671"/>
      <c r="AQ239" s="672"/>
    </row>
    <row r="240" spans="1:46">
      <c r="B240" s="775" t="str">
        <f t="shared" si="7"/>
        <v>ERO</v>
      </c>
      <c r="C240" s="843" t="s">
        <v>1026</v>
      </c>
      <c r="D240" s="556">
        <v>0</v>
      </c>
      <c r="E240" s="556">
        <v>0</v>
      </c>
      <c r="F240" s="556">
        <v>0</v>
      </c>
      <c r="G240" s="556" t="s">
        <v>62</v>
      </c>
      <c r="H240" s="556" t="s">
        <v>62</v>
      </c>
      <c r="I240" s="556" t="s">
        <v>62</v>
      </c>
      <c r="J240" s="556" t="s">
        <v>62</v>
      </c>
      <c r="K240" s="556" t="s">
        <v>62</v>
      </c>
      <c r="L240" s="556" t="s">
        <v>62</v>
      </c>
      <c r="M240" s="556" t="s">
        <v>62</v>
      </c>
      <c r="N240" s="556" t="s">
        <v>62</v>
      </c>
      <c r="O240" s="556" t="s">
        <v>62</v>
      </c>
      <c r="P240" s="556">
        <v>0</v>
      </c>
      <c r="Q240" s="556">
        <v>0</v>
      </c>
      <c r="R240" s="556">
        <v>0</v>
      </c>
      <c r="S240" s="556">
        <v>0</v>
      </c>
      <c r="T240" s="556">
        <v>0</v>
      </c>
      <c r="U240" s="556">
        <v>0</v>
      </c>
      <c r="V240" s="872"/>
      <c r="W240" s="873"/>
      <c r="X240" s="873"/>
      <c r="Y240" s="873"/>
      <c r="Z240" s="873"/>
      <c r="AA240" s="873"/>
      <c r="AB240" s="671"/>
      <c r="AC240" s="671"/>
      <c r="AD240" s="671"/>
      <c r="AE240" s="671"/>
      <c r="AF240" s="671"/>
      <c r="AG240" s="671"/>
      <c r="AH240" s="671"/>
      <c r="AI240" s="671"/>
      <c r="AJ240" s="671"/>
      <c r="AK240" s="671"/>
      <c r="AL240" s="671"/>
      <c r="AM240" s="671"/>
      <c r="AN240" s="671"/>
      <c r="AO240" s="671"/>
      <c r="AP240" s="671"/>
      <c r="AQ240" s="672"/>
    </row>
    <row r="241" spans="1:46">
      <c r="B241" s="775" t="str">
        <f t="shared" si="7"/>
        <v>ERO</v>
      </c>
      <c r="C241" s="843" t="s">
        <v>473</v>
      </c>
      <c r="D241" s="556">
        <v>0</v>
      </c>
      <c r="E241" s="556">
        <v>0</v>
      </c>
      <c r="F241" s="556">
        <v>0</v>
      </c>
      <c r="G241" s="556" t="s">
        <v>62</v>
      </c>
      <c r="H241" s="556" t="s">
        <v>62</v>
      </c>
      <c r="I241" s="556" t="s">
        <v>62</v>
      </c>
      <c r="J241" s="556" t="s">
        <v>62</v>
      </c>
      <c r="K241" s="556" t="s">
        <v>62</v>
      </c>
      <c r="L241" s="556" t="s">
        <v>62</v>
      </c>
      <c r="M241" s="556" t="s">
        <v>62</v>
      </c>
      <c r="N241" s="556" t="s">
        <v>63</v>
      </c>
      <c r="O241" s="556" t="s">
        <v>63</v>
      </c>
      <c r="P241" s="556">
        <v>313</v>
      </c>
      <c r="Q241" s="556" t="s">
        <v>63</v>
      </c>
      <c r="R241" s="556" t="s">
        <v>63</v>
      </c>
      <c r="S241" s="556">
        <v>313</v>
      </c>
      <c r="T241" s="556" t="s">
        <v>63</v>
      </c>
      <c r="U241" s="556" t="s">
        <v>63</v>
      </c>
      <c r="V241" s="872"/>
      <c r="W241" s="873"/>
      <c r="X241" s="873"/>
      <c r="Y241" s="873"/>
      <c r="Z241" s="873"/>
      <c r="AA241" s="873"/>
      <c r="AB241" s="671"/>
      <c r="AC241" s="671"/>
      <c r="AD241" s="671"/>
      <c r="AE241" s="671"/>
      <c r="AF241" s="671"/>
      <c r="AG241" s="671"/>
      <c r="AH241" s="671"/>
      <c r="AI241" s="671"/>
      <c r="AJ241" s="671"/>
      <c r="AK241" s="671"/>
      <c r="AL241" s="671"/>
      <c r="AM241" s="671"/>
      <c r="AN241" s="671"/>
      <c r="AO241" s="671"/>
      <c r="AP241" s="671"/>
      <c r="AQ241" s="672"/>
    </row>
    <row r="242" spans="1:46">
      <c r="B242" s="775" t="str">
        <f t="shared" si="7"/>
        <v>ERO</v>
      </c>
      <c r="C242" s="844" t="s">
        <v>1028</v>
      </c>
      <c r="D242" s="839">
        <v>10202</v>
      </c>
      <c r="E242" s="839">
        <v>1380</v>
      </c>
      <c r="F242" s="839">
        <v>723</v>
      </c>
      <c r="G242" s="839">
        <v>2134</v>
      </c>
      <c r="H242" s="839">
        <v>6847</v>
      </c>
      <c r="I242" s="839">
        <v>1551</v>
      </c>
      <c r="J242" s="839">
        <v>2134</v>
      </c>
      <c r="K242" s="839">
        <v>6847</v>
      </c>
      <c r="L242" s="839">
        <v>1551</v>
      </c>
      <c r="M242" s="839">
        <v>1</v>
      </c>
      <c r="N242" s="839">
        <v>427</v>
      </c>
      <c r="O242" s="839">
        <v>84</v>
      </c>
      <c r="P242" s="839">
        <v>314</v>
      </c>
      <c r="Q242" s="839">
        <v>1516.6</v>
      </c>
      <c r="R242" s="839">
        <v>267.7</v>
      </c>
      <c r="S242" s="839">
        <v>313</v>
      </c>
      <c r="T242" s="839">
        <v>0</v>
      </c>
      <c r="U242" s="839">
        <v>0</v>
      </c>
      <c r="V242" s="874"/>
      <c r="W242" s="875"/>
      <c r="X242" s="875"/>
      <c r="Y242" s="875"/>
      <c r="Z242" s="875"/>
      <c r="AA242" s="875"/>
      <c r="AB242" s="671"/>
      <c r="AC242" s="671"/>
      <c r="AD242" s="671"/>
      <c r="AE242" s="671"/>
      <c r="AF242" s="671"/>
      <c r="AG242" s="671"/>
      <c r="AH242" s="671"/>
      <c r="AI242" s="671"/>
      <c r="AJ242" s="671"/>
      <c r="AK242" s="671"/>
      <c r="AL242" s="671"/>
      <c r="AM242" s="671"/>
      <c r="AN242" s="671"/>
      <c r="AO242" s="671"/>
      <c r="AP242" s="671"/>
      <c r="AQ242" s="672"/>
    </row>
    <row r="243" spans="1:46">
      <c r="B243" s="775" t="str">
        <f t="shared" si="7"/>
        <v>ERO</v>
      </c>
      <c r="C243" s="861"/>
      <c r="D243" s="861"/>
      <c r="E243" s="861"/>
      <c r="F243" s="861"/>
      <c r="G243" s="861"/>
      <c r="H243" s="861"/>
      <c r="I243" s="861"/>
      <c r="J243" s="861"/>
      <c r="K243" s="861"/>
      <c r="L243" s="861"/>
      <c r="M243" s="861"/>
      <c r="N243" s="861"/>
      <c r="O243" s="861"/>
      <c r="P243" s="861"/>
      <c r="Q243" s="861"/>
      <c r="R243" s="861"/>
      <c r="S243" s="861"/>
      <c r="T243" s="861"/>
      <c r="U243" s="861"/>
      <c r="V243" s="867"/>
      <c r="W243" s="867"/>
      <c r="X243" s="867"/>
      <c r="Y243" s="867"/>
      <c r="Z243" s="867"/>
      <c r="AA243" s="867"/>
      <c r="AB243" s="815"/>
      <c r="AC243" s="815"/>
      <c r="AD243" s="815"/>
      <c r="AE243" s="815"/>
      <c r="AF243" s="815"/>
      <c r="AG243" s="815"/>
      <c r="AH243" s="815"/>
      <c r="AI243" s="815"/>
      <c r="AJ243" s="815"/>
      <c r="AK243" s="815"/>
      <c r="AL243" s="815"/>
      <c r="AM243" s="815"/>
      <c r="AN243" s="815"/>
      <c r="AO243" s="815"/>
      <c r="AP243" s="815"/>
      <c r="AQ243" s="826"/>
    </row>
    <row r="244" spans="1:46">
      <c r="B244" s="791" t="s">
        <v>22</v>
      </c>
      <c r="C244" s="792"/>
      <c r="D244" s="793">
        <v>2021</v>
      </c>
      <c r="E244" s="793"/>
      <c r="F244" s="793"/>
      <c r="G244" s="793"/>
      <c r="H244" s="793"/>
      <c r="I244" s="793">
        <v>2020</v>
      </c>
      <c r="J244" s="793"/>
      <c r="K244" s="793"/>
      <c r="L244" s="793"/>
      <c r="M244" s="793"/>
      <c r="N244" s="793">
        <v>2019</v>
      </c>
      <c r="O244" s="793"/>
      <c r="P244" s="793"/>
      <c r="Q244" s="793"/>
      <c r="R244" s="793"/>
      <c r="S244" s="793">
        <v>2018</v>
      </c>
      <c r="T244" s="793"/>
      <c r="U244" s="793"/>
      <c r="V244" s="793"/>
      <c r="W244" s="793"/>
      <c r="X244" s="793">
        <v>2017</v>
      </c>
      <c r="Y244" s="793"/>
      <c r="Z244" s="793"/>
      <c r="AA244" s="793"/>
      <c r="AB244" s="794"/>
      <c r="AC244" s="793">
        <v>2016</v>
      </c>
      <c r="AD244" s="793"/>
      <c r="AE244" s="793"/>
      <c r="AF244" s="793"/>
      <c r="AG244" s="793"/>
      <c r="AH244" s="793">
        <v>2015</v>
      </c>
      <c r="AI244" s="793"/>
      <c r="AJ244" s="793"/>
      <c r="AK244" s="793"/>
      <c r="AL244" s="793"/>
      <c r="AM244" s="793">
        <v>2014</v>
      </c>
      <c r="AN244" s="793"/>
      <c r="AO244" s="793"/>
      <c r="AP244" s="793"/>
      <c r="AQ244" s="795"/>
    </row>
    <row r="245" spans="1:46">
      <c r="B245" s="796" t="str">
        <f t="shared" ref="B245:B273" si="8">$B$244</f>
        <v>ESE</v>
      </c>
      <c r="C245" s="797" t="s">
        <v>1014</v>
      </c>
      <c r="D245" s="616" t="s">
        <v>1015</v>
      </c>
      <c r="E245" s="616"/>
      <c r="F245" s="616" t="s">
        <v>1016</v>
      </c>
      <c r="G245" s="616"/>
      <c r="H245" s="616"/>
      <c r="I245" s="616" t="s">
        <v>1015</v>
      </c>
      <c r="J245" s="616"/>
      <c r="K245" s="616" t="s">
        <v>1016</v>
      </c>
      <c r="L245" s="616"/>
      <c r="M245" s="616"/>
      <c r="N245" s="616" t="s">
        <v>1015</v>
      </c>
      <c r="O245" s="616"/>
      <c r="P245" s="616" t="s">
        <v>1016</v>
      </c>
      <c r="Q245" s="616"/>
      <c r="R245" s="616"/>
      <c r="S245" s="616" t="s">
        <v>1015</v>
      </c>
      <c r="T245" s="616"/>
      <c r="U245" s="616" t="s">
        <v>1016</v>
      </c>
      <c r="V245" s="616"/>
      <c r="W245" s="616"/>
      <c r="X245" s="616" t="s">
        <v>1015</v>
      </c>
      <c r="Y245" s="616"/>
      <c r="Z245" s="616" t="s">
        <v>1016</v>
      </c>
      <c r="AA245" s="616"/>
      <c r="AB245" s="798"/>
      <c r="AC245" s="617" t="s">
        <v>1015</v>
      </c>
      <c r="AD245" s="617"/>
      <c r="AE245" s="798" t="s">
        <v>1016</v>
      </c>
      <c r="AF245" s="798"/>
      <c r="AG245" s="798"/>
      <c r="AH245" s="617" t="s">
        <v>1015</v>
      </c>
      <c r="AI245" s="617"/>
      <c r="AJ245" s="798" t="s">
        <v>1016</v>
      </c>
      <c r="AK245" s="798"/>
      <c r="AL245" s="798"/>
      <c r="AM245" s="617" t="s">
        <v>1015</v>
      </c>
      <c r="AN245" s="617"/>
      <c r="AO245" s="617" t="s">
        <v>1016</v>
      </c>
      <c r="AP245" s="617"/>
      <c r="AQ245" s="617"/>
    </row>
    <row r="246" spans="1:46" s="3" customFormat="1">
      <c r="A246" s="29"/>
      <c r="B246" s="799" t="str">
        <f t="shared" si="8"/>
        <v>ESE</v>
      </c>
      <c r="C246" s="800"/>
      <c r="D246" s="801" t="s">
        <v>202</v>
      </c>
      <c r="E246" s="802" t="s">
        <v>1017</v>
      </c>
      <c r="F246" s="802" t="s">
        <v>1018</v>
      </c>
      <c r="G246" s="801" t="s">
        <v>1019</v>
      </c>
      <c r="H246" s="802" t="s">
        <v>1020</v>
      </c>
      <c r="I246" s="802" t="s">
        <v>202</v>
      </c>
      <c r="J246" s="801" t="s">
        <v>1017</v>
      </c>
      <c r="K246" s="802" t="s">
        <v>1018</v>
      </c>
      <c r="L246" s="802" t="s">
        <v>1019</v>
      </c>
      <c r="M246" s="801" t="s">
        <v>1020</v>
      </c>
      <c r="N246" s="802" t="s">
        <v>202</v>
      </c>
      <c r="O246" s="802" t="s">
        <v>1017</v>
      </c>
      <c r="P246" s="801" t="s">
        <v>1018</v>
      </c>
      <c r="Q246" s="802" t="s">
        <v>1019</v>
      </c>
      <c r="R246" s="802" t="s">
        <v>1020</v>
      </c>
      <c r="S246" s="801" t="s">
        <v>202</v>
      </c>
      <c r="T246" s="802" t="s">
        <v>1017</v>
      </c>
      <c r="U246" s="802" t="s">
        <v>1018</v>
      </c>
      <c r="V246" s="801" t="s">
        <v>1019</v>
      </c>
      <c r="W246" s="802" t="s">
        <v>1020</v>
      </c>
      <c r="X246" s="802" t="s">
        <v>202</v>
      </c>
      <c r="Y246" s="801" t="s">
        <v>1017</v>
      </c>
      <c r="Z246" s="802" t="s">
        <v>1018</v>
      </c>
      <c r="AA246" s="802" t="s">
        <v>1019</v>
      </c>
      <c r="AB246" s="802" t="s">
        <v>1020</v>
      </c>
      <c r="AC246" s="802" t="s">
        <v>202</v>
      </c>
      <c r="AD246" s="802" t="s">
        <v>1017</v>
      </c>
      <c r="AE246" s="802" t="s">
        <v>1018</v>
      </c>
      <c r="AF246" s="802" t="s">
        <v>1019</v>
      </c>
      <c r="AG246" s="802" t="s">
        <v>1020</v>
      </c>
      <c r="AH246" s="802" t="s">
        <v>202</v>
      </c>
      <c r="AI246" s="802" t="s">
        <v>1017</v>
      </c>
      <c r="AJ246" s="802" t="s">
        <v>1018</v>
      </c>
      <c r="AK246" s="802" t="s">
        <v>1019</v>
      </c>
      <c r="AL246" s="802" t="s">
        <v>1020</v>
      </c>
      <c r="AM246" s="802" t="s">
        <v>202</v>
      </c>
      <c r="AN246" s="802" t="s">
        <v>1017</v>
      </c>
      <c r="AO246" s="802" t="s">
        <v>1018</v>
      </c>
      <c r="AP246" s="802" t="s">
        <v>1019</v>
      </c>
      <c r="AQ246" s="802" t="s">
        <v>1020</v>
      </c>
    </row>
    <row r="247" spans="1:46" s="3" customFormat="1">
      <c r="A247" s="29"/>
      <c r="B247" s="775" t="str">
        <f t="shared" si="8"/>
        <v>ESE</v>
      </c>
      <c r="C247" s="836" t="s">
        <v>74</v>
      </c>
      <c r="D247" s="556">
        <v>0</v>
      </c>
      <c r="E247" s="837" t="s">
        <v>62</v>
      </c>
      <c r="F247" s="556">
        <v>0</v>
      </c>
      <c r="G247" s="556">
        <v>0</v>
      </c>
      <c r="H247" s="556">
        <v>0</v>
      </c>
      <c r="I247" s="556">
        <v>0</v>
      </c>
      <c r="J247" s="837" t="s">
        <v>62</v>
      </c>
      <c r="K247" s="556">
        <v>0</v>
      </c>
      <c r="L247" s="556">
        <v>0</v>
      </c>
      <c r="M247" s="556">
        <v>0</v>
      </c>
      <c r="N247" s="556">
        <v>0</v>
      </c>
      <c r="O247" s="837" t="s">
        <v>62</v>
      </c>
      <c r="P247" s="556">
        <v>0</v>
      </c>
      <c r="Q247" s="556">
        <v>0</v>
      </c>
      <c r="R247" s="556">
        <v>0</v>
      </c>
      <c r="S247" s="556">
        <v>0</v>
      </c>
      <c r="T247" s="837"/>
      <c r="U247" s="556">
        <v>0</v>
      </c>
      <c r="V247" s="556">
        <v>0</v>
      </c>
      <c r="W247" s="556">
        <v>0</v>
      </c>
      <c r="X247" s="556">
        <v>0</v>
      </c>
      <c r="Y247" s="837" t="s">
        <v>62</v>
      </c>
      <c r="Z247" s="556">
        <v>0</v>
      </c>
      <c r="AA247" s="556">
        <v>0</v>
      </c>
      <c r="AB247" s="556">
        <v>0</v>
      </c>
      <c r="AC247" s="556">
        <v>0</v>
      </c>
      <c r="AD247" s="837" t="s">
        <v>62</v>
      </c>
      <c r="AE247" s="556">
        <v>0</v>
      </c>
      <c r="AF247" s="556">
        <v>0</v>
      </c>
      <c r="AG247" s="556">
        <v>0</v>
      </c>
      <c r="AH247" s="556">
        <v>0</v>
      </c>
      <c r="AI247" s="837" t="s">
        <v>62</v>
      </c>
      <c r="AJ247" s="556">
        <v>0</v>
      </c>
      <c r="AK247" s="556">
        <v>0</v>
      </c>
      <c r="AL247" s="556">
        <v>0</v>
      </c>
      <c r="AM247" s="556">
        <v>0</v>
      </c>
      <c r="AN247" s="837" t="s">
        <v>62</v>
      </c>
      <c r="AO247" s="556">
        <v>0</v>
      </c>
      <c r="AP247" s="556">
        <v>0</v>
      </c>
      <c r="AQ247" s="556">
        <v>0</v>
      </c>
    </row>
    <row r="248" spans="1:46" s="3" customFormat="1">
      <c r="A248" s="29"/>
      <c r="B248" s="775" t="str">
        <f t="shared" si="8"/>
        <v>ESE</v>
      </c>
      <c r="C248" s="836" t="s">
        <v>1021</v>
      </c>
      <c r="D248" s="556">
        <v>0</v>
      </c>
      <c r="E248" s="837" t="s">
        <v>62</v>
      </c>
      <c r="F248" s="556">
        <v>0</v>
      </c>
      <c r="G248" s="556">
        <v>0</v>
      </c>
      <c r="H248" s="556">
        <v>0</v>
      </c>
      <c r="I248" s="556">
        <v>0</v>
      </c>
      <c r="J248" s="837" t="s">
        <v>62</v>
      </c>
      <c r="K248" s="556">
        <v>0</v>
      </c>
      <c r="L248" s="556">
        <v>0</v>
      </c>
      <c r="M248" s="556">
        <v>0</v>
      </c>
      <c r="N248" s="556">
        <v>0</v>
      </c>
      <c r="O248" s="837" t="s">
        <v>62</v>
      </c>
      <c r="P248" s="556">
        <v>0</v>
      </c>
      <c r="Q248" s="556">
        <v>0</v>
      </c>
      <c r="R248" s="556">
        <v>0</v>
      </c>
      <c r="S248" s="556">
        <v>0</v>
      </c>
      <c r="T248" s="837"/>
      <c r="U248" s="556">
        <v>0</v>
      </c>
      <c r="V248" s="556">
        <v>0</v>
      </c>
      <c r="W248" s="556">
        <v>0</v>
      </c>
      <c r="X248" s="556">
        <v>0</v>
      </c>
      <c r="Y248" s="837" t="s">
        <v>62</v>
      </c>
      <c r="Z248" s="556">
        <v>0</v>
      </c>
      <c r="AA248" s="556">
        <v>0</v>
      </c>
      <c r="AB248" s="556">
        <v>0</v>
      </c>
      <c r="AC248" s="556">
        <v>0</v>
      </c>
      <c r="AD248" s="837" t="s">
        <v>62</v>
      </c>
      <c r="AE248" s="556">
        <v>0</v>
      </c>
      <c r="AF248" s="556">
        <v>0</v>
      </c>
      <c r="AG248" s="556">
        <v>0</v>
      </c>
      <c r="AH248" s="556">
        <v>0</v>
      </c>
      <c r="AI248" s="837" t="s">
        <v>62</v>
      </c>
      <c r="AJ248" s="556">
        <v>0</v>
      </c>
      <c r="AK248" s="556">
        <v>0</v>
      </c>
      <c r="AL248" s="556">
        <v>0</v>
      </c>
      <c r="AM248" s="556">
        <v>0</v>
      </c>
      <c r="AN248" s="837" t="s">
        <v>62</v>
      </c>
      <c r="AO248" s="556">
        <v>0</v>
      </c>
      <c r="AP248" s="556">
        <v>0</v>
      </c>
      <c r="AQ248" s="556">
        <v>0</v>
      </c>
    </row>
    <row r="249" spans="1:46" s="3" customFormat="1">
      <c r="A249" s="29"/>
      <c r="B249" s="775" t="str">
        <f t="shared" si="8"/>
        <v>ESE</v>
      </c>
      <c r="C249" s="836" t="s">
        <v>1022</v>
      </c>
      <c r="D249" s="556">
        <v>20</v>
      </c>
      <c r="E249" s="837">
        <v>7.0000000000000001E-3</v>
      </c>
      <c r="F249" s="556">
        <v>20</v>
      </c>
      <c r="G249" s="556">
        <v>0</v>
      </c>
      <c r="H249" s="556">
        <v>0</v>
      </c>
      <c r="I249" s="556">
        <v>578</v>
      </c>
      <c r="J249" s="837">
        <v>0.17299999999999999</v>
      </c>
      <c r="K249" s="556">
        <v>577.875</v>
      </c>
      <c r="L249" s="556">
        <v>0</v>
      </c>
      <c r="M249" s="556">
        <v>0</v>
      </c>
      <c r="N249" s="556">
        <v>549</v>
      </c>
      <c r="O249" s="837">
        <v>0.105</v>
      </c>
      <c r="P249" s="556">
        <v>549</v>
      </c>
      <c r="Q249" s="556">
        <v>0</v>
      </c>
      <c r="R249" s="556">
        <v>0</v>
      </c>
      <c r="S249" s="556">
        <v>578</v>
      </c>
      <c r="T249" s="837">
        <v>0.17299999999999999</v>
      </c>
      <c r="U249" s="556">
        <v>577.875</v>
      </c>
      <c r="V249" s="556">
        <v>0</v>
      </c>
      <c r="W249" s="556">
        <v>0</v>
      </c>
      <c r="X249" s="556">
        <v>0</v>
      </c>
      <c r="Y249" s="837" t="s">
        <v>62</v>
      </c>
      <c r="Z249" s="556">
        <v>0</v>
      </c>
      <c r="AA249" s="556">
        <v>0</v>
      </c>
      <c r="AB249" s="556">
        <v>0</v>
      </c>
      <c r="AC249" s="556">
        <v>0</v>
      </c>
      <c r="AD249" s="837" t="s">
        <v>62</v>
      </c>
      <c r="AE249" s="556">
        <v>0</v>
      </c>
      <c r="AF249" s="556">
        <v>0</v>
      </c>
      <c r="AG249" s="556">
        <v>0</v>
      </c>
      <c r="AH249" s="556">
        <v>0</v>
      </c>
      <c r="AI249" s="837" t="s">
        <v>62</v>
      </c>
      <c r="AJ249" s="556">
        <v>0</v>
      </c>
      <c r="AK249" s="556">
        <v>0</v>
      </c>
      <c r="AL249" s="556">
        <v>0</v>
      </c>
      <c r="AM249" s="556">
        <v>0</v>
      </c>
      <c r="AN249" s="837" t="s">
        <v>62</v>
      </c>
      <c r="AO249" s="556">
        <v>0</v>
      </c>
      <c r="AP249" s="556">
        <v>0</v>
      </c>
      <c r="AQ249" s="556">
        <v>0</v>
      </c>
    </row>
    <row r="250" spans="1:46" s="3" customFormat="1">
      <c r="A250" s="29"/>
      <c r="B250" s="775" t="str">
        <f t="shared" si="8"/>
        <v>ESE</v>
      </c>
      <c r="C250" s="836" t="s">
        <v>1023</v>
      </c>
      <c r="D250" s="556">
        <v>0</v>
      </c>
      <c r="E250" s="837" t="s">
        <v>62</v>
      </c>
      <c r="F250" s="556">
        <v>0</v>
      </c>
      <c r="G250" s="556">
        <v>0</v>
      </c>
      <c r="H250" s="556">
        <v>0</v>
      </c>
      <c r="I250" s="556">
        <v>0</v>
      </c>
      <c r="J250" s="837" t="s">
        <v>62</v>
      </c>
      <c r="K250" s="556">
        <v>0</v>
      </c>
      <c r="L250" s="556">
        <v>0</v>
      </c>
      <c r="M250" s="556">
        <v>0</v>
      </c>
      <c r="N250" s="556">
        <v>0</v>
      </c>
      <c r="O250" s="837" t="s">
        <v>62</v>
      </c>
      <c r="P250" s="556">
        <v>0</v>
      </c>
      <c r="Q250" s="556">
        <v>0</v>
      </c>
      <c r="R250" s="556">
        <v>0</v>
      </c>
      <c r="S250" s="556">
        <v>0</v>
      </c>
      <c r="T250" s="837"/>
      <c r="U250" s="556">
        <v>0</v>
      </c>
      <c r="V250" s="556">
        <v>0</v>
      </c>
      <c r="W250" s="556">
        <v>0</v>
      </c>
      <c r="X250" s="556">
        <v>0</v>
      </c>
      <c r="Y250" s="837" t="s">
        <v>62</v>
      </c>
      <c r="Z250" s="556">
        <v>0</v>
      </c>
      <c r="AA250" s="556">
        <v>0</v>
      </c>
      <c r="AB250" s="556">
        <v>0</v>
      </c>
      <c r="AC250" s="556">
        <v>0</v>
      </c>
      <c r="AD250" s="837" t="s">
        <v>62</v>
      </c>
      <c r="AE250" s="556">
        <v>0</v>
      </c>
      <c r="AF250" s="556">
        <v>0</v>
      </c>
      <c r="AG250" s="556">
        <v>0</v>
      </c>
      <c r="AH250" s="556">
        <v>0</v>
      </c>
      <c r="AI250" s="837" t="s">
        <v>62</v>
      </c>
      <c r="AJ250" s="556">
        <v>0</v>
      </c>
      <c r="AK250" s="556">
        <v>0</v>
      </c>
      <c r="AL250" s="556">
        <v>0</v>
      </c>
      <c r="AM250" s="556">
        <v>0</v>
      </c>
      <c r="AN250" s="837" t="s">
        <v>62</v>
      </c>
      <c r="AO250" s="556">
        <v>0</v>
      </c>
      <c r="AP250" s="556">
        <v>0</v>
      </c>
      <c r="AQ250" s="556">
        <v>0</v>
      </c>
    </row>
    <row r="251" spans="1:46" s="3" customFormat="1">
      <c r="A251" s="29"/>
      <c r="B251" s="775" t="str">
        <f t="shared" si="8"/>
        <v>ESE</v>
      </c>
      <c r="C251" s="836" t="s">
        <v>76</v>
      </c>
      <c r="D251" s="556">
        <v>0</v>
      </c>
      <c r="E251" s="837" t="s">
        <v>62</v>
      </c>
      <c r="F251" s="556">
        <v>0</v>
      </c>
      <c r="G251" s="556">
        <v>0</v>
      </c>
      <c r="H251" s="556">
        <v>0</v>
      </c>
      <c r="I251" s="556">
        <v>0</v>
      </c>
      <c r="J251" s="837" t="s">
        <v>62</v>
      </c>
      <c r="K251" s="556">
        <v>0</v>
      </c>
      <c r="L251" s="556">
        <v>0</v>
      </c>
      <c r="M251" s="556">
        <v>0</v>
      </c>
      <c r="N251" s="556">
        <v>0</v>
      </c>
      <c r="O251" s="837" t="s">
        <v>62</v>
      </c>
      <c r="P251" s="556">
        <v>0</v>
      </c>
      <c r="Q251" s="556">
        <v>0</v>
      </c>
      <c r="R251" s="556">
        <v>0</v>
      </c>
      <c r="S251" s="556">
        <v>0</v>
      </c>
      <c r="T251" s="837"/>
      <c r="U251" s="556">
        <v>0</v>
      </c>
      <c r="V251" s="556">
        <v>0</v>
      </c>
      <c r="W251" s="556">
        <v>0</v>
      </c>
      <c r="X251" s="556">
        <v>0</v>
      </c>
      <c r="Y251" s="837" t="s">
        <v>62</v>
      </c>
      <c r="Z251" s="556">
        <v>0</v>
      </c>
      <c r="AA251" s="556">
        <v>0</v>
      </c>
      <c r="AB251" s="556">
        <v>0</v>
      </c>
      <c r="AC251" s="556">
        <v>0</v>
      </c>
      <c r="AD251" s="837" t="s">
        <v>62</v>
      </c>
      <c r="AE251" s="556">
        <v>0</v>
      </c>
      <c r="AF251" s="556">
        <v>0</v>
      </c>
      <c r="AG251" s="556">
        <v>0</v>
      </c>
      <c r="AH251" s="556">
        <v>0</v>
      </c>
      <c r="AI251" s="837" t="s">
        <v>62</v>
      </c>
      <c r="AJ251" s="556">
        <v>0</v>
      </c>
      <c r="AK251" s="556">
        <v>0</v>
      </c>
      <c r="AL251" s="556">
        <v>0</v>
      </c>
      <c r="AM251" s="556">
        <v>0</v>
      </c>
      <c r="AN251" s="837" t="s">
        <v>62</v>
      </c>
      <c r="AO251" s="556">
        <v>0</v>
      </c>
      <c r="AP251" s="556">
        <v>0</v>
      </c>
      <c r="AQ251" s="556">
        <v>0</v>
      </c>
    </row>
    <row r="252" spans="1:46" s="3" customFormat="1">
      <c r="A252" s="29"/>
      <c r="B252" s="775" t="str">
        <f t="shared" si="8"/>
        <v>ESE</v>
      </c>
      <c r="C252" s="836" t="s">
        <v>73</v>
      </c>
      <c r="D252" s="556">
        <v>0</v>
      </c>
      <c r="E252" s="837" t="s">
        <v>62</v>
      </c>
      <c r="F252" s="556">
        <v>0</v>
      </c>
      <c r="G252" s="556">
        <v>0</v>
      </c>
      <c r="H252" s="556">
        <v>0</v>
      </c>
      <c r="I252" s="556">
        <v>0</v>
      </c>
      <c r="J252" s="837" t="s">
        <v>62</v>
      </c>
      <c r="K252" s="556">
        <v>0</v>
      </c>
      <c r="L252" s="556">
        <v>0</v>
      </c>
      <c r="M252" s="556">
        <v>0</v>
      </c>
      <c r="N252" s="556">
        <v>0</v>
      </c>
      <c r="O252" s="837" t="s">
        <v>62</v>
      </c>
      <c r="P252" s="556">
        <v>0</v>
      </c>
      <c r="Q252" s="556">
        <v>0</v>
      </c>
      <c r="R252" s="556">
        <v>0</v>
      </c>
      <c r="S252" s="556">
        <v>0</v>
      </c>
      <c r="T252" s="837"/>
      <c r="U252" s="556">
        <v>0</v>
      </c>
      <c r="V252" s="556">
        <v>0</v>
      </c>
      <c r="W252" s="556">
        <v>0</v>
      </c>
      <c r="X252" s="556">
        <v>1951</v>
      </c>
      <c r="Y252" s="837">
        <v>0.40699999999999997</v>
      </c>
      <c r="Z252" s="556">
        <v>1951</v>
      </c>
      <c r="AA252" s="556">
        <v>0</v>
      </c>
      <c r="AB252" s="556">
        <v>0</v>
      </c>
      <c r="AC252" s="556">
        <v>2003</v>
      </c>
      <c r="AD252" s="837">
        <v>0.40699999999999997</v>
      </c>
      <c r="AE252" s="556">
        <v>2003</v>
      </c>
      <c r="AF252" s="556">
        <v>0</v>
      </c>
      <c r="AG252" s="556">
        <v>0</v>
      </c>
      <c r="AH252" s="556">
        <v>2143</v>
      </c>
      <c r="AI252" s="837">
        <v>0.43</v>
      </c>
      <c r="AJ252" s="556">
        <v>2142</v>
      </c>
      <c r="AK252" s="556">
        <v>0</v>
      </c>
      <c r="AL252" s="556">
        <v>0</v>
      </c>
      <c r="AM252" s="556">
        <v>1280</v>
      </c>
      <c r="AN252" s="837">
        <v>0.26</v>
      </c>
      <c r="AO252" s="556">
        <v>1280</v>
      </c>
      <c r="AP252" s="556">
        <v>0</v>
      </c>
      <c r="AQ252" s="556">
        <v>0</v>
      </c>
    </row>
    <row r="253" spans="1:46" s="3" customFormat="1">
      <c r="A253" s="29"/>
      <c r="B253" s="775" t="str">
        <f t="shared" si="8"/>
        <v>ESE</v>
      </c>
      <c r="C253" s="836" t="s">
        <v>1024</v>
      </c>
      <c r="D253" s="556">
        <v>1633</v>
      </c>
      <c r="E253" s="837">
        <v>0.53200000000000003</v>
      </c>
      <c r="F253" s="556">
        <v>1633</v>
      </c>
      <c r="G253" s="556">
        <v>0</v>
      </c>
      <c r="H253" s="556">
        <v>0</v>
      </c>
      <c r="I253" s="556">
        <v>1372</v>
      </c>
      <c r="J253" s="837">
        <v>0.41</v>
      </c>
      <c r="K253" s="556">
        <v>1372</v>
      </c>
      <c r="L253" s="556">
        <v>0</v>
      </c>
      <c r="M253" s="556">
        <v>0</v>
      </c>
      <c r="N253" s="556">
        <v>3162</v>
      </c>
      <c r="O253" s="837">
        <v>0.60699999999999998</v>
      </c>
      <c r="P253" s="556">
        <v>3162</v>
      </c>
      <c r="Q253" s="556">
        <v>0</v>
      </c>
      <c r="R253" s="556">
        <v>0</v>
      </c>
      <c r="S253" s="556">
        <v>1372</v>
      </c>
      <c r="T253" s="837">
        <v>0.41</v>
      </c>
      <c r="U253" s="556">
        <v>1372</v>
      </c>
      <c r="V253" s="556">
        <v>0</v>
      </c>
      <c r="W253" s="556">
        <v>0</v>
      </c>
      <c r="X253" s="556">
        <v>2843</v>
      </c>
      <c r="Y253" s="837">
        <v>0.59299999999999997</v>
      </c>
      <c r="Z253" s="556">
        <v>2843</v>
      </c>
      <c r="AA253" s="556">
        <v>0</v>
      </c>
      <c r="AB253" s="556">
        <v>0</v>
      </c>
      <c r="AC253" s="556">
        <v>2923</v>
      </c>
      <c r="AD253" s="837">
        <v>0.59299999999999997</v>
      </c>
      <c r="AE253" s="556">
        <v>2923</v>
      </c>
      <c r="AF253" s="556">
        <v>0</v>
      </c>
      <c r="AG253" s="556">
        <v>0</v>
      </c>
      <c r="AH253" s="556">
        <v>2846</v>
      </c>
      <c r="AI253" s="837">
        <v>0.56999999999999995</v>
      </c>
      <c r="AJ253" s="556">
        <v>2846</v>
      </c>
      <c r="AK253" s="556">
        <v>0</v>
      </c>
      <c r="AL253" s="556">
        <v>0</v>
      </c>
      <c r="AM253" s="556">
        <v>3645</v>
      </c>
      <c r="AN253" s="837">
        <v>0.74</v>
      </c>
      <c r="AO253" s="556">
        <v>3645</v>
      </c>
      <c r="AP253" s="556">
        <v>0</v>
      </c>
      <c r="AQ253" s="556">
        <v>0</v>
      </c>
    </row>
    <row r="254" spans="1:46" s="3" customFormat="1">
      <c r="A254" s="29"/>
      <c r="B254" s="775" t="str">
        <f t="shared" si="8"/>
        <v>ESE</v>
      </c>
      <c r="C254" s="836" t="s">
        <v>1025</v>
      </c>
      <c r="D254" s="556">
        <v>0</v>
      </c>
      <c r="E254" s="837" t="s">
        <v>62</v>
      </c>
      <c r="F254" s="556">
        <v>0</v>
      </c>
      <c r="G254" s="556">
        <v>0</v>
      </c>
      <c r="H254" s="556">
        <v>0</v>
      </c>
      <c r="I254" s="556">
        <v>0</v>
      </c>
      <c r="J254" s="837" t="s">
        <v>62</v>
      </c>
      <c r="K254" s="556">
        <v>0</v>
      </c>
      <c r="L254" s="556">
        <v>0</v>
      </c>
      <c r="M254" s="556">
        <v>0</v>
      </c>
      <c r="N254" s="556">
        <v>825</v>
      </c>
      <c r="O254" s="837">
        <v>0.158</v>
      </c>
      <c r="P254" s="556">
        <v>825</v>
      </c>
      <c r="Q254" s="556">
        <v>0</v>
      </c>
      <c r="R254" s="556">
        <v>0</v>
      </c>
      <c r="S254" s="556">
        <v>0</v>
      </c>
      <c r="T254" s="837"/>
      <c r="U254" s="556">
        <v>0</v>
      </c>
      <c r="V254" s="556">
        <v>0</v>
      </c>
      <c r="W254" s="556">
        <v>0</v>
      </c>
      <c r="X254" s="556">
        <v>0</v>
      </c>
      <c r="Y254" s="837" t="s">
        <v>62</v>
      </c>
      <c r="Z254" s="556">
        <v>0</v>
      </c>
      <c r="AA254" s="556">
        <v>0</v>
      </c>
      <c r="AB254" s="556">
        <v>0</v>
      </c>
      <c r="AC254" s="556">
        <v>0</v>
      </c>
      <c r="AD254" s="837" t="s">
        <v>62</v>
      </c>
      <c r="AE254" s="556">
        <v>0</v>
      </c>
      <c r="AF254" s="556">
        <v>0</v>
      </c>
      <c r="AG254" s="556">
        <v>0</v>
      </c>
      <c r="AH254" s="556">
        <v>0</v>
      </c>
      <c r="AI254" s="837">
        <v>0</v>
      </c>
      <c r="AJ254" s="556">
        <v>0</v>
      </c>
      <c r="AK254" s="556">
        <v>0</v>
      </c>
      <c r="AL254" s="556">
        <v>0</v>
      </c>
      <c r="AM254" s="556">
        <v>0</v>
      </c>
      <c r="AN254" s="837" t="s">
        <v>62</v>
      </c>
      <c r="AO254" s="556">
        <v>0</v>
      </c>
      <c r="AP254" s="556">
        <v>0</v>
      </c>
      <c r="AQ254" s="556">
        <v>0</v>
      </c>
    </row>
    <row r="255" spans="1:46" s="3" customFormat="1">
      <c r="A255" s="29"/>
      <c r="B255" s="775" t="str">
        <f t="shared" si="8"/>
        <v>ESE</v>
      </c>
      <c r="C255" s="836" t="s">
        <v>1026</v>
      </c>
      <c r="D255" s="556">
        <v>0</v>
      </c>
      <c r="E255" s="837" t="s">
        <v>62</v>
      </c>
      <c r="F255" s="556">
        <v>0</v>
      </c>
      <c r="G255" s="556">
        <v>0</v>
      </c>
      <c r="H255" s="556">
        <v>0</v>
      </c>
      <c r="I255" s="556">
        <v>0</v>
      </c>
      <c r="J255" s="837" t="s">
        <v>62</v>
      </c>
      <c r="K255" s="556">
        <v>0</v>
      </c>
      <c r="L255" s="556">
        <v>0</v>
      </c>
      <c r="M255" s="556">
        <v>0</v>
      </c>
      <c r="N255" s="556">
        <v>0</v>
      </c>
      <c r="O255" s="837" t="s">
        <v>62</v>
      </c>
      <c r="P255" s="556">
        <v>0</v>
      </c>
      <c r="Q255" s="556">
        <v>0</v>
      </c>
      <c r="R255" s="556">
        <v>0</v>
      </c>
      <c r="S255" s="556">
        <v>0</v>
      </c>
      <c r="T255" s="837"/>
      <c r="U255" s="556">
        <v>0</v>
      </c>
      <c r="V255" s="556">
        <v>0</v>
      </c>
      <c r="W255" s="556">
        <v>0</v>
      </c>
      <c r="X255" s="556">
        <v>0</v>
      </c>
      <c r="Y255" s="837" t="s">
        <v>62</v>
      </c>
      <c r="Z255" s="556">
        <v>0</v>
      </c>
      <c r="AA255" s="556">
        <v>0</v>
      </c>
      <c r="AB255" s="556">
        <v>0</v>
      </c>
      <c r="AC255" s="556">
        <v>0</v>
      </c>
      <c r="AD255" s="837" t="s">
        <v>62</v>
      </c>
      <c r="AE255" s="556">
        <v>0</v>
      </c>
      <c r="AF255" s="556">
        <v>0</v>
      </c>
      <c r="AG255" s="556">
        <v>0</v>
      </c>
      <c r="AH255" s="556">
        <v>0</v>
      </c>
      <c r="AI255" s="837">
        <v>0</v>
      </c>
      <c r="AJ255" s="556">
        <v>0</v>
      </c>
      <c r="AK255" s="556">
        <v>0</v>
      </c>
      <c r="AL255" s="556">
        <v>0</v>
      </c>
      <c r="AM255" s="556">
        <v>0</v>
      </c>
      <c r="AN255" s="837" t="s">
        <v>62</v>
      </c>
      <c r="AO255" s="556">
        <v>0</v>
      </c>
      <c r="AP255" s="556">
        <v>0</v>
      </c>
      <c r="AQ255" s="556">
        <v>0</v>
      </c>
    </row>
    <row r="256" spans="1:46" s="3" customFormat="1">
      <c r="A256" s="34"/>
      <c r="B256" s="775" t="str">
        <f t="shared" si="8"/>
        <v>ESE</v>
      </c>
      <c r="C256" s="836" t="s">
        <v>1027</v>
      </c>
      <c r="D256" s="556">
        <v>1417</v>
      </c>
      <c r="E256" s="837">
        <v>0.46200000000000002</v>
      </c>
      <c r="F256" s="556">
        <v>0</v>
      </c>
      <c r="G256" s="556">
        <v>0</v>
      </c>
      <c r="H256" s="556">
        <v>0</v>
      </c>
      <c r="I256" s="556">
        <v>1400</v>
      </c>
      <c r="J256" s="837">
        <v>0.41799999999999998</v>
      </c>
      <c r="K256" s="556">
        <v>1400</v>
      </c>
      <c r="L256" s="556">
        <v>0</v>
      </c>
      <c r="M256" s="556">
        <v>0</v>
      </c>
      <c r="N256" s="556">
        <v>673</v>
      </c>
      <c r="O256" s="837">
        <v>0.129</v>
      </c>
      <c r="P256" s="556">
        <v>673</v>
      </c>
      <c r="Q256" s="556">
        <v>0</v>
      </c>
      <c r="R256" s="556">
        <v>0</v>
      </c>
      <c r="S256" s="556">
        <v>1400</v>
      </c>
      <c r="T256" s="837">
        <v>0.41799999999999998</v>
      </c>
      <c r="U256" s="556">
        <v>1400</v>
      </c>
      <c r="V256" s="556">
        <v>0</v>
      </c>
      <c r="W256" s="556">
        <v>0</v>
      </c>
      <c r="X256" s="556">
        <v>0</v>
      </c>
      <c r="Y256" s="837" t="s">
        <v>62</v>
      </c>
      <c r="Z256" s="556">
        <v>0</v>
      </c>
      <c r="AA256" s="556">
        <v>0</v>
      </c>
      <c r="AB256" s="556">
        <v>0</v>
      </c>
      <c r="AC256" s="556">
        <v>0</v>
      </c>
      <c r="AD256" s="837" t="s">
        <v>62</v>
      </c>
      <c r="AE256" s="556">
        <v>0</v>
      </c>
      <c r="AF256" s="556">
        <v>0</v>
      </c>
      <c r="AG256" s="556">
        <v>0</v>
      </c>
      <c r="AH256" s="556">
        <v>0</v>
      </c>
      <c r="AI256" s="837">
        <v>0</v>
      </c>
      <c r="AJ256" s="556">
        <v>0</v>
      </c>
      <c r="AK256" s="556">
        <v>0</v>
      </c>
      <c r="AL256" s="556">
        <v>0</v>
      </c>
      <c r="AM256" s="556">
        <v>0</v>
      </c>
      <c r="AN256" s="837" t="s">
        <v>62</v>
      </c>
      <c r="AO256" s="556">
        <v>0</v>
      </c>
      <c r="AP256" s="556">
        <v>0</v>
      </c>
      <c r="AQ256" s="556">
        <v>0</v>
      </c>
      <c r="AR256" s="33"/>
      <c r="AS256" s="33"/>
      <c r="AT256" s="33"/>
    </row>
    <row r="257" spans="2:43">
      <c r="B257" s="775" t="str">
        <f t="shared" si="8"/>
        <v>ESE</v>
      </c>
      <c r="C257" s="838" t="s">
        <v>1028</v>
      </c>
      <c r="D257" s="839">
        <v>3070</v>
      </c>
      <c r="E257" s="840">
        <v>1</v>
      </c>
      <c r="F257" s="839">
        <v>1653</v>
      </c>
      <c r="G257" s="839">
        <v>0</v>
      </c>
      <c r="H257" s="839">
        <v>0</v>
      </c>
      <c r="I257" s="839">
        <v>3350</v>
      </c>
      <c r="J257" s="840">
        <v>1</v>
      </c>
      <c r="K257" s="839">
        <v>3350</v>
      </c>
      <c r="L257" s="839">
        <v>0</v>
      </c>
      <c r="M257" s="839">
        <v>0</v>
      </c>
      <c r="N257" s="839">
        <v>5209</v>
      </c>
      <c r="O257" s="840">
        <v>1</v>
      </c>
      <c r="P257" s="839">
        <v>5209</v>
      </c>
      <c r="Q257" s="839">
        <v>0</v>
      </c>
      <c r="R257" s="839">
        <v>0</v>
      </c>
      <c r="S257" s="839">
        <v>3350</v>
      </c>
      <c r="T257" s="840">
        <v>1</v>
      </c>
      <c r="U257" s="839">
        <v>3350</v>
      </c>
      <c r="V257" s="839">
        <v>0</v>
      </c>
      <c r="W257" s="839">
        <v>0</v>
      </c>
      <c r="X257" s="839">
        <v>4794</v>
      </c>
      <c r="Y257" s="840">
        <v>1</v>
      </c>
      <c r="Z257" s="839">
        <v>4794</v>
      </c>
      <c r="AA257" s="839">
        <v>0</v>
      </c>
      <c r="AB257" s="848">
        <v>0</v>
      </c>
      <c r="AC257" s="848">
        <v>4925</v>
      </c>
      <c r="AD257" s="849">
        <v>1</v>
      </c>
      <c r="AE257" s="848">
        <v>4925</v>
      </c>
      <c r="AF257" s="848">
        <v>0</v>
      </c>
      <c r="AG257" s="848">
        <v>0</v>
      </c>
      <c r="AH257" s="848">
        <v>4989</v>
      </c>
      <c r="AI257" s="849">
        <v>1</v>
      </c>
      <c r="AJ257" s="848">
        <v>4989</v>
      </c>
      <c r="AK257" s="848">
        <v>0</v>
      </c>
      <c r="AL257" s="848">
        <v>0</v>
      </c>
      <c r="AM257" s="848">
        <v>4925</v>
      </c>
      <c r="AN257" s="849">
        <v>1</v>
      </c>
      <c r="AO257" s="848">
        <v>4925</v>
      </c>
      <c r="AP257" s="848">
        <v>0</v>
      </c>
      <c r="AQ257" s="848">
        <v>0</v>
      </c>
    </row>
    <row r="258" spans="2:43">
      <c r="B258" s="775" t="str">
        <f t="shared" si="8"/>
        <v>ESE</v>
      </c>
      <c r="C258" s="783" t="s">
        <v>1033</v>
      </c>
      <c r="D258" s="817"/>
      <c r="E258" s="817"/>
      <c r="F258" s="817"/>
      <c r="G258" s="817"/>
      <c r="H258" s="817"/>
      <c r="I258" s="817"/>
      <c r="J258" s="817"/>
      <c r="K258" s="817"/>
      <c r="L258" s="817"/>
      <c r="M258" s="817"/>
      <c r="N258" s="817"/>
      <c r="O258" s="817"/>
      <c r="P258" s="817"/>
      <c r="Q258" s="817"/>
      <c r="R258" s="817"/>
      <c r="S258" s="817"/>
      <c r="T258" s="817"/>
      <c r="U258" s="817"/>
      <c r="V258" s="817"/>
      <c r="W258" s="817"/>
      <c r="X258" s="817"/>
      <c r="Y258" s="817"/>
      <c r="Z258" s="817"/>
      <c r="AA258" s="817"/>
      <c r="AB258" s="817"/>
      <c r="AC258" s="817"/>
      <c r="AD258" s="817"/>
      <c r="AE258" s="817"/>
      <c r="AF258" s="817"/>
      <c r="AG258" s="817"/>
      <c r="AH258" s="819"/>
      <c r="AI258" s="819"/>
      <c r="AJ258" s="819"/>
      <c r="AK258" s="819"/>
      <c r="AL258" s="819"/>
      <c r="AM258" s="819"/>
      <c r="AN258" s="819"/>
      <c r="AO258" s="819"/>
      <c r="AP258" s="819"/>
      <c r="AQ258" s="741"/>
    </row>
    <row r="259" spans="2:43">
      <c r="B259" s="775" t="str">
        <f t="shared" si="8"/>
        <v>ESE</v>
      </c>
      <c r="C259" s="806"/>
      <c r="D259" s="807"/>
      <c r="E259" s="807"/>
      <c r="F259" s="807"/>
      <c r="G259" s="807"/>
      <c r="H259" s="807"/>
      <c r="I259" s="807"/>
      <c r="J259" s="807"/>
      <c r="K259" s="807"/>
      <c r="L259" s="807"/>
      <c r="M259" s="807"/>
      <c r="N259" s="807"/>
      <c r="O259" s="807"/>
      <c r="P259" s="807"/>
      <c r="Q259" s="807"/>
      <c r="R259" s="807"/>
      <c r="S259" s="807"/>
      <c r="T259" s="807"/>
      <c r="U259" s="807"/>
      <c r="V259" s="807"/>
      <c r="W259" s="807"/>
      <c r="X259" s="807"/>
      <c r="Y259" s="807"/>
      <c r="Z259" s="807"/>
      <c r="AA259" s="807"/>
      <c r="AB259" s="677"/>
      <c r="AC259" s="677"/>
      <c r="AD259" s="677"/>
      <c r="AE259" s="677"/>
      <c r="AF259" s="677"/>
      <c r="AG259" s="677"/>
      <c r="AH259" s="671"/>
      <c r="AI259" s="671"/>
      <c r="AJ259" s="671"/>
      <c r="AK259" s="671"/>
      <c r="AL259" s="671"/>
      <c r="AM259" s="671"/>
      <c r="AN259" s="671"/>
      <c r="AO259" s="671"/>
      <c r="AP259" s="671"/>
      <c r="AQ259" s="672"/>
    </row>
    <row r="260" spans="2:43">
      <c r="B260" s="791" t="str">
        <f t="shared" si="8"/>
        <v>ESE</v>
      </c>
      <c r="C260" s="822"/>
      <c r="D260" s="823">
        <v>2021</v>
      </c>
      <c r="E260" s="823"/>
      <c r="F260" s="823"/>
      <c r="G260" s="823">
        <v>2020</v>
      </c>
      <c r="H260" s="823"/>
      <c r="I260" s="823"/>
      <c r="J260" s="823">
        <v>2019</v>
      </c>
      <c r="K260" s="823"/>
      <c r="L260" s="823"/>
      <c r="M260" s="823">
        <v>2018</v>
      </c>
      <c r="N260" s="823"/>
      <c r="O260" s="823"/>
      <c r="P260" s="823">
        <v>2017</v>
      </c>
      <c r="Q260" s="823"/>
      <c r="R260" s="823"/>
      <c r="S260" s="823">
        <v>2016</v>
      </c>
      <c r="T260" s="823"/>
      <c r="U260" s="823"/>
      <c r="V260" s="823">
        <v>2015</v>
      </c>
      <c r="W260" s="823"/>
      <c r="X260" s="823"/>
      <c r="Y260" s="823">
        <v>2014</v>
      </c>
      <c r="Z260" s="823"/>
      <c r="AA260" s="823"/>
      <c r="AB260" s="671"/>
      <c r="AC260" s="671"/>
      <c r="AD260" s="677"/>
      <c r="AE260" s="677"/>
      <c r="AF260" s="671"/>
      <c r="AG260" s="671"/>
      <c r="AH260" s="671"/>
      <c r="AI260" s="671"/>
      <c r="AJ260" s="671"/>
      <c r="AK260" s="671"/>
      <c r="AL260" s="671"/>
      <c r="AM260" s="671"/>
      <c r="AN260" s="671"/>
      <c r="AO260" s="671"/>
      <c r="AP260" s="671"/>
      <c r="AQ260" s="672"/>
    </row>
    <row r="261" spans="2:43" ht="38.25">
      <c r="B261" s="811" t="str">
        <f t="shared" si="8"/>
        <v>ESE</v>
      </c>
      <c r="C261" s="812" t="s">
        <v>1014</v>
      </c>
      <c r="D261" s="813" t="s">
        <v>1030</v>
      </c>
      <c r="E261" s="814" t="s">
        <v>1031</v>
      </c>
      <c r="F261" s="814" t="s">
        <v>1032</v>
      </c>
      <c r="G261" s="813" t="s">
        <v>1030</v>
      </c>
      <c r="H261" s="814" t="s">
        <v>1031</v>
      </c>
      <c r="I261" s="814" t="s">
        <v>1032</v>
      </c>
      <c r="J261" s="813" t="s">
        <v>1030</v>
      </c>
      <c r="K261" s="814" t="s">
        <v>1031</v>
      </c>
      <c r="L261" s="814" t="s">
        <v>1032</v>
      </c>
      <c r="M261" s="813" t="s">
        <v>1030</v>
      </c>
      <c r="N261" s="814" t="s">
        <v>1031</v>
      </c>
      <c r="O261" s="814" t="s">
        <v>1032</v>
      </c>
      <c r="P261" s="813" t="s">
        <v>1030</v>
      </c>
      <c r="Q261" s="814" t="s">
        <v>1031</v>
      </c>
      <c r="R261" s="814" t="s">
        <v>1032</v>
      </c>
      <c r="S261" s="813" t="s">
        <v>1030</v>
      </c>
      <c r="T261" s="814" t="s">
        <v>1031</v>
      </c>
      <c r="U261" s="814" t="s">
        <v>1032</v>
      </c>
      <c r="V261" s="813" t="s">
        <v>1030</v>
      </c>
      <c r="W261" s="814" t="s">
        <v>1031</v>
      </c>
      <c r="X261" s="814" t="s">
        <v>1032</v>
      </c>
      <c r="Y261" s="813" t="s">
        <v>1030</v>
      </c>
      <c r="Z261" s="814" t="s">
        <v>1031</v>
      </c>
      <c r="AA261" s="814" t="s">
        <v>1032</v>
      </c>
      <c r="AB261" s="686"/>
      <c r="AC261" s="686"/>
      <c r="AD261" s="886"/>
      <c r="AE261" s="886"/>
      <c r="AF261" s="686"/>
      <c r="AG261" s="686"/>
      <c r="AH261" s="686"/>
      <c r="AI261" s="686"/>
      <c r="AJ261" s="686"/>
      <c r="AK261" s="686"/>
      <c r="AL261" s="686"/>
      <c r="AM261" s="686"/>
      <c r="AN261" s="686"/>
      <c r="AO261" s="686"/>
      <c r="AP261" s="686"/>
      <c r="AQ261" s="687"/>
    </row>
    <row r="262" spans="2:43">
      <c r="B262" s="775" t="str">
        <f t="shared" si="8"/>
        <v>ESE</v>
      </c>
      <c r="C262" s="841" t="s">
        <v>74</v>
      </c>
      <c r="D262" s="842">
        <v>0</v>
      </c>
      <c r="E262" s="842">
        <v>0</v>
      </c>
      <c r="F262" s="842">
        <v>0</v>
      </c>
      <c r="G262" s="842">
        <v>0</v>
      </c>
      <c r="H262" s="842">
        <v>0</v>
      </c>
      <c r="I262" s="842">
        <v>0</v>
      </c>
      <c r="J262" s="842">
        <v>0</v>
      </c>
      <c r="K262" s="842">
        <v>0</v>
      </c>
      <c r="L262" s="842">
        <v>0</v>
      </c>
      <c r="M262" s="842">
        <v>0</v>
      </c>
      <c r="N262" s="842">
        <v>0</v>
      </c>
      <c r="O262" s="842">
        <v>0</v>
      </c>
      <c r="P262" s="842">
        <v>0</v>
      </c>
      <c r="Q262" s="842">
        <v>0</v>
      </c>
      <c r="R262" s="842">
        <v>0</v>
      </c>
      <c r="S262" s="842">
        <v>0</v>
      </c>
      <c r="T262" s="842">
        <v>0</v>
      </c>
      <c r="U262" s="842">
        <v>0</v>
      </c>
      <c r="V262" s="842">
        <v>0</v>
      </c>
      <c r="W262" s="842">
        <v>0</v>
      </c>
      <c r="X262" s="842">
        <v>0</v>
      </c>
      <c r="Y262" s="842">
        <v>0</v>
      </c>
      <c r="Z262" s="842">
        <v>0</v>
      </c>
      <c r="AA262" s="842">
        <v>0</v>
      </c>
      <c r="AB262" s="671"/>
      <c r="AC262" s="671"/>
      <c r="AD262" s="677"/>
      <c r="AE262" s="677"/>
      <c r="AF262" s="671"/>
      <c r="AG262" s="671"/>
      <c r="AH262" s="671"/>
      <c r="AI262" s="671"/>
      <c r="AJ262" s="671"/>
      <c r="AK262" s="671"/>
      <c r="AL262" s="671"/>
      <c r="AM262" s="671"/>
      <c r="AN262" s="671"/>
      <c r="AO262" s="671"/>
      <c r="AP262" s="671"/>
      <c r="AQ262" s="672"/>
    </row>
    <row r="263" spans="2:43">
      <c r="B263" s="775" t="str">
        <f t="shared" si="8"/>
        <v>ESE</v>
      </c>
      <c r="C263" s="843" t="s">
        <v>1021</v>
      </c>
      <c r="D263" s="842">
        <v>0</v>
      </c>
      <c r="E263" s="842">
        <v>0</v>
      </c>
      <c r="F263" s="842">
        <v>0</v>
      </c>
      <c r="G263" s="842">
        <v>0</v>
      </c>
      <c r="H263" s="842">
        <v>0</v>
      </c>
      <c r="I263" s="842">
        <v>0</v>
      </c>
      <c r="J263" s="842">
        <v>0</v>
      </c>
      <c r="K263" s="842">
        <v>0</v>
      </c>
      <c r="L263" s="842">
        <v>0</v>
      </c>
      <c r="M263" s="842">
        <v>1</v>
      </c>
      <c r="N263" s="842">
        <v>236</v>
      </c>
      <c r="O263" s="842">
        <v>5</v>
      </c>
      <c r="P263" s="842">
        <v>0</v>
      </c>
      <c r="Q263" s="842">
        <v>0</v>
      </c>
      <c r="R263" s="842">
        <v>0</v>
      </c>
      <c r="S263" s="842">
        <v>0</v>
      </c>
      <c r="T263" s="842">
        <v>0</v>
      </c>
      <c r="U263" s="842">
        <v>0</v>
      </c>
      <c r="V263" s="842">
        <v>0</v>
      </c>
      <c r="W263" s="842">
        <v>0</v>
      </c>
      <c r="X263" s="842">
        <v>0</v>
      </c>
      <c r="Y263" s="842">
        <v>0</v>
      </c>
      <c r="Z263" s="842">
        <v>0</v>
      </c>
      <c r="AA263" s="842">
        <v>0</v>
      </c>
      <c r="AB263" s="671"/>
      <c r="AC263" s="671"/>
      <c r="AD263" s="677"/>
      <c r="AE263" s="677"/>
      <c r="AF263" s="671"/>
      <c r="AG263" s="671"/>
      <c r="AH263" s="671"/>
      <c r="AI263" s="671"/>
      <c r="AJ263" s="671"/>
      <c r="AK263" s="671"/>
      <c r="AL263" s="671"/>
      <c r="AM263" s="671"/>
      <c r="AN263" s="671"/>
      <c r="AO263" s="671"/>
      <c r="AP263" s="671"/>
      <c r="AQ263" s="672"/>
    </row>
    <row r="264" spans="2:43">
      <c r="B264" s="775" t="str">
        <f t="shared" si="8"/>
        <v>ESE</v>
      </c>
      <c r="C264" s="843" t="s">
        <v>1022</v>
      </c>
      <c r="D264" s="842">
        <v>1</v>
      </c>
      <c r="E264" s="842">
        <v>136</v>
      </c>
      <c r="F264" s="842">
        <v>11</v>
      </c>
      <c r="G264" s="842">
        <v>2</v>
      </c>
      <c r="H264" s="842">
        <v>279.88</v>
      </c>
      <c r="I264" s="842">
        <v>18.87</v>
      </c>
      <c r="J264" s="842">
        <v>1</v>
      </c>
      <c r="K264" s="842">
        <v>273</v>
      </c>
      <c r="L264" s="842">
        <v>43</v>
      </c>
      <c r="M264" s="842">
        <v>0</v>
      </c>
      <c r="N264" s="842">
        <v>0</v>
      </c>
      <c r="O264" s="842">
        <v>0</v>
      </c>
      <c r="P264" s="842">
        <v>0</v>
      </c>
      <c r="Q264" s="842">
        <v>0</v>
      </c>
      <c r="R264" s="842">
        <v>0</v>
      </c>
      <c r="S264" s="842">
        <v>0</v>
      </c>
      <c r="T264" s="842">
        <v>0</v>
      </c>
      <c r="U264" s="842">
        <v>0</v>
      </c>
      <c r="V264" s="842">
        <v>0</v>
      </c>
      <c r="W264" s="842">
        <v>0</v>
      </c>
      <c r="X264" s="842">
        <v>0</v>
      </c>
      <c r="Y264" s="842">
        <v>0</v>
      </c>
      <c r="Z264" s="842">
        <v>0</v>
      </c>
      <c r="AA264" s="842">
        <v>0</v>
      </c>
      <c r="AB264" s="671"/>
      <c r="AC264" s="671"/>
      <c r="AD264" s="677"/>
      <c r="AE264" s="677"/>
      <c r="AF264" s="671"/>
      <c r="AG264" s="671"/>
      <c r="AH264" s="671"/>
      <c r="AI264" s="671"/>
      <c r="AJ264" s="671"/>
      <c r="AK264" s="671"/>
      <c r="AL264" s="671"/>
      <c r="AM264" s="671"/>
      <c r="AN264" s="671"/>
      <c r="AO264" s="671"/>
      <c r="AP264" s="671"/>
      <c r="AQ264" s="672"/>
    </row>
    <row r="265" spans="2:43">
      <c r="B265" s="775" t="str">
        <f t="shared" si="8"/>
        <v>ESE</v>
      </c>
      <c r="C265" s="843" t="s">
        <v>1023</v>
      </c>
      <c r="D265" s="842">
        <v>0</v>
      </c>
      <c r="E265" s="842">
        <v>0</v>
      </c>
      <c r="F265" s="842">
        <v>0</v>
      </c>
      <c r="G265" s="842">
        <v>0</v>
      </c>
      <c r="H265" s="842">
        <v>0</v>
      </c>
      <c r="I265" s="842">
        <v>0</v>
      </c>
      <c r="J265" s="842">
        <v>0</v>
      </c>
      <c r="K265" s="842">
        <v>0</v>
      </c>
      <c r="L265" s="842">
        <v>0</v>
      </c>
      <c r="M265" s="842">
        <v>0</v>
      </c>
      <c r="N265" s="842">
        <v>0</v>
      </c>
      <c r="O265" s="842">
        <v>0</v>
      </c>
      <c r="P265" s="842">
        <v>0</v>
      </c>
      <c r="Q265" s="842">
        <v>0</v>
      </c>
      <c r="R265" s="842">
        <v>0</v>
      </c>
      <c r="S265" s="842">
        <v>0</v>
      </c>
      <c r="T265" s="842">
        <v>0</v>
      </c>
      <c r="U265" s="842">
        <v>0</v>
      </c>
      <c r="V265" s="842">
        <v>0</v>
      </c>
      <c r="W265" s="842">
        <v>0</v>
      </c>
      <c r="X265" s="842">
        <v>0</v>
      </c>
      <c r="Y265" s="842">
        <v>0</v>
      </c>
      <c r="Z265" s="842">
        <v>0</v>
      </c>
      <c r="AA265" s="842">
        <v>0</v>
      </c>
      <c r="AB265" s="671"/>
      <c r="AC265" s="671"/>
      <c r="AD265" s="677"/>
      <c r="AE265" s="677"/>
      <c r="AF265" s="671"/>
      <c r="AG265" s="671"/>
      <c r="AH265" s="671"/>
      <c r="AI265" s="671"/>
      <c r="AJ265" s="671"/>
      <c r="AK265" s="671"/>
      <c r="AL265" s="671"/>
      <c r="AM265" s="671"/>
      <c r="AN265" s="671"/>
      <c r="AO265" s="671"/>
      <c r="AP265" s="671"/>
      <c r="AQ265" s="672"/>
    </row>
    <row r="266" spans="2:43">
      <c r="B266" s="775" t="str">
        <f t="shared" si="8"/>
        <v>ESE</v>
      </c>
      <c r="C266" s="843" t="s">
        <v>76</v>
      </c>
      <c r="D266" s="842">
        <v>0</v>
      </c>
      <c r="E266" s="842">
        <v>0</v>
      </c>
      <c r="F266" s="842">
        <v>0</v>
      </c>
      <c r="G266" s="842">
        <v>0</v>
      </c>
      <c r="H266" s="842">
        <v>0</v>
      </c>
      <c r="I266" s="842">
        <v>0</v>
      </c>
      <c r="J266" s="842">
        <v>0</v>
      </c>
      <c r="K266" s="842">
        <v>0</v>
      </c>
      <c r="L266" s="842">
        <v>0</v>
      </c>
      <c r="M266" s="842">
        <v>0</v>
      </c>
      <c r="N266" s="842">
        <v>0</v>
      </c>
      <c r="O266" s="842">
        <v>0</v>
      </c>
      <c r="P266" s="842">
        <v>0</v>
      </c>
      <c r="Q266" s="842">
        <v>0</v>
      </c>
      <c r="R266" s="842">
        <v>0</v>
      </c>
      <c r="S266" s="842">
        <v>0</v>
      </c>
      <c r="T266" s="842">
        <v>0</v>
      </c>
      <c r="U266" s="842">
        <v>0</v>
      </c>
      <c r="V266" s="842">
        <v>0</v>
      </c>
      <c r="W266" s="842">
        <v>0</v>
      </c>
      <c r="X266" s="842">
        <v>0</v>
      </c>
      <c r="Y266" s="842">
        <v>0</v>
      </c>
      <c r="Z266" s="842">
        <v>0</v>
      </c>
      <c r="AA266" s="842">
        <v>0</v>
      </c>
      <c r="AB266" s="671"/>
      <c r="AC266" s="671"/>
      <c r="AD266" s="677"/>
      <c r="AE266" s="677"/>
      <c r="AF266" s="671"/>
      <c r="AG266" s="671"/>
      <c r="AH266" s="671"/>
      <c r="AI266" s="671"/>
      <c r="AJ266" s="671"/>
      <c r="AK266" s="671"/>
      <c r="AL266" s="671"/>
      <c r="AM266" s="671"/>
      <c r="AN266" s="671"/>
      <c r="AO266" s="671"/>
      <c r="AP266" s="671"/>
      <c r="AQ266" s="672"/>
    </row>
    <row r="267" spans="2:43">
      <c r="B267" s="775" t="str">
        <f t="shared" si="8"/>
        <v>ESE</v>
      </c>
      <c r="C267" s="843" t="s">
        <v>73</v>
      </c>
      <c r="D267" s="842">
        <v>0</v>
      </c>
      <c r="E267" s="842">
        <v>0</v>
      </c>
      <c r="F267" s="842">
        <v>0</v>
      </c>
      <c r="G267" s="842">
        <v>0</v>
      </c>
      <c r="H267" s="842">
        <v>0</v>
      </c>
      <c r="I267" s="842">
        <v>0</v>
      </c>
      <c r="J267" s="842">
        <v>0</v>
      </c>
      <c r="K267" s="842">
        <v>0</v>
      </c>
      <c r="L267" s="842">
        <v>0</v>
      </c>
      <c r="M267" s="842">
        <v>0</v>
      </c>
      <c r="N267" s="842">
        <v>0</v>
      </c>
      <c r="O267" s="842">
        <v>0</v>
      </c>
      <c r="P267" s="842">
        <v>12205</v>
      </c>
      <c r="Q267" s="842">
        <v>8563</v>
      </c>
      <c r="R267" s="842">
        <v>1416</v>
      </c>
      <c r="S267" s="842">
        <v>6328</v>
      </c>
      <c r="T267" s="842">
        <v>4698</v>
      </c>
      <c r="U267" s="842">
        <v>651</v>
      </c>
      <c r="V267" s="842">
        <v>33693</v>
      </c>
      <c r="W267" s="842">
        <v>8843</v>
      </c>
      <c r="X267" s="842">
        <v>3214</v>
      </c>
      <c r="Y267" s="842">
        <v>8425</v>
      </c>
      <c r="Z267" s="842">
        <v>1566</v>
      </c>
      <c r="AA267" s="842">
        <v>454</v>
      </c>
      <c r="AB267" s="671"/>
      <c r="AC267" s="671"/>
      <c r="AD267" s="677"/>
      <c r="AE267" s="677"/>
      <c r="AF267" s="671"/>
      <c r="AG267" s="671"/>
      <c r="AH267" s="671"/>
      <c r="AI267" s="671"/>
      <c r="AJ267" s="671"/>
      <c r="AK267" s="671"/>
      <c r="AL267" s="671"/>
      <c r="AM267" s="671"/>
      <c r="AN267" s="671"/>
      <c r="AO267" s="671"/>
      <c r="AP267" s="671"/>
      <c r="AQ267" s="672"/>
    </row>
    <row r="268" spans="2:43">
      <c r="B268" s="775" t="str">
        <f t="shared" si="8"/>
        <v>ESE</v>
      </c>
      <c r="C268" s="843" t="s">
        <v>1024</v>
      </c>
      <c r="D268" s="842">
        <v>17396</v>
      </c>
      <c r="E268" s="842">
        <v>1029</v>
      </c>
      <c r="F268" s="842">
        <v>658</v>
      </c>
      <c r="G268" s="842">
        <v>28443</v>
      </c>
      <c r="H268" s="842">
        <v>2113</v>
      </c>
      <c r="I268" s="842">
        <v>1351</v>
      </c>
      <c r="J268" s="842">
        <v>10372</v>
      </c>
      <c r="K268" s="842">
        <v>35</v>
      </c>
      <c r="L268" s="842">
        <v>35</v>
      </c>
      <c r="M268" s="842">
        <v>50165</v>
      </c>
      <c r="N268" s="842">
        <v>1248</v>
      </c>
      <c r="O268" s="842">
        <v>777</v>
      </c>
      <c r="P268" s="842">
        <v>96302</v>
      </c>
      <c r="Q268" s="842">
        <v>6750</v>
      </c>
      <c r="R268" s="842">
        <v>1575</v>
      </c>
      <c r="S268" s="842">
        <v>69162</v>
      </c>
      <c r="T268" s="842">
        <v>3984</v>
      </c>
      <c r="U268" s="842">
        <v>2079</v>
      </c>
      <c r="V268" s="842">
        <v>62619</v>
      </c>
      <c r="W268" s="842">
        <v>6556</v>
      </c>
      <c r="X268" s="842">
        <v>3509</v>
      </c>
      <c r="Y268" s="842">
        <v>66167</v>
      </c>
      <c r="Z268" s="842">
        <v>8314</v>
      </c>
      <c r="AA268" s="842">
        <v>4014</v>
      </c>
      <c r="AB268" s="671"/>
      <c r="AC268" s="671"/>
      <c r="AD268" s="677"/>
      <c r="AE268" s="677"/>
      <c r="AF268" s="671"/>
      <c r="AG268" s="671"/>
      <c r="AH268" s="671"/>
      <c r="AI268" s="671"/>
      <c r="AJ268" s="671"/>
      <c r="AK268" s="671"/>
      <c r="AL268" s="671"/>
      <c r="AM268" s="671"/>
      <c r="AN268" s="671"/>
      <c r="AO268" s="671"/>
      <c r="AP268" s="671"/>
      <c r="AQ268" s="672"/>
    </row>
    <row r="269" spans="2:43">
      <c r="B269" s="775" t="str">
        <f t="shared" si="8"/>
        <v>ESE</v>
      </c>
      <c r="C269" s="843" t="s">
        <v>1025</v>
      </c>
      <c r="D269" s="842">
        <v>0</v>
      </c>
      <c r="E269" s="842">
        <v>0</v>
      </c>
      <c r="F269" s="842">
        <v>0</v>
      </c>
      <c r="G269" s="842">
        <v>0</v>
      </c>
      <c r="H269" s="842">
        <v>0</v>
      </c>
      <c r="I269" s="842">
        <v>0</v>
      </c>
      <c r="J269" s="842">
        <v>3</v>
      </c>
      <c r="K269" s="842">
        <v>877</v>
      </c>
      <c r="L269" s="842">
        <v>200</v>
      </c>
      <c r="M269" s="842">
        <v>0</v>
      </c>
      <c r="N269" s="842">
        <v>0</v>
      </c>
      <c r="O269" s="842">
        <v>0</v>
      </c>
      <c r="P269" s="842">
        <v>0</v>
      </c>
      <c r="Q269" s="842">
        <v>0</v>
      </c>
      <c r="R269" s="842">
        <v>0</v>
      </c>
      <c r="S269" s="842">
        <v>0</v>
      </c>
      <c r="T269" s="842">
        <v>0</v>
      </c>
      <c r="U269" s="842">
        <v>0</v>
      </c>
      <c r="V269" s="842">
        <v>0</v>
      </c>
      <c r="W269" s="842">
        <v>0</v>
      </c>
      <c r="X269" s="842">
        <v>0</v>
      </c>
      <c r="Y269" s="842">
        <v>0</v>
      </c>
      <c r="Z269" s="842">
        <v>0</v>
      </c>
      <c r="AA269" s="842">
        <v>0</v>
      </c>
      <c r="AB269" s="671"/>
      <c r="AC269" s="671"/>
      <c r="AD269" s="677"/>
      <c r="AE269" s="677"/>
      <c r="AF269" s="671"/>
      <c r="AG269" s="671"/>
      <c r="AH269" s="671"/>
      <c r="AI269" s="671"/>
      <c r="AJ269" s="671"/>
      <c r="AK269" s="671"/>
      <c r="AL269" s="671"/>
      <c r="AM269" s="671"/>
      <c r="AN269" s="671"/>
      <c r="AO269" s="671"/>
      <c r="AP269" s="671"/>
      <c r="AQ269" s="672"/>
    </row>
    <row r="270" spans="2:43">
      <c r="B270" s="775" t="str">
        <f t="shared" si="8"/>
        <v>ESE</v>
      </c>
      <c r="C270" s="843" t="s">
        <v>1026</v>
      </c>
      <c r="D270" s="842">
        <v>0</v>
      </c>
      <c r="E270" s="842">
        <v>0</v>
      </c>
      <c r="F270" s="842">
        <v>0</v>
      </c>
      <c r="G270" s="842">
        <v>0</v>
      </c>
      <c r="H270" s="842">
        <v>0</v>
      </c>
      <c r="I270" s="842">
        <v>0</v>
      </c>
      <c r="J270" s="842">
        <v>0</v>
      </c>
      <c r="K270" s="842">
        <v>0</v>
      </c>
      <c r="L270" s="842">
        <v>0</v>
      </c>
      <c r="M270" s="842">
        <v>0</v>
      </c>
      <c r="N270" s="842">
        <v>0</v>
      </c>
      <c r="O270" s="842">
        <v>0</v>
      </c>
      <c r="P270" s="842">
        <v>0</v>
      </c>
      <c r="Q270" s="842">
        <v>0</v>
      </c>
      <c r="R270" s="842">
        <v>0</v>
      </c>
      <c r="S270" s="842">
        <v>0</v>
      </c>
      <c r="T270" s="842">
        <v>0</v>
      </c>
      <c r="U270" s="842">
        <v>0</v>
      </c>
      <c r="V270" s="842">
        <v>0</v>
      </c>
      <c r="W270" s="842">
        <v>0</v>
      </c>
      <c r="X270" s="842">
        <v>0</v>
      </c>
      <c r="Y270" s="842">
        <v>0</v>
      </c>
      <c r="Z270" s="842">
        <v>0</v>
      </c>
      <c r="AA270" s="842">
        <v>0</v>
      </c>
      <c r="AB270" s="671"/>
      <c r="AC270" s="671"/>
      <c r="AD270" s="677"/>
      <c r="AE270" s="677"/>
      <c r="AF270" s="671"/>
      <c r="AG270" s="671"/>
      <c r="AH270" s="671"/>
      <c r="AI270" s="671"/>
      <c r="AJ270" s="671"/>
      <c r="AK270" s="671"/>
      <c r="AL270" s="671"/>
      <c r="AM270" s="671"/>
      <c r="AN270" s="671"/>
      <c r="AO270" s="671"/>
      <c r="AP270" s="671"/>
      <c r="AQ270" s="672"/>
    </row>
    <row r="271" spans="2:43">
      <c r="B271" s="775" t="str">
        <f t="shared" si="8"/>
        <v>ESE</v>
      </c>
      <c r="C271" s="843" t="s">
        <v>473</v>
      </c>
      <c r="D271" s="842">
        <v>1</v>
      </c>
      <c r="E271" s="842">
        <v>0</v>
      </c>
      <c r="F271" s="842">
        <v>0</v>
      </c>
      <c r="G271" s="842">
        <v>1</v>
      </c>
      <c r="H271" s="842">
        <v>0</v>
      </c>
      <c r="I271" s="842">
        <v>0</v>
      </c>
      <c r="J271" s="842">
        <v>0</v>
      </c>
      <c r="K271" s="842">
        <v>0</v>
      </c>
      <c r="L271" s="842">
        <v>0</v>
      </c>
      <c r="M271" s="842">
        <v>0</v>
      </c>
      <c r="N271" s="842">
        <v>0</v>
      </c>
      <c r="O271" s="842">
        <v>0</v>
      </c>
      <c r="P271" s="842">
        <v>0</v>
      </c>
      <c r="Q271" s="842">
        <v>0</v>
      </c>
      <c r="R271" s="842">
        <v>0</v>
      </c>
      <c r="S271" s="842">
        <v>0</v>
      </c>
      <c r="T271" s="842">
        <v>0</v>
      </c>
      <c r="U271" s="842">
        <v>0</v>
      </c>
      <c r="V271" s="842">
        <v>0</v>
      </c>
      <c r="W271" s="842">
        <v>0</v>
      </c>
      <c r="X271" s="842">
        <v>0</v>
      </c>
      <c r="Y271" s="842">
        <v>0</v>
      </c>
      <c r="Z271" s="842">
        <v>0</v>
      </c>
      <c r="AA271" s="842">
        <v>0</v>
      </c>
      <c r="AB271" s="671"/>
      <c r="AC271" s="671"/>
      <c r="AD271" s="677"/>
      <c r="AE271" s="677"/>
      <c r="AF271" s="671"/>
      <c r="AG271" s="671"/>
      <c r="AH271" s="671"/>
      <c r="AI271" s="671"/>
      <c r="AJ271" s="671"/>
      <c r="AK271" s="671"/>
      <c r="AL271" s="671"/>
      <c r="AM271" s="671"/>
      <c r="AN271" s="671"/>
      <c r="AO271" s="671"/>
      <c r="AP271" s="671"/>
      <c r="AQ271" s="672"/>
    </row>
    <row r="272" spans="2:43">
      <c r="B272" s="775" t="str">
        <f t="shared" si="8"/>
        <v>ESE</v>
      </c>
      <c r="C272" s="844" t="s">
        <v>1028</v>
      </c>
      <c r="D272" s="845">
        <v>17398</v>
      </c>
      <c r="E272" s="845">
        <v>1165</v>
      </c>
      <c r="F272" s="845">
        <v>669</v>
      </c>
      <c r="G272" s="845">
        <v>28446</v>
      </c>
      <c r="H272" s="845">
        <v>2393</v>
      </c>
      <c r="I272" s="845">
        <v>1370</v>
      </c>
      <c r="J272" s="845">
        <v>10376</v>
      </c>
      <c r="K272" s="845">
        <v>1185</v>
      </c>
      <c r="L272" s="845">
        <v>278</v>
      </c>
      <c r="M272" s="845">
        <v>50166</v>
      </c>
      <c r="N272" s="845">
        <v>1484</v>
      </c>
      <c r="O272" s="845">
        <v>782</v>
      </c>
      <c r="P272" s="845">
        <v>108507</v>
      </c>
      <c r="Q272" s="845">
        <v>15313</v>
      </c>
      <c r="R272" s="845">
        <v>2991</v>
      </c>
      <c r="S272" s="845">
        <v>75490</v>
      </c>
      <c r="T272" s="845">
        <v>8682</v>
      </c>
      <c r="U272" s="845">
        <v>2730</v>
      </c>
      <c r="V272" s="845">
        <v>96312</v>
      </c>
      <c r="W272" s="845">
        <v>15399</v>
      </c>
      <c r="X272" s="845">
        <v>6723</v>
      </c>
      <c r="Y272" s="845">
        <v>74592</v>
      </c>
      <c r="Z272" s="845">
        <v>9880</v>
      </c>
      <c r="AA272" s="879">
        <v>4468</v>
      </c>
      <c r="AB272" s="671"/>
      <c r="AC272" s="671"/>
      <c r="AD272" s="677"/>
      <c r="AE272" s="677"/>
      <c r="AF272" s="671"/>
      <c r="AG272" s="671"/>
      <c r="AH272" s="671"/>
      <c r="AI272" s="671"/>
      <c r="AJ272" s="671"/>
      <c r="AK272" s="671"/>
      <c r="AL272" s="671"/>
      <c r="AM272" s="671"/>
      <c r="AN272" s="671"/>
      <c r="AO272" s="671"/>
      <c r="AP272" s="671"/>
      <c r="AQ272" s="672"/>
    </row>
    <row r="273" spans="1:46">
      <c r="B273" s="182" t="str">
        <f t="shared" si="8"/>
        <v>ESE</v>
      </c>
      <c r="C273" s="861"/>
      <c r="D273" s="861"/>
      <c r="E273" s="861"/>
      <c r="F273" s="861"/>
      <c r="G273" s="861"/>
      <c r="H273" s="861"/>
      <c r="I273" s="861"/>
      <c r="J273" s="861"/>
      <c r="K273" s="861"/>
      <c r="L273" s="861"/>
      <c r="M273" s="861"/>
      <c r="N273" s="861"/>
      <c r="O273" s="861"/>
      <c r="P273" s="861"/>
      <c r="Q273" s="861"/>
      <c r="R273" s="861"/>
      <c r="S273" s="861"/>
      <c r="T273" s="861"/>
      <c r="U273" s="861"/>
      <c r="V273" s="861"/>
      <c r="W273" s="861"/>
      <c r="X273" s="861"/>
      <c r="Y273" s="861"/>
      <c r="Z273" s="861"/>
      <c r="AA273" s="861"/>
      <c r="AB273" s="671"/>
      <c r="AC273" s="671"/>
      <c r="AD273" s="671"/>
      <c r="AE273" s="671"/>
      <c r="AF273" s="671"/>
      <c r="AG273" s="671"/>
      <c r="AH273" s="671"/>
      <c r="AI273" s="671"/>
      <c r="AJ273" s="671"/>
      <c r="AK273" s="671"/>
      <c r="AL273" s="671"/>
      <c r="AM273" s="852"/>
      <c r="AN273" s="852"/>
      <c r="AO273" s="852"/>
      <c r="AP273" s="852"/>
      <c r="AQ273" s="881"/>
    </row>
    <row r="274" spans="1:46">
      <c r="B274" s="791" t="s">
        <v>23</v>
      </c>
      <c r="C274" s="792"/>
      <c r="D274" s="793">
        <v>2021</v>
      </c>
      <c r="E274" s="793"/>
      <c r="F274" s="793"/>
      <c r="G274" s="793"/>
      <c r="H274" s="793"/>
      <c r="I274" s="793">
        <v>2020</v>
      </c>
      <c r="J274" s="793"/>
      <c r="K274" s="793"/>
      <c r="L274" s="793"/>
      <c r="M274" s="793"/>
      <c r="N274" s="793">
        <v>2019</v>
      </c>
      <c r="O274" s="793"/>
      <c r="P274" s="793"/>
      <c r="Q274" s="793"/>
      <c r="R274" s="793"/>
      <c r="S274" s="793">
        <v>2018</v>
      </c>
      <c r="T274" s="793"/>
      <c r="U274" s="793"/>
      <c r="V274" s="793"/>
      <c r="W274" s="793"/>
      <c r="X274" s="793">
        <v>2017</v>
      </c>
      <c r="Y274" s="793"/>
      <c r="Z274" s="793"/>
      <c r="AA274" s="793"/>
      <c r="AB274" s="794"/>
      <c r="AC274" s="793">
        <v>2016</v>
      </c>
      <c r="AD274" s="793"/>
      <c r="AE274" s="793"/>
      <c r="AF274" s="793"/>
      <c r="AG274" s="793"/>
      <c r="AH274" s="793">
        <v>2015</v>
      </c>
      <c r="AI274" s="793"/>
      <c r="AJ274" s="793"/>
      <c r="AK274" s="793"/>
      <c r="AL274" s="793"/>
      <c r="AM274" s="856"/>
      <c r="AN274" s="857"/>
      <c r="AO274" s="857"/>
      <c r="AP274" s="857"/>
      <c r="AQ274" s="857"/>
    </row>
    <row r="275" spans="1:46">
      <c r="B275" s="796" t="str">
        <f t="shared" ref="B275:B303" si="9">$B$274</f>
        <v>ESS</v>
      </c>
      <c r="C275" s="797" t="s">
        <v>1014</v>
      </c>
      <c r="D275" s="616" t="s">
        <v>1015</v>
      </c>
      <c r="E275" s="616"/>
      <c r="F275" s="616" t="s">
        <v>1016</v>
      </c>
      <c r="G275" s="616"/>
      <c r="H275" s="616"/>
      <c r="I275" s="616" t="s">
        <v>1015</v>
      </c>
      <c r="J275" s="616"/>
      <c r="K275" s="616" t="s">
        <v>1016</v>
      </c>
      <c r="L275" s="616"/>
      <c r="M275" s="616"/>
      <c r="N275" s="616" t="s">
        <v>1015</v>
      </c>
      <c r="O275" s="616"/>
      <c r="P275" s="616" t="s">
        <v>1016</v>
      </c>
      <c r="Q275" s="616"/>
      <c r="R275" s="616"/>
      <c r="S275" s="616" t="s">
        <v>1015</v>
      </c>
      <c r="T275" s="616"/>
      <c r="U275" s="616" t="s">
        <v>1016</v>
      </c>
      <c r="V275" s="616"/>
      <c r="W275" s="616"/>
      <c r="X275" s="616" t="s">
        <v>1015</v>
      </c>
      <c r="Y275" s="616"/>
      <c r="Z275" s="616" t="s">
        <v>1016</v>
      </c>
      <c r="AA275" s="616"/>
      <c r="AB275" s="798"/>
      <c r="AC275" s="617" t="s">
        <v>1015</v>
      </c>
      <c r="AD275" s="617"/>
      <c r="AE275" s="798" t="s">
        <v>1016</v>
      </c>
      <c r="AF275" s="798"/>
      <c r="AG275" s="798"/>
      <c r="AH275" s="617" t="s">
        <v>1015</v>
      </c>
      <c r="AI275" s="617"/>
      <c r="AJ275" s="798" t="s">
        <v>1016</v>
      </c>
      <c r="AK275" s="798"/>
      <c r="AL275" s="798"/>
      <c r="AM275" s="856"/>
      <c r="AN275" s="857"/>
      <c r="AO275" s="857"/>
      <c r="AP275" s="857"/>
      <c r="AQ275" s="857"/>
    </row>
    <row r="276" spans="1:46" s="3" customFormat="1">
      <c r="A276" s="29"/>
      <c r="B276" s="799" t="str">
        <f t="shared" si="9"/>
        <v>ESS</v>
      </c>
      <c r="C276" s="800"/>
      <c r="D276" s="801" t="s">
        <v>202</v>
      </c>
      <c r="E276" s="802" t="s">
        <v>1017</v>
      </c>
      <c r="F276" s="802" t="s">
        <v>1018</v>
      </c>
      <c r="G276" s="801" t="s">
        <v>1019</v>
      </c>
      <c r="H276" s="802" t="s">
        <v>1020</v>
      </c>
      <c r="I276" s="802" t="s">
        <v>202</v>
      </c>
      <c r="J276" s="801" t="s">
        <v>1017</v>
      </c>
      <c r="K276" s="802" t="s">
        <v>1018</v>
      </c>
      <c r="L276" s="802" t="s">
        <v>1019</v>
      </c>
      <c r="M276" s="801" t="s">
        <v>1020</v>
      </c>
      <c r="N276" s="802" t="s">
        <v>202</v>
      </c>
      <c r="O276" s="802" t="s">
        <v>1017</v>
      </c>
      <c r="P276" s="801" t="s">
        <v>1018</v>
      </c>
      <c r="Q276" s="802" t="s">
        <v>1019</v>
      </c>
      <c r="R276" s="802" t="s">
        <v>1020</v>
      </c>
      <c r="S276" s="801" t="s">
        <v>202</v>
      </c>
      <c r="T276" s="802" t="s">
        <v>1017</v>
      </c>
      <c r="U276" s="802" t="s">
        <v>1018</v>
      </c>
      <c r="V276" s="801" t="s">
        <v>1019</v>
      </c>
      <c r="W276" s="802" t="s">
        <v>1020</v>
      </c>
      <c r="X276" s="802" t="s">
        <v>202</v>
      </c>
      <c r="Y276" s="801" t="s">
        <v>1017</v>
      </c>
      <c r="Z276" s="802" t="s">
        <v>1018</v>
      </c>
      <c r="AA276" s="802" t="s">
        <v>1019</v>
      </c>
      <c r="AB276" s="802" t="s">
        <v>1020</v>
      </c>
      <c r="AC276" s="802" t="s">
        <v>202</v>
      </c>
      <c r="AD276" s="802" t="s">
        <v>1017</v>
      </c>
      <c r="AE276" s="802" t="s">
        <v>1018</v>
      </c>
      <c r="AF276" s="802" t="s">
        <v>1019</v>
      </c>
      <c r="AG276" s="802" t="s">
        <v>1020</v>
      </c>
      <c r="AH276" s="802" t="s">
        <v>202</v>
      </c>
      <c r="AI276" s="802" t="s">
        <v>1017</v>
      </c>
      <c r="AJ276" s="802" t="s">
        <v>1018</v>
      </c>
      <c r="AK276" s="802" t="s">
        <v>1019</v>
      </c>
      <c r="AL276" s="802" t="s">
        <v>1020</v>
      </c>
      <c r="AM276" s="856"/>
      <c r="AN276" s="857"/>
      <c r="AO276" s="857"/>
      <c r="AP276" s="857"/>
      <c r="AQ276" s="857"/>
    </row>
    <row r="277" spans="1:46" s="3" customFormat="1">
      <c r="A277" s="29"/>
      <c r="B277" s="775" t="str">
        <f t="shared" si="9"/>
        <v>ESS</v>
      </c>
      <c r="C277" s="836" t="s">
        <v>74</v>
      </c>
      <c r="D277" s="556">
        <v>0</v>
      </c>
      <c r="E277" s="837" t="s">
        <v>62</v>
      </c>
      <c r="F277" s="556">
        <v>0</v>
      </c>
      <c r="G277" s="556">
        <v>0</v>
      </c>
      <c r="H277" s="556">
        <v>0</v>
      </c>
      <c r="I277" s="556">
        <v>10</v>
      </c>
      <c r="J277" s="837">
        <v>3.0000000000000001E-3</v>
      </c>
      <c r="K277" s="556">
        <v>10</v>
      </c>
      <c r="L277" s="556">
        <v>0</v>
      </c>
      <c r="M277" s="556">
        <v>0</v>
      </c>
      <c r="N277" s="556">
        <v>784</v>
      </c>
      <c r="O277" s="837">
        <v>5.3999999999999999E-2</v>
      </c>
      <c r="P277" s="556">
        <v>784</v>
      </c>
      <c r="Q277" s="556">
        <v>0</v>
      </c>
      <c r="R277" s="556">
        <v>0</v>
      </c>
      <c r="S277" s="556">
        <v>0</v>
      </c>
      <c r="T277" s="837" t="s">
        <v>62</v>
      </c>
      <c r="U277" s="556">
        <v>0</v>
      </c>
      <c r="V277" s="556">
        <v>0</v>
      </c>
      <c r="W277" s="556">
        <v>0</v>
      </c>
      <c r="X277" s="556">
        <v>0</v>
      </c>
      <c r="Y277" s="837" t="s">
        <v>62</v>
      </c>
      <c r="Z277" s="556">
        <v>0</v>
      </c>
      <c r="AA277" s="556">
        <v>0</v>
      </c>
      <c r="AB277" s="556">
        <v>0</v>
      </c>
      <c r="AC277" s="556">
        <v>718</v>
      </c>
      <c r="AD277" s="837" t="s">
        <v>62</v>
      </c>
      <c r="AE277" s="556">
        <v>718</v>
      </c>
      <c r="AF277" s="556">
        <v>0</v>
      </c>
      <c r="AG277" s="556">
        <v>0</v>
      </c>
      <c r="AH277" s="556">
        <v>0</v>
      </c>
      <c r="AI277" s="837" t="s">
        <v>62</v>
      </c>
      <c r="AJ277" s="556">
        <v>0</v>
      </c>
      <c r="AK277" s="556">
        <v>0</v>
      </c>
      <c r="AL277" s="556">
        <v>0</v>
      </c>
      <c r="AM277" s="858"/>
      <c r="AN277" s="633"/>
      <c r="AO277" s="633"/>
      <c r="AP277" s="633"/>
      <c r="AQ277" s="633"/>
    </row>
    <row r="278" spans="1:46" s="3" customFormat="1">
      <c r="A278" s="29"/>
      <c r="B278" s="775" t="str">
        <f t="shared" si="9"/>
        <v>ESS</v>
      </c>
      <c r="C278" s="836" t="s">
        <v>1021</v>
      </c>
      <c r="D278" s="556">
        <v>0</v>
      </c>
      <c r="E278" s="837" t="s">
        <v>62</v>
      </c>
      <c r="F278" s="556">
        <v>0</v>
      </c>
      <c r="G278" s="556">
        <v>0</v>
      </c>
      <c r="H278" s="556">
        <v>0</v>
      </c>
      <c r="I278" s="556">
        <v>0</v>
      </c>
      <c r="J278" s="837" t="s">
        <v>62</v>
      </c>
      <c r="K278" s="556">
        <v>0</v>
      </c>
      <c r="L278" s="556">
        <v>0</v>
      </c>
      <c r="M278" s="556">
        <v>0</v>
      </c>
      <c r="N278" s="556">
        <v>1508</v>
      </c>
      <c r="O278" s="837">
        <v>0.104</v>
      </c>
      <c r="P278" s="556">
        <v>1508</v>
      </c>
      <c r="Q278" s="556">
        <v>0</v>
      </c>
      <c r="R278" s="556">
        <v>0</v>
      </c>
      <c r="S278" s="556">
        <v>1631</v>
      </c>
      <c r="T278" s="837">
        <v>0.26200000000000001</v>
      </c>
      <c r="U278" s="556">
        <v>1631</v>
      </c>
      <c r="V278" s="556">
        <v>0</v>
      </c>
      <c r="W278" s="556">
        <v>0</v>
      </c>
      <c r="X278" s="556">
        <v>3662</v>
      </c>
      <c r="Y278" s="837">
        <v>0.316</v>
      </c>
      <c r="Z278" s="556">
        <v>3662</v>
      </c>
      <c r="AA278" s="556">
        <v>0</v>
      </c>
      <c r="AB278" s="556">
        <v>0</v>
      </c>
      <c r="AC278" s="556">
        <v>0</v>
      </c>
      <c r="AD278" s="837" t="s">
        <v>62</v>
      </c>
      <c r="AE278" s="556">
        <v>1959</v>
      </c>
      <c r="AF278" s="556">
        <v>0</v>
      </c>
      <c r="AG278" s="556">
        <v>0</v>
      </c>
      <c r="AH278" s="556">
        <v>0</v>
      </c>
      <c r="AI278" s="837" t="s">
        <v>62</v>
      </c>
      <c r="AJ278" s="556">
        <v>0</v>
      </c>
      <c r="AK278" s="556">
        <v>0</v>
      </c>
      <c r="AL278" s="556">
        <v>0</v>
      </c>
      <c r="AM278" s="887"/>
      <c r="AN278" s="884"/>
      <c r="AO278" s="884"/>
      <c r="AP278" s="884"/>
      <c r="AQ278" s="884"/>
    </row>
    <row r="279" spans="1:46" s="3" customFormat="1">
      <c r="A279" s="29"/>
      <c r="B279" s="775" t="str">
        <f t="shared" si="9"/>
        <v>ESS</v>
      </c>
      <c r="C279" s="836" t="s">
        <v>1022</v>
      </c>
      <c r="D279" s="556">
        <v>1172</v>
      </c>
      <c r="E279" s="837">
        <v>0.26400000000000001</v>
      </c>
      <c r="F279" s="556">
        <v>1172</v>
      </c>
      <c r="G279" s="556">
        <v>0</v>
      </c>
      <c r="H279" s="556">
        <v>0</v>
      </c>
      <c r="I279" s="556">
        <v>277</v>
      </c>
      <c r="J279" s="837">
        <v>7.6999999999999999E-2</v>
      </c>
      <c r="K279" s="556">
        <v>277</v>
      </c>
      <c r="L279" s="556">
        <v>0</v>
      </c>
      <c r="M279" s="556">
        <v>0</v>
      </c>
      <c r="N279" s="556">
        <v>1830</v>
      </c>
      <c r="O279" s="837">
        <v>0.126</v>
      </c>
      <c r="P279" s="556">
        <v>1830</v>
      </c>
      <c r="Q279" s="556">
        <v>0</v>
      </c>
      <c r="R279" s="556">
        <v>0</v>
      </c>
      <c r="S279" s="556">
        <v>2098</v>
      </c>
      <c r="T279" s="837">
        <v>0.33700000000000002</v>
      </c>
      <c r="U279" s="556">
        <v>2098</v>
      </c>
      <c r="V279" s="556">
        <v>0</v>
      </c>
      <c r="W279" s="556">
        <v>0</v>
      </c>
      <c r="X279" s="556">
        <v>686</v>
      </c>
      <c r="Y279" s="837">
        <v>5.8999999999999997E-2</v>
      </c>
      <c r="Z279" s="556">
        <v>686</v>
      </c>
      <c r="AA279" s="556">
        <v>0</v>
      </c>
      <c r="AB279" s="556">
        <v>0</v>
      </c>
      <c r="AC279" s="556">
        <v>0</v>
      </c>
      <c r="AD279" s="837" t="s">
        <v>62</v>
      </c>
      <c r="AE279" s="556">
        <v>0</v>
      </c>
      <c r="AF279" s="556">
        <v>0</v>
      </c>
      <c r="AG279" s="556">
        <v>0</v>
      </c>
      <c r="AH279" s="556">
        <v>0</v>
      </c>
      <c r="AI279" s="837" t="s">
        <v>62</v>
      </c>
      <c r="AJ279" s="556">
        <v>0</v>
      </c>
      <c r="AK279" s="556">
        <v>0</v>
      </c>
      <c r="AL279" s="556">
        <v>0</v>
      </c>
      <c r="AM279" s="858"/>
      <c r="AN279" s="633"/>
      <c r="AO279" s="633"/>
      <c r="AP279" s="633"/>
      <c r="AQ279" s="633"/>
    </row>
    <row r="280" spans="1:46" s="3" customFormat="1">
      <c r="A280" s="29"/>
      <c r="B280" s="775" t="str">
        <f t="shared" si="9"/>
        <v>ESS</v>
      </c>
      <c r="C280" s="836" t="s">
        <v>1023</v>
      </c>
      <c r="D280" s="556">
        <v>0</v>
      </c>
      <c r="E280" s="837" t="s">
        <v>62</v>
      </c>
      <c r="F280" s="556">
        <v>0</v>
      </c>
      <c r="G280" s="556">
        <v>0</v>
      </c>
      <c r="H280" s="556">
        <v>0</v>
      </c>
      <c r="I280" s="556">
        <v>0</v>
      </c>
      <c r="J280" s="837" t="s">
        <v>62</v>
      </c>
      <c r="K280" s="556">
        <v>0</v>
      </c>
      <c r="L280" s="556">
        <v>0</v>
      </c>
      <c r="M280" s="556">
        <v>0</v>
      </c>
      <c r="N280" s="556">
        <v>0</v>
      </c>
      <c r="O280" s="837" t="s">
        <v>62</v>
      </c>
      <c r="P280" s="556">
        <v>0</v>
      </c>
      <c r="Q280" s="556">
        <v>0</v>
      </c>
      <c r="R280" s="556">
        <v>0</v>
      </c>
      <c r="S280" s="556">
        <v>0</v>
      </c>
      <c r="T280" s="837" t="s">
        <v>62</v>
      </c>
      <c r="U280" s="556">
        <v>0</v>
      </c>
      <c r="V280" s="556">
        <v>0</v>
      </c>
      <c r="W280" s="556">
        <v>0</v>
      </c>
      <c r="X280" s="556">
        <v>515</v>
      </c>
      <c r="Y280" s="837">
        <v>4.3999999999999997E-2</v>
      </c>
      <c r="Z280" s="556">
        <v>515</v>
      </c>
      <c r="AA280" s="556">
        <v>0</v>
      </c>
      <c r="AB280" s="556">
        <v>0</v>
      </c>
      <c r="AC280" s="556">
        <v>0</v>
      </c>
      <c r="AD280" s="837" t="s">
        <v>62</v>
      </c>
      <c r="AE280" s="556">
        <v>0</v>
      </c>
      <c r="AF280" s="556">
        <v>0</v>
      </c>
      <c r="AG280" s="556">
        <v>0</v>
      </c>
      <c r="AH280" s="556">
        <v>0</v>
      </c>
      <c r="AI280" s="837" t="s">
        <v>62</v>
      </c>
      <c r="AJ280" s="556">
        <v>0</v>
      </c>
      <c r="AK280" s="556">
        <v>0</v>
      </c>
      <c r="AL280" s="556">
        <v>0</v>
      </c>
      <c r="AM280" s="887"/>
      <c r="AN280" s="884"/>
      <c r="AO280" s="884"/>
      <c r="AP280" s="884"/>
      <c r="AQ280" s="884"/>
    </row>
    <row r="281" spans="1:46" s="3" customFormat="1">
      <c r="A281" s="29"/>
      <c r="B281" s="775" t="str">
        <f t="shared" si="9"/>
        <v>ESS</v>
      </c>
      <c r="C281" s="836" t="s">
        <v>76</v>
      </c>
      <c r="D281" s="556">
        <v>0</v>
      </c>
      <c r="E281" s="837" t="s">
        <v>62</v>
      </c>
      <c r="F281" s="556">
        <v>0</v>
      </c>
      <c r="G281" s="556">
        <v>0</v>
      </c>
      <c r="H281" s="556">
        <v>0</v>
      </c>
      <c r="I281" s="556">
        <v>0</v>
      </c>
      <c r="J281" s="837" t="s">
        <v>62</v>
      </c>
      <c r="K281" s="556">
        <v>0</v>
      </c>
      <c r="L281" s="556">
        <v>0</v>
      </c>
      <c r="M281" s="556">
        <v>0</v>
      </c>
      <c r="N281" s="556">
        <v>0</v>
      </c>
      <c r="O281" s="837" t="s">
        <v>62</v>
      </c>
      <c r="P281" s="556">
        <v>0</v>
      </c>
      <c r="Q281" s="556">
        <v>0</v>
      </c>
      <c r="R281" s="556">
        <v>0</v>
      </c>
      <c r="S281" s="556">
        <v>0</v>
      </c>
      <c r="T281" s="837" t="s">
        <v>62</v>
      </c>
      <c r="U281" s="556">
        <v>0</v>
      </c>
      <c r="V281" s="556">
        <v>0</v>
      </c>
      <c r="W281" s="556">
        <v>0</v>
      </c>
      <c r="X281" s="556">
        <v>0</v>
      </c>
      <c r="Y281" s="837" t="s">
        <v>62</v>
      </c>
      <c r="Z281" s="556">
        <v>0</v>
      </c>
      <c r="AA281" s="556">
        <v>0</v>
      </c>
      <c r="AB281" s="556">
        <v>0</v>
      </c>
      <c r="AC281" s="556">
        <v>0</v>
      </c>
      <c r="AD281" s="837" t="s">
        <v>62</v>
      </c>
      <c r="AE281" s="556">
        <v>0</v>
      </c>
      <c r="AF281" s="556">
        <v>0</v>
      </c>
      <c r="AG281" s="556">
        <v>0</v>
      </c>
      <c r="AH281" s="556">
        <v>0</v>
      </c>
      <c r="AI281" s="837" t="s">
        <v>62</v>
      </c>
      <c r="AJ281" s="556">
        <v>0</v>
      </c>
      <c r="AK281" s="556">
        <v>0</v>
      </c>
      <c r="AL281" s="556">
        <v>0</v>
      </c>
      <c r="AM281" s="858"/>
      <c r="AN281" s="633"/>
      <c r="AO281" s="633"/>
      <c r="AP281" s="633"/>
      <c r="AQ281" s="633"/>
    </row>
    <row r="282" spans="1:46" s="3" customFormat="1">
      <c r="A282" s="29"/>
      <c r="B282" s="775" t="str">
        <f t="shared" si="9"/>
        <v>ESS</v>
      </c>
      <c r="C282" s="836" t="s">
        <v>73</v>
      </c>
      <c r="D282" s="556">
        <v>55</v>
      </c>
      <c r="E282" s="837">
        <v>1.2E-2</v>
      </c>
      <c r="F282" s="556">
        <v>55</v>
      </c>
      <c r="G282" s="556">
        <v>0</v>
      </c>
      <c r="H282" s="556">
        <v>0</v>
      </c>
      <c r="I282" s="556">
        <v>0</v>
      </c>
      <c r="J282" s="837" t="s">
        <v>62</v>
      </c>
      <c r="K282" s="556">
        <v>0</v>
      </c>
      <c r="L282" s="556">
        <v>0</v>
      </c>
      <c r="M282" s="556">
        <v>0</v>
      </c>
      <c r="N282" s="556">
        <v>0</v>
      </c>
      <c r="O282" s="837" t="s">
        <v>62</v>
      </c>
      <c r="P282" s="556">
        <v>0</v>
      </c>
      <c r="Q282" s="556">
        <v>0</v>
      </c>
      <c r="R282" s="556">
        <v>0</v>
      </c>
      <c r="S282" s="556">
        <v>0</v>
      </c>
      <c r="T282" s="837" t="s">
        <v>62</v>
      </c>
      <c r="U282" s="556">
        <v>0</v>
      </c>
      <c r="V282" s="556">
        <v>0</v>
      </c>
      <c r="W282" s="556">
        <v>0</v>
      </c>
      <c r="X282" s="556">
        <v>676</v>
      </c>
      <c r="Y282" s="837">
        <v>5.8000000000000003E-2</v>
      </c>
      <c r="Z282" s="556">
        <v>676</v>
      </c>
      <c r="AA282" s="556">
        <v>0</v>
      </c>
      <c r="AB282" s="556">
        <v>0</v>
      </c>
      <c r="AC282" s="556">
        <v>1959</v>
      </c>
      <c r="AD282" s="837">
        <v>0.30299999999999999</v>
      </c>
      <c r="AE282" s="556">
        <v>1959</v>
      </c>
      <c r="AF282" s="556">
        <v>0</v>
      </c>
      <c r="AG282" s="556">
        <v>0</v>
      </c>
      <c r="AH282" s="556">
        <v>1487</v>
      </c>
      <c r="AI282" s="837">
        <v>9.5000000000000001E-2</v>
      </c>
      <c r="AJ282" s="556">
        <v>1487</v>
      </c>
      <c r="AK282" s="556">
        <v>0</v>
      </c>
      <c r="AL282" s="556">
        <v>0</v>
      </c>
      <c r="AM282" s="887"/>
      <c r="AN282" s="884"/>
      <c r="AO282" s="884"/>
      <c r="AP282" s="884"/>
      <c r="AQ282" s="884"/>
    </row>
    <row r="283" spans="1:46" s="3" customFormat="1">
      <c r="A283" s="29"/>
      <c r="B283" s="775" t="str">
        <f t="shared" si="9"/>
        <v>ESS</v>
      </c>
      <c r="C283" s="836" t="s">
        <v>1024</v>
      </c>
      <c r="D283" s="556">
        <v>915</v>
      </c>
      <c r="E283" s="837">
        <v>0.20599999999999999</v>
      </c>
      <c r="F283" s="556">
        <v>915</v>
      </c>
      <c r="G283" s="556">
        <v>0</v>
      </c>
      <c r="H283" s="556">
        <v>0</v>
      </c>
      <c r="I283" s="556">
        <v>1486</v>
      </c>
      <c r="J283" s="837">
        <v>0.41399999999999998</v>
      </c>
      <c r="K283" s="556">
        <v>1486</v>
      </c>
      <c r="L283" s="556">
        <v>0</v>
      </c>
      <c r="M283" s="556">
        <v>0</v>
      </c>
      <c r="N283" s="556">
        <v>1381</v>
      </c>
      <c r="O283" s="837">
        <v>9.5000000000000001E-2</v>
      </c>
      <c r="P283" s="556">
        <v>1381</v>
      </c>
      <c r="Q283" s="556">
        <v>0</v>
      </c>
      <c r="R283" s="556">
        <v>0</v>
      </c>
      <c r="S283" s="556">
        <v>1321</v>
      </c>
      <c r="T283" s="837">
        <v>0.21199999999999999</v>
      </c>
      <c r="U283" s="556">
        <v>1321</v>
      </c>
      <c r="V283" s="556">
        <v>0</v>
      </c>
      <c r="W283" s="556">
        <v>0</v>
      </c>
      <c r="X283" s="556">
        <v>2403</v>
      </c>
      <c r="Y283" s="837">
        <v>0.20699999999999999</v>
      </c>
      <c r="Z283" s="556">
        <v>2403</v>
      </c>
      <c r="AA283" s="556">
        <v>0</v>
      </c>
      <c r="AB283" s="556">
        <v>0</v>
      </c>
      <c r="AC283" s="556">
        <v>3721</v>
      </c>
      <c r="AD283" s="837">
        <v>0.57499999999999996</v>
      </c>
      <c r="AE283" s="556">
        <v>3721</v>
      </c>
      <c r="AF283" s="556">
        <v>0</v>
      </c>
      <c r="AG283" s="556">
        <v>0</v>
      </c>
      <c r="AH283" s="556">
        <v>11675</v>
      </c>
      <c r="AI283" s="837">
        <v>0.746</v>
      </c>
      <c r="AJ283" s="556">
        <v>11670</v>
      </c>
      <c r="AK283" s="556">
        <v>0</v>
      </c>
      <c r="AL283" s="556">
        <v>5</v>
      </c>
      <c r="AM283" s="858"/>
      <c r="AN283" s="633"/>
      <c r="AO283" s="633"/>
      <c r="AP283" s="633"/>
      <c r="AQ283" s="633"/>
    </row>
    <row r="284" spans="1:46" s="3" customFormat="1">
      <c r="A284" s="29"/>
      <c r="B284" s="775" t="str">
        <f t="shared" si="9"/>
        <v>ESS</v>
      </c>
      <c r="C284" s="836" t="s">
        <v>1025</v>
      </c>
      <c r="D284" s="556">
        <v>1799</v>
      </c>
      <c r="E284" s="837">
        <v>0.40600000000000003</v>
      </c>
      <c r="F284" s="556">
        <v>1778</v>
      </c>
      <c r="G284" s="556">
        <v>21</v>
      </c>
      <c r="H284" s="556">
        <v>0</v>
      </c>
      <c r="I284" s="556">
        <v>1525</v>
      </c>
      <c r="J284" s="837">
        <v>0.42499999999999999</v>
      </c>
      <c r="K284" s="556">
        <v>1509</v>
      </c>
      <c r="L284" s="556">
        <v>16</v>
      </c>
      <c r="M284" s="556">
        <v>0</v>
      </c>
      <c r="N284" s="556">
        <v>5954</v>
      </c>
      <c r="O284" s="837">
        <v>0.40899999999999997</v>
      </c>
      <c r="P284" s="556">
        <v>5950</v>
      </c>
      <c r="Q284" s="556">
        <v>3723</v>
      </c>
      <c r="R284" s="556">
        <v>0</v>
      </c>
      <c r="S284" s="556">
        <v>1168</v>
      </c>
      <c r="T284" s="837">
        <v>0.188</v>
      </c>
      <c r="U284" s="556">
        <v>1168</v>
      </c>
      <c r="V284" s="556">
        <v>0</v>
      </c>
      <c r="W284" s="556">
        <v>0</v>
      </c>
      <c r="X284" s="556">
        <v>3663</v>
      </c>
      <c r="Y284" s="837">
        <v>0.316</v>
      </c>
      <c r="Z284" s="556">
        <v>3663</v>
      </c>
      <c r="AA284" s="556">
        <v>0</v>
      </c>
      <c r="AB284" s="556">
        <v>0</v>
      </c>
      <c r="AC284" s="556">
        <v>71</v>
      </c>
      <c r="AD284" s="837">
        <v>1.0999999999999999E-2</v>
      </c>
      <c r="AE284" s="556">
        <v>71</v>
      </c>
      <c r="AF284" s="556">
        <v>0</v>
      </c>
      <c r="AG284" s="556">
        <v>0</v>
      </c>
      <c r="AH284" s="556">
        <v>2478</v>
      </c>
      <c r="AI284" s="837">
        <v>0.158</v>
      </c>
      <c r="AJ284" s="556">
        <v>2478</v>
      </c>
      <c r="AK284" s="556">
        <v>0</v>
      </c>
      <c r="AL284" s="556">
        <v>0</v>
      </c>
      <c r="AM284" s="887"/>
      <c r="AN284" s="884"/>
      <c r="AO284" s="884"/>
      <c r="AP284" s="884"/>
      <c r="AQ284" s="884"/>
    </row>
    <row r="285" spans="1:46" s="3" customFormat="1">
      <c r="A285" s="29"/>
      <c r="B285" s="775" t="str">
        <f t="shared" si="9"/>
        <v>ESS</v>
      </c>
      <c r="C285" s="836" t="s">
        <v>1026</v>
      </c>
      <c r="D285" s="556">
        <v>0</v>
      </c>
      <c r="E285" s="837" t="s">
        <v>62</v>
      </c>
      <c r="F285" s="556">
        <v>0</v>
      </c>
      <c r="G285" s="556">
        <v>0</v>
      </c>
      <c r="H285" s="556">
        <v>0</v>
      </c>
      <c r="I285" s="556">
        <v>0</v>
      </c>
      <c r="J285" s="837" t="s">
        <v>62</v>
      </c>
      <c r="K285" s="556">
        <v>0</v>
      </c>
      <c r="L285" s="556">
        <v>0</v>
      </c>
      <c r="M285" s="556">
        <v>0</v>
      </c>
      <c r="N285" s="556">
        <v>0</v>
      </c>
      <c r="O285" s="837" t="s">
        <v>62</v>
      </c>
      <c r="P285" s="556">
        <v>0</v>
      </c>
      <c r="Q285" s="556">
        <v>0</v>
      </c>
      <c r="R285" s="556">
        <v>0</v>
      </c>
      <c r="S285" s="556">
        <v>0</v>
      </c>
      <c r="T285" s="837" t="s">
        <v>62</v>
      </c>
      <c r="U285" s="556">
        <v>0</v>
      </c>
      <c r="V285" s="556">
        <v>0</v>
      </c>
      <c r="W285" s="556">
        <v>0</v>
      </c>
      <c r="X285" s="556">
        <v>0</v>
      </c>
      <c r="Y285" s="837" t="s">
        <v>62</v>
      </c>
      <c r="Z285" s="556">
        <v>0</v>
      </c>
      <c r="AA285" s="556">
        <v>0</v>
      </c>
      <c r="AB285" s="556">
        <v>0</v>
      </c>
      <c r="AC285" s="556">
        <v>0</v>
      </c>
      <c r="AD285" s="837" t="s">
        <v>62</v>
      </c>
      <c r="AE285" s="556">
        <v>0</v>
      </c>
      <c r="AF285" s="556">
        <v>0</v>
      </c>
      <c r="AG285" s="556">
        <v>0</v>
      </c>
      <c r="AH285" s="556">
        <v>0</v>
      </c>
      <c r="AI285" s="837" t="s">
        <v>62</v>
      </c>
      <c r="AJ285" s="556">
        <v>0</v>
      </c>
      <c r="AK285" s="556">
        <v>0</v>
      </c>
      <c r="AL285" s="556">
        <v>0</v>
      </c>
      <c r="AM285" s="858"/>
      <c r="AN285" s="633"/>
      <c r="AO285" s="633"/>
      <c r="AP285" s="633"/>
      <c r="AQ285" s="633"/>
    </row>
    <row r="286" spans="1:46" s="3" customFormat="1">
      <c r="A286" s="34"/>
      <c r="B286" s="775" t="str">
        <f t="shared" si="9"/>
        <v>ESS</v>
      </c>
      <c r="C286" s="836" t="s">
        <v>1027</v>
      </c>
      <c r="D286" s="556">
        <v>494</v>
      </c>
      <c r="E286" s="837">
        <v>0.111</v>
      </c>
      <c r="F286" s="556">
        <v>494</v>
      </c>
      <c r="G286" s="556">
        <v>0</v>
      </c>
      <c r="H286" s="556">
        <v>0</v>
      </c>
      <c r="I286" s="556">
        <v>293</v>
      </c>
      <c r="J286" s="837">
        <v>8.2000000000000003E-2</v>
      </c>
      <c r="K286" s="556">
        <v>293</v>
      </c>
      <c r="L286" s="556">
        <v>0</v>
      </c>
      <c r="M286" s="556">
        <v>0</v>
      </c>
      <c r="N286" s="556">
        <v>3084</v>
      </c>
      <c r="O286" s="837">
        <v>0.21199999999999999</v>
      </c>
      <c r="P286" s="556">
        <v>3084</v>
      </c>
      <c r="Q286" s="556">
        <v>0</v>
      </c>
      <c r="R286" s="556">
        <v>0</v>
      </c>
      <c r="S286" s="556">
        <v>0</v>
      </c>
      <c r="T286" s="837" t="s">
        <v>62</v>
      </c>
      <c r="U286" s="556">
        <v>0</v>
      </c>
      <c r="V286" s="556">
        <v>0</v>
      </c>
      <c r="W286" s="556">
        <v>0</v>
      </c>
      <c r="X286" s="556">
        <v>0</v>
      </c>
      <c r="Y286" s="837" t="s">
        <v>62</v>
      </c>
      <c r="Z286" s="556">
        <v>0</v>
      </c>
      <c r="AA286" s="556">
        <v>0</v>
      </c>
      <c r="AB286" s="556">
        <v>0</v>
      </c>
      <c r="AC286" s="556">
        <v>0</v>
      </c>
      <c r="AD286" s="837" t="s">
        <v>62</v>
      </c>
      <c r="AE286" s="556">
        <v>0</v>
      </c>
      <c r="AF286" s="556">
        <v>0</v>
      </c>
      <c r="AG286" s="556">
        <v>0</v>
      </c>
      <c r="AH286" s="556">
        <v>0</v>
      </c>
      <c r="AI286" s="837" t="s">
        <v>62</v>
      </c>
      <c r="AJ286" s="556">
        <v>0</v>
      </c>
      <c r="AK286" s="556">
        <v>0</v>
      </c>
      <c r="AL286" s="556">
        <v>0</v>
      </c>
      <c r="AM286" s="887"/>
      <c r="AN286" s="884"/>
      <c r="AO286" s="884"/>
      <c r="AP286" s="884"/>
      <c r="AQ286" s="884"/>
      <c r="AR286" s="33"/>
      <c r="AS286" s="33"/>
      <c r="AT286" s="33"/>
    </row>
    <row r="287" spans="1:46">
      <c r="B287" s="775" t="str">
        <f t="shared" si="9"/>
        <v>ESS</v>
      </c>
      <c r="C287" s="838" t="s">
        <v>1028</v>
      </c>
      <c r="D287" s="839">
        <v>4435</v>
      </c>
      <c r="E287" s="840">
        <v>1</v>
      </c>
      <c r="F287" s="839">
        <v>4414</v>
      </c>
      <c r="G287" s="839">
        <v>21</v>
      </c>
      <c r="H287" s="839">
        <v>0</v>
      </c>
      <c r="I287" s="839">
        <v>3592</v>
      </c>
      <c r="J287" s="840">
        <v>1</v>
      </c>
      <c r="K287" s="839">
        <v>3576</v>
      </c>
      <c r="L287" s="839">
        <v>16</v>
      </c>
      <c r="M287" s="839">
        <v>0</v>
      </c>
      <c r="N287" s="839">
        <v>14541</v>
      </c>
      <c r="O287" s="840">
        <v>1</v>
      </c>
      <c r="P287" s="839">
        <v>14537</v>
      </c>
      <c r="Q287" s="839">
        <v>3723</v>
      </c>
      <c r="R287" s="839">
        <v>0</v>
      </c>
      <c r="S287" s="839">
        <v>6219</v>
      </c>
      <c r="T287" s="840">
        <v>1</v>
      </c>
      <c r="U287" s="839">
        <v>6219</v>
      </c>
      <c r="V287" s="839">
        <v>0</v>
      </c>
      <c r="W287" s="839">
        <v>0</v>
      </c>
      <c r="X287" s="839">
        <v>11605</v>
      </c>
      <c r="Y287" s="840">
        <v>1</v>
      </c>
      <c r="Z287" s="839">
        <v>11605</v>
      </c>
      <c r="AA287" s="839">
        <v>0</v>
      </c>
      <c r="AB287" s="839">
        <v>0</v>
      </c>
      <c r="AC287" s="839">
        <v>6468</v>
      </c>
      <c r="AD287" s="840">
        <v>1</v>
      </c>
      <c r="AE287" s="839">
        <v>6468</v>
      </c>
      <c r="AF287" s="839">
        <v>0</v>
      </c>
      <c r="AG287" s="839">
        <v>0</v>
      </c>
      <c r="AH287" s="839">
        <v>15640</v>
      </c>
      <c r="AI287" s="840">
        <v>1</v>
      </c>
      <c r="AJ287" s="839">
        <v>15635</v>
      </c>
      <c r="AK287" s="839">
        <v>0</v>
      </c>
      <c r="AL287" s="839">
        <v>5</v>
      </c>
      <c r="AM287" s="859"/>
      <c r="AN287" s="860"/>
      <c r="AO287" s="860"/>
      <c r="AP287" s="860"/>
      <c r="AQ287" s="860"/>
    </row>
    <row r="288" spans="1:46">
      <c r="B288" s="775" t="str">
        <f t="shared" si="9"/>
        <v>ESS</v>
      </c>
      <c r="C288" s="783" t="s">
        <v>1033</v>
      </c>
      <c r="D288" s="817"/>
      <c r="E288" s="817"/>
      <c r="F288" s="817"/>
      <c r="G288" s="817"/>
      <c r="H288" s="817"/>
      <c r="I288" s="817"/>
      <c r="J288" s="817"/>
      <c r="K288" s="817"/>
      <c r="L288" s="817"/>
      <c r="M288" s="817"/>
      <c r="N288" s="817"/>
      <c r="O288" s="817"/>
      <c r="P288" s="817"/>
      <c r="Q288" s="817"/>
      <c r="R288" s="817"/>
      <c r="S288" s="817"/>
      <c r="T288" s="817"/>
      <c r="U288" s="817"/>
      <c r="V288" s="817"/>
      <c r="W288" s="817"/>
      <c r="X288" s="817"/>
      <c r="Y288" s="817"/>
      <c r="Z288" s="817"/>
      <c r="AA288" s="817"/>
      <c r="AB288" s="817"/>
      <c r="AC288" s="817"/>
      <c r="AD288" s="817"/>
      <c r="AE288" s="817"/>
      <c r="AF288" s="817"/>
      <c r="AG288" s="817"/>
      <c r="AH288" s="819"/>
      <c r="AI288" s="819"/>
      <c r="AJ288" s="819"/>
      <c r="AK288" s="819"/>
      <c r="AL288" s="741"/>
      <c r="AM288" s="686"/>
      <c r="AN288" s="686"/>
      <c r="AO288" s="686"/>
      <c r="AP288" s="686"/>
      <c r="AQ288" s="687"/>
    </row>
    <row r="289" spans="1:46">
      <c r="B289" s="775" t="str">
        <f t="shared" si="9"/>
        <v>ESS</v>
      </c>
      <c r="C289" s="806"/>
      <c r="D289" s="807"/>
      <c r="E289" s="807"/>
      <c r="F289" s="807"/>
      <c r="G289" s="807"/>
      <c r="H289" s="807"/>
      <c r="I289" s="807"/>
      <c r="J289" s="807"/>
      <c r="K289" s="807"/>
      <c r="L289" s="807"/>
      <c r="M289" s="807"/>
      <c r="N289" s="807"/>
      <c r="O289" s="807"/>
      <c r="P289" s="807"/>
      <c r="Q289" s="807"/>
      <c r="R289" s="807"/>
      <c r="S289" s="807"/>
      <c r="T289" s="807"/>
      <c r="U289" s="807"/>
      <c r="V289" s="807"/>
      <c r="W289" s="807"/>
      <c r="X289" s="807"/>
      <c r="Y289" s="866"/>
      <c r="Z289" s="866"/>
      <c r="AA289" s="866"/>
      <c r="AB289" s="677"/>
      <c r="AC289" s="677"/>
      <c r="AD289" s="677"/>
      <c r="AE289" s="677"/>
      <c r="AF289" s="677"/>
      <c r="AG289" s="677"/>
      <c r="AH289" s="671"/>
      <c r="AI289" s="671"/>
      <c r="AJ289" s="671"/>
      <c r="AK289" s="671"/>
      <c r="AL289" s="672"/>
      <c r="AM289" s="671"/>
      <c r="AN289" s="671"/>
      <c r="AO289" s="671"/>
      <c r="AP289" s="671"/>
      <c r="AQ289" s="672"/>
    </row>
    <row r="290" spans="1:46">
      <c r="B290" s="791" t="str">
        <f t="shared" si="9"/>
        <v>ESS</v>
      </c>
      <c r="C290" s="822"/>
      <c r="D290" s="823">
        <v>2021</v>
      </c>
      <c r="E290" s="823"/>
      <c r="F290" s="823"/>
      <c r="G290" s="823">
        <v>2020</v>
      </c>
      <c r="H290" s="823"/>
      <c r="I290" s="823"/>
      <c r="J290" s="823">
        <v>2019</v>
      </c>
      <c r="K290" s="823"/>
      <c r="L290" s="823"/>
      <c r="M290" s="823">
        <v>2018</v>
      </c>
      <c r="N290" s="823"/>
      <c r="O290" s="823"/>
      <c r="P290" s="823">
        <v>2017</v>
      </c>
      <c r="Q290" s="823"/>
      <c r="R290" s="823"/>
      <c r="S290" s="823">
        <v>2016</v>
      </c>
      <c r="T290" s="823"/>
      <c r="U290" s="823"/>
      <c r="V290" s="823">
        <v>2015</v>
      </c>
      <c r="W290" s="823"/>
      <c r="X290" s="823"/>
      <c r="Y290" s="868"/>
      <c r="Z290" s="869"/>
      <c r="AA290" s="869"/>
      <c r="AB290" s="671"/>
      <c r="AC290" s="671"/>
      <c r="AD290" s="677"/>
      <c r="AE290" s="677"/>
      <c r="AF290" s="671"/>
      <c r="AG290" s="671"/>
      <c r="AH290" s="671"/>
      <c r="AI290" s="671"/>
      <c r="AJ290" s="671"/>
      <c r="AK290" s="671"/>
      <c r="AL290" s="671"/>
      <c r="AM290" s="671"/>
      <c r="AN290" s="671"/>
      <c r="AO290" s="671"/>
      <c r="AP290" s="671"/>
      <c r="AQ290" s="672"/>
    </row>
    <row r="291" spans="1:46" ht="38.25">
      <c r="B291" s="811" t="str">
        <f t="shared" si="9"/>
        <v>ESS</v>
      </c>
      <c r="C291" s="812" t="s">
        <v>1014</v>
      </c>
      <c r="D291" s="813" t="s">
        <v>1030</v>
      </c>
      <c r="E291" s="814" t="s">
        <v>1031</v>
      </c>
      <c r="F291" s="814" t="s">
        <v>1032</v>
      </c>
      <c r="G291" s="813" t="s">
        <v>1030</v>
      </c>
      <c r="H291" s="814" t="s">
        <v>1031</v>
      </c>
      <c r="I291" s="814" t="s">
        <v>1032</v>
      </c>
      <c r="J291" s="813" t="s">
        <v>1030</v>
      </c>
      <c r="K291" s="814" t="s">
        <v>1031</v>
      </c>
      <c r="L291" s="814" t="s">
        <v>1032</v>
      </c>
      <c r="M291" s="813" t="s">
        <v>1030</v>
      </c>
      <c r="N291" s="814" t="s">
        <v>1031</v>
      </c>
      <c r="O291" s="814" t="s">
        <v>1032</v>
      </c>
      <c r="P291" s="813" t="s">
        <v>1030</v>
      </c>
      <c r="Q291" s="814" t="s">
        <v>1031</v>
      </c>
      <c r="R291" s="814" t="s">
        <v>1032</v>
      </c>
      <c r="S291" s="813" t="s">
        <v>1030</v>
      </c>
      <c r="T291" s="814" t="s">
        <v>1031</v>
      </c>
      <c r="U291" s="814" t="s">
        <v>1032</v>
      </c>
      <c r="V291" s="813" t="s">
        <v>1030</v>
      </c>
      <c r="W291" s="814" t="s">
        <v>1031</v>
      </c>
      <c r="X291" s="814" t="s">
        <v>1032</v>
      </c>
      <c r="Y291" s="888"/>
      <c r="Z291" s="871"/>
      <c r="AA291" s="871"/>
      <c r="AB291" s="671"/>
      <c r="AC291" s="671"/>
      <c r="AD291" s="677"/>
      <c r="AE291" s="677"/>
      <c r="AF291" s="671"/>
      <c r="AG291" s="671"/>
      <c r="AH291" s="671"/>
      <c r="AI291" s="671"/>
      <c r="AJ291" s="671"/>
      <c r="AK291" s="671"/>
      <c r="AL291" s="671"/>
      <c r="AM291" s="671"/>
      <c r="AN291" s="671"/>
      <c r="AO291" s="671"/>
      <c r="AP291" s="671"/>
      <c r="AQ291" s="672"/>
    </row>
    <row r="292" spans="1:46">
      <c r="B292" s="775" t="str">
        <f t="shared" si="9"/>
        <v>ESS</v>
      </c>
      <c r="C292" s="841" t="s">
        <v>74</v>
      </c>
      <c r="D292" s="842">
        <v>0</v>
      </c>
      <c r="E292" s="842">
        <v>0</v>
      </c>
      <c r="F292" s="842">
        <v>0</v>
      </c>
      <c r="G292" s="842">
        <v>0</v>
      </c>
      <c r="H292" s="842">
        <v>0</v>
      </c>
      <c r="I292" s="842">
        <v>0</v>
      </c>
      <c r="J292" s="842">
        <v>2</v>
      </c>
      <c r="K292" s="842">
        <v>911</v>
      </c>
      <c r="L292" s="842">
        <v>114</v>
      </c>
      <c r="M292" s="842">
        <v>0</v>
      </c>
      <c r="N292" s="842">
        <v>0</v>
      </c>
      <c r="O292" s="842">
        <v>0</v>
      </c>
      <c r="P292" s="842">
        <v>0</v>
      </c>
      <c r="Q292" s="842">
        <v>0</v>
      </c>
      <c r="R292" s="842">
        <v>0</v>
      </c>
      <c r="S292" s="842">
        <v>2</v>
      </c>
      <c r="T292" s="842">
        <v>1096</v>
      </c>
      <c r="U292" s="842">
        <v>29</v>
      </c>
      <c r="V292" s="842">
        <v>0</v>
      </c>
      <c r="W292" s="842">
        <v>0</v>
      </c>
      <c r="X292" s="842">
        <v>0</v>
      </c>
      <c r="Y292" s="889"/>
      <c r="Z292" s="890"/>
      <c r="AA292" s="890"/>
      <c r="AB292" s="671"/>
      <c r="AC292" s="671"/>
      <c r="AD292" s="677"/>
      <c r="AE292" s="677"/>
      <c r="AF292" s="671"/>
      <c r="AG292" s="671"/>
      <c r="AH292" s="671"/>
      <c r="AI292" s="671"/>
      <c r="AJ292" s="671"/>
      <c r="AK292" s="671"/>
      <c r="AL292" s="671"/>
      <c r="AM292" s="671"/>
      <c r="AN292" s="671"/>
      <c r="AO292" s="671"/>
      <c r="AP292" s="671"/>
      <c r="AQ292" s="672"/>
    </row>
    <row r="293" spans="1:46">
      <c r="B293" s="775" t="str">
        <f t="shared" si="9"/>
        <v>ESS</v>
      </c>
      <c r="C293" s="843" t="s">
        <v>1021</v>
      </c>
      <c r="D293" s="842">
        <v>0</v>
      </c>
      <c r="E293" s="842">
        <v>0</v>
      </c>
      <c r="F293" s="842">
        <v>0</v>
      </c>
      <c r="G293" s="842">
        <v>0</v>
      </c>
      <c r="H293" s="842">
        <v>0</v>
      </c>
      <c r="I293" s="842">
        <v>0</v>
      </c>
      <c r="J293" s="842">
        <v>3</v>
      </c>
      <c r="K293" s="842">
        <v>923</v>
      </c>
      <c r="L293" s="842">
        <v>226</v>
      </c>
      <c r="M293" s="842">
        <v>8</v>
      </c>
      <c r="N293" s="842">
        <v>640</v>
      </c>
      <c r="O293" s="842">
        <v>92</v>
      </c>
      <c r="P293" s="842">
        <v>16</v>
      </c>
      <c r="Q293" s="842">
        <v>665</v>
      </c>
      <c r="R293" s="842">
        <v>175</v>
      </c>
      <c r="S293" s="842">
        <v>0</v>
      </c>
      <c r="T293" s="842">
        <v>0</v>
      </c>
      <c r="U293" s="842">
        <v>0</v>
      </c>
      <c r="V293" s="842">
        <v>0</v>
      </c>
      <c r="W293" s="842">
        <v>0</v>
      </c>
      <c r="X293" s="842">
        <v>0</v>
      </c>
      <c r="Y293" s="872"/>
      <c r="Z293" s="873"/>
      <c r="AA293" s="873"/>
      <c r="AB293" s="671"/>
      <c r="AC293" s="671"/>
      <c r="AD293" s="677"/>
      <c r="AE293" s="677"/>
      <c r="AF293" s="671"/>
      <c r="AG293" s="671"/>
      <c r="AH293" s="671"/>
      <c r="AI293" s="671"/>
      <c r="AJ293" s="671"/>
      <c r="AK293" s="671"/>
      <c r="AL293" s="671"/>
      <c r="AM293" s="671"/>
      <c r="AN293" s="671"/>
      <c r="AO293" s="671"/>
      <c r="AP293" s="671"/>
      <c r="AQ293" s="672"/>
    </row>
    <row r="294" spans="1:46">
      <c r="B294" s="775" t="str">
        <f t="shared" si="9"/>
        <v>ESS</v>
      </c>
      <c r="C294" s="843" t="s">
        <v>1022</v>
      </c>
      <c r="D294" s="842">
        <v>1</v>
      </c>
      <c r="E294" s="842">
        <v>0</v>
      </c>
      <c r="F294" s="842">
        <v>0</v>
      </c>
      <c r="G294" s="842">
        <v>1</v>
      </c>
      <c r="H294" s="842">
        <v>325</v>
      </c>
      <c r="I294" s="842">
        <v>49</v>
      </c>
      <c r="J294" s="842">
        <v>3</v>
      </c>
      <c r="K294" s="842">
        <v>620</v>
      </c>
      <c r="L294" s="842">
        <v>95</v>
      </c>
      <c r="M294" s="842">
        <v>6</v>
      </c>
      <c r="N294" s="842">
        <v>924</v>
      </c>
      <c r="O294" s="842">
        <v>190</v>
      </c>
      <c r="P294" s="842">
        <v>2</v>
      </c>
      <c r="Q294" s="842">
        <v>318</v>
      </c>
      <c r="R294" s="842">
        <v>86</v>
      </c>
      <c r="S294" s="842">
        <v>0</v>
      </c>
      <c r="T294" s="842">
        <v>0</v>
      </c>
      <c r="U294" s="842">
        <v>0</v>
      </c>
      <c r="V294" s="842">
        <v>0</v>
      </c>
      <c r="W294" s="842">
        <v>0</v>
      </c>
      <c r="X294" s="842">
        <v>0</v>
      </c>
      <c r="Y294" s="889"/>
      <c r="Z294" s="890"/>
      <c r="AA294" s="890"/>
      <c r="AB294" s="671"/>
      <c r="AC294" s="671"/>
      <c r="AD294" s="677"/>
      <c r="AE294" s="677"/>
      <c r="AF294" s="671"/>
      <c r="AG294" s="671"/>
      <c r="AH294" s="671"/>
      <c r="AI294" s="671"/>
      <c r="AJ294" s="671"/>
      <c r="AK294" s="671"/>
      <c r="AL294" s="671"/>
      <c r="AM294" s="671"/>
      <c r="AN294" s="671"/>
      <c r="AO294" s="671"/>
      <c r="AP294" s="671"/>
      <c r="AQ294" s="672"/>
    </row>
    <row r="295" spans="1:46">
      <c r="B295" s="775" t="str">
        <f t="shared" si="9"/>
        <v>ESS</v>
      </c>
      <c r="C295" s="843" t="s">
        <v>1023</v>
      </c>
      <c r="D295" s="842">
        <v>0</v>
      </c>
      <c r="E295" s="842">
        <v>0</v>
      </c>
      <c r="F295" s="842">
        <v>0</v>
      </c>
      <c r="G295" s="842">
        <v>0</v>
      </c>
      <c r="H295" s="842">
        <v>0</v>
      </c>
      <c r="I295" s="842">
        <v>0</v>
      </c>
      <c r="J295" s="842">
        <v>0</v>
      </c>
      <c r="K295" s="842">
        <v>0</v>
      </c>
      <c r="L295" s="842">
        <v>0</v>
      </c>
      <c r="M295" s="842">
        <v>0</v>
      </c>
      <c r="N295" s="842">
        <v>0</v>
      </c>
      <c r="O295" s="842">
        <v>0</v>
      </c>
      <c r="P295" s="842">
        <v>1</v>
      </c>
      <c r="Q295" s="842">
        <v>228</v>
      </c>
      <c r="R295" s="842">
        <v>85</v>
      </c>
      <c r="S295" s="842">
        <v>0</v>
      </c>
      <c r="T295" s="842">
        <v>0</v>
      </c>
      <c r="U295" s="842">
        <v>0</v>
      </c>
      <c r="V295" s="842">
        <v>0</v>
      </c>
      <c r="W295" s="842">
        <v>0</v>
      </c>
      <c r="X295" s="842">
        <v>0</v>
      </c>
      <c r="Y295" s="872"/>
      <c r="Z295" s="873"/>
      <c r="AA295" s="873"/>
      <c r="AB295" s="671"/>
      <c r="AC295" s="671"/>
      <c r="AD295" s="677"/>
      <c r="AE295" s="677"/>
      <c r="AF295" s="671"/>
      <c r="AG295" s="671"/>
      <c r="AH295" s="671"/>
      <c r="AI295" s="671"/>
      <c r="AJ295" s="671"/>
      <c r="AK295" s="671"/>
      <c r="AL295" s="671"/>
      <c r="AM295" s="671"/>
      <c r="AN295" s="671"/>
      <c r="AO295" s="671"/>
      <c r="AP295" s="671"/>
      <c r="AQ295" s="672"/>
    </row>
    <row r="296" spans="1:46">
      <c r="B296" s="775" t="str">
        <f t="shared" si="9"/>
        <v>ESS</v>
      </c>
      <c r="C296" s="843" t="s">
        <v>76</v>
      </c>
      <c r="D296" s="842">
        <v>0</v>
      </c>
      <c r="E296" s="842">
        <v>0</v>
      </c>
      <c r="F296" s="842">
        <v>0</v>
      </c>
      <c r="G296" s="842">
        <v>0</v>
      </c>
      <c r="H296" s="842">
        <v>0</v>
      </c>
      <c r="I296" s="842">
        <v>0</v>
      </c>
      <c r="J296" s="842">
        <v>0</v>
      </c>
      <c r="K296" s="842">
        <v>0</v>
      </c>
      <c r="L296" s="842">
        <v>0</v>
      </c>
      <c r="M296" s="842">
        <v>0</v>
      </c>
      <c r="N296" s="842">
        <v>0</v>
      </c>
      <c r="O296" s="842">
        <v>0</v>
      </c>
      <c r="P296" s="842">
        <v>0</v>
      </c>
      <c r="Q296" s="842">
        <v>0</v>
      </c>
      <c r="R296" s="842">
        <v>0</v>
      </c>
      <c r="S296" s="842">
        <v>0</v>
      </c>
      <c r="T296" s="842">
        <v>0</v>
      </c>
      <c r="U296" s="842">
        <v>0</v>
      </c>
      <c r="V296" s="842">
        <v>0</v>
      </c>
      <c r="W296" s="842">
        <v>0</v>
      </c>
      <c r="X296" s="842">
        <v>0</v>
      </c>
      <c r="Y296" s="889"/>
      <c r="Z296" s="890"/>
      <c r="AA296" s="890"/>
      <c r="AB296" s="671"/>
      <c r="AC296" s="671"/>
      <c r="AD296" s="677"/>
      <c r="AE296" s="677"/>
      <c r="AF296" s="671"/>
      <c r="AG296" s="671"/>
      <c r="AH296" s="671"/>
      <c r="AI296" s="671"/>
      <c r="AJ296" s="671"/>
      <c r="AK296" s="671"/>
      <c r="AL296" s="671"/>
      <c r="AM296" s="671"/>
      <c r="AN296" s="671"/>
      <c r="AO296" s="671"/>
      <c r="AP296" s="671"/>
      <c r="AQ296" s="672"/>
    </row>
    <row r="297" spans="1:46">
      <c r="B297" s="775" t="str">
        <f t="shared" si="9"/>
        <v>ESS</v>
      </c>
      <c r="C297" s="843" t="s">
        <v>73</v>
      </c>
      <c r="D297" s="842">
        <v>1</v>
      </c>
      <c r="E297" s="842">
        <v>527</v>
      </c>
      <c r="F297" s="842">
        <v>665</v>
      </c>
      <c r="G297" s="842">
        <v>0</v>
      </c>
      <c r="H297" s="842">
        <v>0</v>
      </c>
      <c r="I297" s="842">
        <v>0</v>
      </c>
      <c r="J297" s="842">
        <v>0</v>
      </c>
      <c r="K297" s="842">
        <v>0</v>
      </c>
      <c r="L297" s="842">
        <v>0</v>
      </c>
      <c r="M297" s="842">
        <v>0</v>
      </c>
      <c r="N297" s="842">
        <v>0</v>
      </c>
      <c r="O297" s="842">
        <v>0</v>
      </c>
      <c r="P297" s="842">
        <v>406</v>
      </c>
      <c r="Q297" s="842">
        <v>83</v>
      </c>
      <c r="R297" s="842">
        <v>19</v>
      </c>
      <c r="S297" s="842">
        <v>4394</v>
      </c>
      <c r="T297" s="842">
        <v>5995</v>
      </c>
      <c r="U297" s="842">
        <v>279.8</v>
      </c>
      <c r="V297" s="842">
        <v>297</v>
      </c>
      <c r="W297" s="842">
        <v>2</v>
      </c>
      <c r="X297" s="842">
        <v>0</v>
      </c>
      <c r="Y297" s="872"/>
      <c r="Z297" s="873"/>
      <c r="AA297" s="873"/>
      <c r="AB297" s="671"/>
      <c r="AC297" s="671"/>
      <c r="AD297" s="677"/>
      <c r="AE297" s="677"/>
      <c r="AF297" s="671"/>
      <c r="AG297" s="671"/>
      <c r="AH297" s="671"/>
      <c r="AI297" s="671"/>
      <c r="AJ297" s="671"/>
      <c r="AK297" s="671"/>
      <c r="AL297" s="671"/>
      <c r="AM297" s="671"/>
      <c r="AN297" s="671"/>
      <c r="AO297" s="671"/>
      <c r="AP297" s="671"/>
      <c r="AQ297" s="672"/>
    </row>
    <row r="298" spans="1:46">
      <c r="B298" s="775" t="str">
        <f t="shared" si="9"/>
        <v>ESS</v>
      </c>
      <c r="C298" s="843" t="s">
        <v>1024</v>
      </c>
      <c r="D298" s="842">
        <v>3705</v>
      </c>
      <c r="E298" s="842">
        <v>225</v>
      </c>
      <c r="F298" s="842">
        <v>139</v>
      </c>
      <c r="G298" s="842">
        <v>5003</v>
      </c>
      <c r="H298" s="842">
        <v>295</v>
      </c>
      <c r="I298" s="842">
        <v>189</v>
      </c>
      <c r="J298" s="842">
        <v>7311</v>
      </c>
      <c r="K298" s="842">
        <v>357</v>
      </c>
      <c r="L298" s="842">
        <v>202</v>
      </c>
      <c r="M298" s="842">
        <v>27658</v>
      </c>
      <c r="N298" s="842">
        <v>3100</v>
      </c>
      <c r="O298" s="842">
        <v>939</v>
      </c>
      <c r="P298" s="842">
        <v>1761</v>
      </c>
      <c r="Q298" s="842">
        <v>160</v>
      </c>
      <c r="R298" s="842">
        <v>48</v>
      </c>
      <c r="S298" s="842">
        <v>3989</v>
      </c>
      <c r="T298" s="842">
        <v>1076</v>
      </c>
      <c r="U298" s="842">
        <v>295</v>
      </c>
      <c r="V298" s="842">
        <v>12842</v>
      </c>
      <c r="W298" s="842">
        <v>1714</v>
      </c>
      <c r="X298" s="842">
        <v>2889</v>
      </c>
      <c r="Y298" s="889"/>
      <c r="Z298" s="890"/>
      <c r="AA298" s="890"/>
      <c r="AB298" s="671"/>
      <c r="AC298" s="671"/>
      <c r="AD298" s="677"/>
      <c r="AE298" s="677"/>
      <c r="AF298" s="671"/>
      <c r="AG298" s="671"/>
      <c r="AH298" s="671"/>
      <c r="AI298" s="671"/>
      <c r="AJ298" s="671"/>
      <c r="AK298" s="671"/>
      <c r="AL298" s="671"/>
      <c r="AM298" s="671"/>
      <c r="AN298" s="671"/>
      <c r="AO298" s="671"/>
      <c r="AP298" s="671"/>
      <c r="AQ298" s="672"/>
    </row>
    <row r="299" spans="1:46">
      <c r="B299" s="775" t="str">
        <f t="shared" si="9"/>
        <v>ESS</v>
      </c>
      <c r="C299" s="843" t="s">
        <v>1025</v>
      </c>
      <c r="D299" s="842">
        <v>21</v>
      </c>
      <c r="E299" s="842">
        <v>2017</v>
      </c>
      <c r="F299" s="842">
        <v>447</v>
      </c>
      <c r="G299" s="842">
        <v>6</v>
      </c>
      <c r="H299" s="842">
        <v>1062</v>
      </c>
      <c r="I299" s="842">
        <v>231</v>
      </c>
      <c r="J299" s="842">
        <v>30</v>
      </c>
      <c r="K299" s="842">
        <v>4443</v>
      </c>
      <c r="L299" s="842">
        <v>962</v>
      </c>
      <c r="M299" s="842">
        <v>7</v>
      </c>
      <c r="N299" s="842">
        <v>755</v>
      </c>
      <c r="O299" s="842">
        <v>172</v>
      </c>
      <c r="P299" s="842">
        <v>13</v>
      </c>
      <c r="Q299" s="842">
        <v>769</v>
      </c>
      <c r="R299" s="842">
        <v>176</v>
      </c>
      <c r="S299" s="842">
        <v>6</v>
      </c>
      <c r="T299" s="842">
        <v>1334</v>
      </c>
      <c r="U299" s="842">
        <v>307.8</v>
      </c>
      <c r="V299" s="842">
        <v>0</v>
      </c>
      <c r="W299" s="842">
        <v>0</v>
      </c>
      <c r="X299" s="842">
        <v>0</v>
      </c>
      <c r="Y299" s="872"/>
      <c r="Z299" s="873"/>
      <c r="AA299" s="873"/>
      <c r="AB299" s="671"/>
      <c r="AC299" s="671"/>
      <c r="AD299" s="677"/>
      <c r="AE299" s="677"/>
      <c r="AF299" s="671"/>
      <c r="AG299" s="671"/>
      <c r="AH299" s="671"/>
      <c r="AI299" s="671"/>
      <c r="AJ299" s="671"/>
      <c r="AK299" s="671"/>
      <c r="AL299" s="671"/>
      <c r="AM299" s="671"/>
      <c r="AN299" s="671"/>
      <c r="AO299" s="671"/>
      <c r="AP299" s="671"/>
      <c r="AQ299" s="672"/>
    </row>
    <row r="300" spans="1:46">
      <c r="B300" s="775" t="str">
        <f t="shared" si="9"/>
        <v>ESS</v>
      </c>
      <c r="C300" s="843" t="s">
        <v>1026</v>
      </c>
      <c r="D300" s="842">
        <v>0</v>
      </c>
      <c r="E300" s="842">
        <v>0</v>
      </c>
      <c r="F300" s="842">
        <v>0</v>
      </c>
      <c r="G300" s="842">
        <v>0</v>
      </c>
      <c r="H300" s="842">
        <v>0</v>
      </c>
      <c r="I300" s="842">
        <v>0</v>
      </c>
      <c r="J300" s="842">
        <v>0</v>
      </c>
      <c r="K300" s="842">
        <v>0</v>
      </c>
      <c r="L300" s="842">
        <v>0</v>
      </c>
      <c r="M300" s="842">
        <v>0</v>
      </c>
      <c r="N300" s="842">
        <v>0</v>
      </c>
      <c r="O300" s="842">
        <v>0</v>
      </c>
      <c r="P300" s="842">
        <v>0</v>
      </c>
      <c r="Q300" s="842">
        <v>0</v>
      </c>
      <c r="R300" s="842">
        <v>0</v>
      </c>
      <c r="S300" s="842">
        <v>0</v>
      </c>
      <c r="T300" s="842">
        <v>0</v>
      </c>
      <c r="U300" s="842">
        <v>0</v>
      </c>
      <c r="V300" s="842">
        <v>0</v>
      </c>
      <c r="W300" s="842">
        <v>0</v>
      </c>
      <c r="X300" s="842">
        <v>0</v>
      </c>
      <c r="Y300" s="889"/>
      <c r="Z300" s="890"/>
      <c r="AA300" s="890"/>
      <c r="AB300" s="671"/>
      <c r="AC300" s="671"/>
      <c r="AD300" s="677"/>
      <c r="AE300" s="677"/>
      <c r="AF300" s="671"/>
      <c r="AG300" s="671"/>
      <c r="AH300" s="671"/>
      <c r="AI300" s="671"/>
      <c r="AJ300" s="671"/>
      <c r="AK300" s="671"/>
      <c r="AL300" s="671"/>
      <c r="AM300" s="671"/>
      <c r="AN300" s="671"/>
      <c r="AO300" s="671"/>
      <c r="AP300" s="671"/>
      <c r="AQ300" s="672"/>
    </row>
    <row r="301" spans="1:46" s="302" customFormat="1">
      <c r="A301" s="298"/>
      <c r="B301" s="775" t="str">
        <f t="shared" si="9"/>
        <v>ESS</v>
      </c>
      <c r="C301" s="843" t="s">
        <v>473</v>
      </c>
      <c r="D301" s="842">
        <v>1</v>
      </c>
      <c r="E301" s="842">
        <v>0</v>
      </c>
      <c r="F301" s="842">
        <v>0</v>
      </c>
      <c r="G301" s="842">
        <v>0</v>
      </c>
      <c r="H301" s="842">
        <v>0</v>
      </c>
      <c r="I301" s="842">
        <v>0</v>
      </c>
      <c r="J301" s="842">
        <v>1</v>
      </c>
      <c r="K301" s="842">
        <v>0</v>
      </c>
      <c r="L301" s="842">
        <v>0</v>
      </c>
      <c r="M301" s="842">
        <v>0</v>
      </c>
      <c r="N301" s="842">
        <v>0</v>
      </c>
      <c r="O301" s="842">
        <v>0</v>
      </c>
      <c r="P301" s="842">
        <v>0</v>
      </c>
      <c r="Q301" s="842">
        <v>0</v>
      </c>
      <c r="R301" s="842">
        <v>0</v>
      </c>
      <c r="S301" s="842">
        <v>0</v>
      </c>
      <c r="T301" s="842">
        <v>0</v>
      </c>
      <c r="U301" s="842">
        <v>0</v>
      </c>
      <c r="V301" s="842">
        <v>0</v>
      </c>
      <c r="W301" s="842">
        <v>0</v>
      </c>
      <c r="X301" s="842">
        <v>0</v>
      </c>
      <c r="Y301" s="872"/>
      <c r="Z301" s="873"/>
      <c r="AA301" s="873"/>
      <c r="AB301" s="671"/>
      <c r="AC301" s="671"/>
      <c r="AD301" s="677"/>
      <c r="AE301" s="677"/>
      <c r="AF301" s="671"/>
      <c r="AG301" s="671"/>
      <c r="AH301" s="671"/>
      <c r="AI301" s="671"/>
      <c r="AJ301" s="671"/>
      <c r="AK301" s="671"/>
      <c r="AL301" s="671"/>
      <c r="AM301" s="671"/>
      <c r="AN301" s="671"/>
      <c r="AO301" s="671"/>
      <c r="AP301" s="671"/>
      <c r="AQ301" s="672"/>
      <c r="AR301" s="299"/>
      <c r="AS301" s="299"/>
      <c r="AT301" s="299"/>
    </row>
    <row r="302" spans="1:46">
      <c r="B302" s="775" t="str">
        <f t="shared" si="9"/>
        <v>ESS</v>
      </c>
      <c r="C302" s="844" t="s">
        <v>1028</v>
      </c>
      <c r="D302" s="845">
        <v>3729</v>
      </c>
      <c r="E302" s="845">
        <v>2769</v>
      </c>
      <c r="F302" s="845">
        <v>1252</v>
      </c>
      <c r="G302" s="845">
        <v>5010</v>
      </c>
      <c r="H302" s="845">
        <v>1681</v>
      </c>
      <c r="I302" s="845">
        <v>469</v>
      </c>
      <c r="J302" s="845">
        <v>7350</v>
      </c>
      <c r="K302" s="845">
        <v>7254</v>
      </c>
      <c r="L302" s="845">
        <v>1599</v>
      </c>
      <c r="M302" s="845">
        <v>27679</v>
      </c>
      <c r="N302" s="845">
        <v>5419</v>
      </c>
      <c r="O302" s="845">
        <v>1394</v>
      </c>
      <c r="P302" s="845">
        <v>2199</v>
      </c>
      <c r="Q302" s="845">
        <v>2222</v>
      </c>
      <c r="R302" s="845">
        <v>589</v>
      </c>
      <c r="S302" s="845">
        <v>8391</v>
      </c>
      <c r="T302" s="845">
        <v>9501</v>
      </c>
      <c r="U302" s="845">
        <v>912</v>
      </c>
      <c r="V302" s="845">
        <v>12843</v>
      </c>
      <c r="W302" s="845">
        <v>1716</v>
      </c>
      <c r="X302" s="845">
        <v>2889</v>
      </c>
      <c r="Y302" s="891"/>
      <c r="Z302" s="892"/>
      <c r="AA302" s="892"/>
      <c r="AB302" s="671"/>
      <c r="AC302" s="671"/>
      <c r="AD302" s="677"/>
      <c r="AE302" s="677"/>
      <c r="AF302" s="671"/>
      <c r="AG302" s="671"/>
      <c r="AH302" s="671"/>
      <c r="AI302" s="671"/>
      <c r="AJ302" s="671"/>
      <c r="AK302" s="671"/>
      <c r="AL302" s="671"/>
      <c r="AM302" s="834"/>
      <c r="AN302" s="834"/>
      <c r="AO302" s="834"/>
      <c r="AP302" s="834"/>
      <c r="AQ302" s="835"/>
    </row>
    <row r="303" spans="1:46">
      <c r="B303" s="775" t="str">
        <f t="shared" si="9"/>
        <v>ESS</v>
      </c>
      <c r="C303" s="861"/>
      <c r="D303" s="861"/>
      <c r="E303" s="861"/>
      <c r="F303" s="861"/>
      <c r="G303" s="861"/>
      <c r="H303" s="861"/>
      <c r="I303" s="861"/>
      <c r="J303" s="861"/>
      <c r="K303" s="861"/>
      <c r="L303" s="861"/>
      <c r="M303" s="861"/>
      <c r="N303" s="861"/>
      <c r="O303" s="861"/>
      <c r="P303" s="861"/>
      <c r="Q303" s="861"/>
      <c r="R303" s="861"/>
      <c r="S303" s="861"/>
      <c r="T303" s="861"/>
      <c r="U303" s="861"/>
      <c r="V303" s="861"/>
      <c r="W303" s="861"/>
      <c r="X303" s="861"/>
      <c r="Y303" s="672"/>
      <c r="Z303" s="828"/>
      <c r="AA303" s="828"/>
      <c r="AB303" s="815"/>
      <c r="AC303" s="815"/>
      <c r="AD303" s="815"/>
      <c r="AE303" s="815"/>
      <c r="AF303" s="815"/>
      <c r="AG303" s="815"/>
      <c r="AH303" s="815"/>
      <c r="AI303" s="815"/>
      <c r="AJ303" s="815"/>
      <c r="AK303" s="815"/>
      <c r="AL303" s="815"/>
      <c r="AM303" s="815"/>
      <c r="AN303" s="815"/>
      <c r="AO303" s="815"/>
      <c r="AP303" s="815"/>
      <c r="AQ303" s="826"/>
    </row>
    <row r="304" spans="1:46">
      <c r="B304" s="791" t="s">
        <v>24</v>
      </c>
      <c r="C304" s="792"/>
      <c r="D304" s="793">
        <v>2021</v>
      </c>
      <c r="E304" s="793"/>
      <c r="F304" s="793"/>
      <c r="G304" s="793"/>
      <c r="H304" s="793"/>
      <c r="I304" s="793">
        <v>2020</v>
      </c>
      <c r="J304" s="793"/>
      <c r="K304" s="793"/>
      <c r="L304" s="793"/>
      <c r="M304" s="793"/>
      <c r="N304" s="793">
        <v>2019</v>
      </c>
      <c r="O304" s="793"/>
      <c r="P304" s="793"/>
      <c r="Q304" s="793"/>
      <c r="R304" s="793"/>
      <c r="S304" s="793">
        <v>2018</v>
      </c>
      <c r="T304" s="793"/>
      <c r="U304" s="793"/>
      <c r="V304" s="793"/>
      <c r="W304" s="793"/>
      <c r="X304" s="793">
        <v>2017</v>
      </c>
      <c r="Y304" s="864"/>
      <c r="Z304" s="864"/>
      <c r="AA304" s="864"/>
      <c r="AB304" s="794"/>
      <c r="AC304" s="793">
        <v>2016</v>
      </c>
      <c r="AD304" s="793"/>
      <c r="AE304" s="793"/>
      <c r="AF304" s="793"/>
      <c r="AG304" s="793"/>
      <c r="AH304" s="793">
        <v>2015</v>
      </c>
      <c r="AI304" s="793"/>
      <c r="AJ304" s="793"/>
      <c r="AK304" s="793"/>
      <c r="AL304" s="793"/>
      <c r="AM304" s="793">
        <v>2014</v>
      </c>
      <c r="AN304" s="793"/>
      <c r="AO304" s="793"/>
      <c r="AP304" s="793"/>
      <c r="AQ304" s="795"/>
    </row>
    <row r="305" spans="1:46">
      <c r="B305" s="796" t="str">
        <f t="shared" ref="B305:B332" si="10">$B$304</f>
        <v>ETO</v>
      </c>
      <c r="C305" s="797" t="s">
        <v>1014</v>
      </c>
      <c r="D305" s="616" t="s">
        <v>1015</v>
      </c>
      <c r="E305" s="616"/>
      <c r="F305" s="616" t="s">
        <v>1016</v>
      </c>
      <c r="G305" s="616"/>
      <c r="H305" s="616"/>
      <c r="I305" s="616" t="s">
        <v>1015</v>
      </c>
      <c r="J305" s="616"/>
      <c r="K305" s="616" t="s">
        <v>1016</v>
      </c>
      <c r="L305" s="616"/>
      <c r="M305" s="616"/>
      <c r="N305" s="616" t="s">
        <v>1015</v>
      </c>
      <c r="O305" s="616"/>
      <c r="P305" s="616" t="s">
        <v>1016</v>
      </c>
      <c r="Q305" s="616"/>
      <c r="R305" s="616"/>
      <c r="S305" s="616" t="s">
        <v>1015</v>
      </c>
      <c r="T305" s="616"/>
      <c r="U305" s="616" t="s">
        <v>1016</v>
      </c>
      <c r="V305" s="616"/>
      <c r="W305" s="616"/>
      <c r="X305" s="616" t="s">
        <v>1015</v>
      </c>
      <c r="Y305" s="616"/>
      <c r="Z305" s="616" t="s">
        <v>1016</v>
      </c>
      <c r="AA305" s="616"/>
      <c r="AB305" s="798"/>
      <c r="AC305" s="617" t="s">
        <v>1015</v>
      </c>
      <c r="AD305" s="617"/>
      <c r="AE305" s="798" t="s">
        <v>1016</v>
      </c>
      <c r="AF305" s="798"/>
      <c r="AG305" s="798"/>
      <c r="AH305" s="617" t="s">
        <v>1015</v>
      </c>
      <c r="AI305" s="617"/>
      <c r="AJ305" s="798" t="s">
        <v>1016</v>
      </c>
      <c r="AK305" s="798"/>
      <c r="AL305" s="798"/>
      <c r="AM305" s="617" t="s">
        <v>1015</v>
      </c>
      <c r="AN305" s="617"/>
      <c r="AO305" s="617" t="s">
        <v>1016</v>
      </c>
      <c r="AP305" s="617"/>
      <c r="AQ305" s="617"/>
    </row>
    <row r="306" spans="1:46" s="3" customFormat="1">
      <c r="A306" s="29"/>
      <c r="B306" s="799" t="str">
        <f t="shared" si="10"/>
        <v>ETO</v>
      </c>
      <c r="C306" s="800"/>
      <c r="D306" s="801" t="s">
        <v>202</v>
      </c>
      <c r="E306" s="802" t="s">
        <v>1017</v>
      </c>
      <c r="F306" s="802" t="s">
        <v>1018</v>
      </c>
      <c r="G306" s="801" t="s">
        <v>1019</v>
      </c>
      <c r="H306" s="802" t="s">
        <v>1020</v>
      </c>
      <c r="I306" s="802" t="s">
        <v>202</v>
      </c>
      <c r="J306" s="801" t="s">
        <v>1017</v>
      </c>
      <c r="K306" s="802" t="s">
        <v>1018</v>
      </c>
      <c r="L306" s="802" t="s">
        <v>1019</v>
      </c>
      <c r="M306" s="801" t="s">
        <v>1020</v>
      </c>
      <c r="N306" s="802" t="s">
        <v>202</v>
      </c>
      <c r="O306" s="802" t="s">
        <v>1017</v>
      </c>
      <c r="P306" s="801" t="s">
        <v>1018</v>
      </c>
      <c r="Q306" s="802" t="s">
        <v>1019</v>
      </c>
      <c r="R306" s="802" t="s">
        <v>1020</v>
      </c>
      <c r="S306" s="801" t="s">
        <v>202</v>
      </c>
      <c r="T306" s="802" t="s">
        <v>1017</v>
      </c>
      <c r="U306" s="802" t="s">
        <v>1018</v>
      </c>
      <c r="V306" s="801" t="s">
        <v>1019</v>
      </c>
      <c r="W306" s="802" t="s">
        <v>1020</v>
      </c>
      <c r="X306" s="802" t="s">
        <v>202</v>
      </c>
      <c r="Y306" s="801" t="s">
        <v>1017</v>
      </c>
      <c r="Z306" s="802" t="s">
        <v>1018</v>
      </c>
      <c r="AA306" s="802" t="s">
        <v>1019</v>
      </c>
      <c r="AB306" s="802" t="s">
        <v>1020</v>
      </c>
      <c r="AC306" s="802" t="s">
        <v>202</v>
      </c>
      <c r="AD306" s="802" t="s">
        <v>1017</v>
      </c>
      <c r="AE306" s="802" t="s">
        <v>1018</v>
      </c>
      <c r="AF306" s="802" t="s">
        <v>1019</v>
      </c>
      <c r="AG306" s="802" t="s">
        <v>1020</v>
      </c>
      <c r="AH306" s="802" t="s">
        <v>202</v>
      </c>
      <c r="AI306" s="802" t="s">
        <v>1017</v>
      </c>
      <c r="AJ306" s="802" t="s">
        <v>1018</v>
      </c>
      <c r="AK306" s="802" t="s">
        <v>1019</v>
      </c>
      <c r="AL306" s="802" t="s">
        <v>1020</v>
      </c>
      <c r="AM306" s="802" t="s">
        <v>202</v>
      </c>
      <c r="AN306" s="802" t="s">
        <v>1017</v>
      </c>
      <c r="AO306" s="802" t="s">
        <v>1018</v>
      </c>
      <c r="AP306" s="802" t="s">
        <v>1019</v>
      </c>
      <c r="AQ306" s="802" t="s">
        <v>1020</v>
      </c>
    </row>
    <row r="307" spans="1:46" s="3" customFormat="1">
      <c r="A307" s="29"/>
      <c r="B307" s="775" t="str">
        <f t="shared" si="10"/>
        <v>ETO</v>
      </c>
      <c r="C307" s="836" t="s">
        <v>74</v>
      </c>
      <c r="D307" s="556">
        <v>0</v>
      </c>
      <c r="E307" s="837" t="s">
        <v>62</v>
      </c>
      <c r="F307" s="556">
        <v>0</v>
      </c>
      <c r="G307" s="556" t="s">
        <v>62</v>
      </c>
      <c r="H307" s="556">
        <v>0</v>
      </c>
      <c r="I307" s="556">
        <v>0</v>
      </c>
      <c r="J307" s="837" t="s">
        <v>62</v>
      </c>
      <c r="K307" s="556">
        <v>0</v>
      </c>
      <c r="L307" s="556" t="s">
        <v>62</v>
      </c>
      <c r="M307" s="556">
        <v>0</v>
      </c>
      <c r="N307" s="556">
        <v>0</v>
      </c>
      <c r="O307" s="837" t="s">
        <v>62</v>
      </c>
      <c r="P307" s="556">
        <v>0</v>
      </c>
      <c r="Q307" s="556">
        <v>0</v>
      </c>
      <c r="R307" s="556">
        <v>0</v>
      </c>
      <c r="S307" s="556">
        <v>0</v>
      </c>
      <c r="T307" s="837" t="s">
        <v>62</v>
      </c>
      <c r="U307" s="556">
        <v>0</v>
      </c>
      <c r="V307" s="556">
        <v>0</v>
      </c>
      <c r="W307" s="556">
        <v>0</v>
      </c>
      <c r="X307" s="556">
        <v>0</v>
      </c>
      <c r="Y307" s="837" t="s">
        <v>62</v>
      </c>
      <c r="Z307" s="556">
        <v>0</v>
      </c>
      <c r="AA307" s="556">
        <v>0</v>
      </c>
      <c r="AB307" s="556">
        <v>0</v>
      </c>
      <c r="AC307" s="556">
        <v>0</v>
      </c>
      <c r="AD307" s="837" t="s">
        <v>62</v>
      </c>
      <c r="AE307" s="556">
        <v>0</v>
      </c>
      <c r="AF307" s="556">
        <v>0</v>
      </c>
      <c r="AG307" s="556">
        <v>0</v>
      </c>
      <c r="AH307" s="556">
        <v>0</v>
      </c>
      <c r="AI307" s="837" t="s">
        <v>62</v>
      </c>
      <c r="AJ307" s="556" t="s">
        <v>62</v>
      </c>
      <c r="AK307" s="556">
        <v>0</v>
      </c>
      <c r="AL307" s="556">
        <v>0</v>
      </c>
      <c r="AM307" s="556">
        <v>0</v>
      </c>
      <c r="AN307" s="837" t="s">
        <v>62</v>
      </c>
      <c r="AO307" s="556">
        <v>0</v>
      </c>
      <c r="AP307" s="556">
        <v>0</v>
      </c>
      <c r="AQ307" s="556">
        <v>0</v>
      </c>
    </row>
    <row r="308" spans="1:46" s="3" customFormat="1">
      <c r="A308" s="29"/>
      <c r="B308" s="775" t="str">
        <f t="shared" si="10"/>
        <v>ETO</v>
      </c>
      <c r="C308" s="836" t="s">
        <v>1021</v>
      </c>
      <c r="D308" s="556">
        <v>0</v>
      </c>
      <c r="E308" s="837" t="s">
        <v>62</v>
      </c>
      <c r="F308" s="556">
        <v>0</v>
      </c>
      <c r="G308" s="556">
        <v>0</v>
      </c>
      <c r="H308" s="556">
        <v>0</v>
      </c>
      <c r="I308" s="556">
        <v>58</v>
      </c>
      <c r="J308" s="837">
        <v>1.4E-2</v>
      </c>
      <c r="K308" s="556">
        <v>58</v>
      </c>
      <c r="L308" s="556">
        <v>0</v>
      </c>
      <c r="M308" s="556">
        <v>0</v>
      </c>
      <c r="N308" s="556">
        <v>936</v>
      </c>
      <c r="O308" s="837">
        <v>0.107</v>
      </c>
      <c r="P308" s="556">
        <v>936</v>
      </c>
      <c r="Q308" s="556">
        <v>0</v>
      </c>
      <c r="R308" s="556">
        <v>0</v>
      </c>
      <c r="S308" s="556">
        <v>1717</v>
      </c>
      <c r="T308" s="837">
        <v>0.378</v>
      </c>
      <c r="U308" s="556">
        <v>1717</v>
      </c>
      <c r="V308" s="556">
        <v>0</v>
      </c>
      <c r="W308" s="556">
        <v>0</v>
      </c>
      <c r="X308" s="556">
        <v>1307</v>
      </c>
      <c r="Y308" s="837">
        <v>0.26200000000000001</v>
      </c>
      <c r="Z308" s="556">
        <v>1307</v>
      </c>
      <c r="AA308" s="556">
        <v>0</v>
      </c>
      <c r="AB308" s="556">
        <v>0</v>
      </c>
      <c r="AC308" s="556">
        <v>0</v>
      </c>
      <c r="AD308" s="837" t="s">
        <v>62</v>
      </c>
      <c r="AE308" s="556">
        <v>0</v>
      </c>
      <c r="AF308" s="556">
        <v>0</v>
      </c>
      <c r="AG308" s="556">
        <v>0</v>
      </c>
      <c r="AH308" s="556">
        <v>0</v>
      </c>
      <c r="AI308" s="837" t="s">
        <v>62</v>
      </c>
      <c r="AJ308" s="556" t="s">
        <v>62</v>
      </c>
      <c r="AK308" s="556">
        <v>0</v>
      </c>
      <c r="AL308" s="556">
        <v>0</v>
      </c>
      <c r="AM308" s="556">
        <v>0</v>
      </c>
      <c r="AN308" s="837" t="s">
        <v>62</v>
      </c>
      <c r="AO308" s="556">
        <v>0</v>
      </c>
      <c r="AP308" s="556">
        <v>0</v>
      </c>
      <c r="AQ308" s="556">
        <v>0</v>
      </c>
    </row>
    <row r="309" spans="1:46" s="3" customFormat="1">
      <c r="A309" s="29"/>
      <c r="B309" s="775" t="str">
        <f t="shared" si="10"/>
        <v>ETO</v>
      </c>
      <c r="C309" s="836" t="s">
        <v>1022</v>
      </c>
      <c r="D309" s="556">
        <v>1171</v>
      </c>
      <c r="E309" s="837">
        <v>0.34</v>
      </c>
      <c r="F309" s="556">
        <v>1171</v>
      </c>
      <c r="G309" s="556">
        <v>0</v>
      </c>
      <c r="H309" s="556">
        <v>0</v>
      </c>
      <c r="I309" s="556">
        <v>1135</v>
      </c>
      <c r="J309" s="837">
        <v>0.27</v>
      </c>
      <c r="K309" s="556">
        <v>1135</v>
      </c>
      <c r="L309" s="556">
        <v>0</v>
      </c>
      <c r="M309" s="556">
        <v>0</v>
      </c>
      <c r="N309" s="556">
        <v>3431</v>
      </c>
      <c r="O309" s="837">
        <v>0.39400000000000002</v>
      </c>
      <c r="P309" s="556">
        <v>3431</v>
      </c>
      <c r="Q309" s="556">
        <v>0</v>
      </c>
      <c r="R309" s="556">
        <v>0</v>
      </c>
      <c r="S309" s="556">
        <v>1360</v>
      </c>
      <c r="T309" s="837">
        <v>0.3</v>
      </c>
      <c r="U309" s="556">
        <v>1360</v>
      </c>
      <c r="V309" s="556">
        <v>0</v>
      </c>
      <c r="W309" s="556">
        <v>0</v>
      </c>
      <c r="X309" s="556">
        <v>0</v>
      </c>
      <c r="Y309" s="837" t="s">
        <v>62</v>
      </c>
      <c r="Z309" s="556">
        <v>0</v>
      </c>
      <c r="AA309" s="556">
        <v>0</v>
      </c>
      <c r="AB309" s="556">
        <v>0</v>
      </c>
      <c r="AC309" s="556">
        <v>0</v>
      </c>
      <c r="AD309" s="837" t="s">
        <v>62</v>
      </c>
      <c r="AE309" s="556">
        <v>0</v>
      </c>
      <c r="AF309" s="556">
        <v>0</v>
      </c>
      <c r="AG309" s="556">
        <v>0</v>
      </c>
      <c r="AH309" s="556">
        <v>0</v>
      </c>
      <c r="AI309" s="837" t="s">
        <v>62</v>
      </c>
      <c r="AJ309" s="556" t="s">
        <v>62</v>
      </c>
      <c r="AK309" s="556">
        <v>0</v>
      </c>
      <c r="AL309" s="556">
        <v>0</v>
      </c>
      <c r="AM309" s="556">
        <v>0</v>
      </c>
      <c r="AN309" s="837" t="s">
        <v>62</v>
      </c>
      <c r="AO309" s="556">
        <v>0</v>
      </c>
      <c r="AP309" s="556">
        <v>0</v>
      </c>
      <c r="AQ309" s="556">
        <v>0</v>
      </c>
    </row>
    <row r="310" spans="1:46" s="3" customFormat="1">
      <c r="A310" s="29"/>
      <c r="B310" s="775" t="str">
        <f t="shared" si="10"/>
        <v>ETO</v>
      </c>
      <c r="C310" s="836" t="s">
        <v>1023</v>
      </c>
      <c r="D310" s="556">
        <v>0</v>
      </c>
      <c r="E310" s="837" t="s">
        <v>62</v>
      </c>
      <c r="F310" s="556">
        <v>0</v>
      </c>
      <c r="G310" s="556">
        <v>0</v>
      </c>
      <c r="H310" s="556">
        <v>0</v>
      </c>
      <c r="I310" s="556">
        <v>0</v>
      </c>
      <c r="J310" s="837" t="s">
        <v>62</v>
      </c>
      <c r="K310" s="556">
        <v>0</v>
      </c>
      <c r="L310" s="556">
        <v>0</v>
      </c>
      <c r="M310" s="556">
        <v>0</v>
      </c>
      <c r="N310" s="556">
        <v>0</v>
      </c>
      <c r="O310" s="837" t="s">
        <v>62</v>
      </c>
      <c r="P310" s="556">
        <v>0</v>
      </c>
      <c r="Q310" s="556">
        <v>0</v>
      </c>
      <c r="R310" s="556">
        <v>0</v>
      </c>
      <c r="S310" s="556">
        <v>0</v>
      </c>
      <c r="T310" s="837" t="s">
        <v>62</v>
      </c>
      <c r="U310" s="556">
        <v>0</v>
      </c>
      <c r="V310" s="556">
        <v>0</v>
      </c>
      <c r="W310" s="556">
        <v>0</v>
      </c>
      <c r="X310" s="556">
        <v>0</v>
      </c>
      <c r="Y310" s="837" t="s">
        <v>62</v>
      </c>
      <c r="Z310" s="556">
        <v>0</v>
      </c>
      <c r="AA310" s="556">
        <v>0</v>
      </c>
      <c r="AB310" s="556">
        <v>0</v>
      </c>
      <c r="AC310" s="556">
        <v>0</v>
      </c>
      <c r="AD310" s="837" t="s">
        <v>62</v>
      </c>
      <c r="AE310" s="556">
        <v>0</v>
      </c>
      <c r="AF310" s="556">
        <v>0</v>
      </c>
      <c r="AG310" s="556">
        <v>0</v>
      </c>
      <c r="AH310" s="556">
        <v>0</v>
      </c>
      <c r="AI310" s="837" t="s">
        <v>62</v>
      </c>
      <c r="AJ310" s="556" t="s">
        <v>62</v>
      </c>
      <c r="AK310" s="556">
        <v>0</v>
      </c>
      <c r="AL310" s="556">
        <v>0</v>
      </c>
      <c r="AM310" s="556">
        <v>0</v>
      </c>
      <c r="AN310" s="837" t="s">
        <v>62</v>
      </c>
      <c r="AO310" s="556">
        <v>0</v>
      </c>
      <c r="AP310" s="556">
        <v>0</v>
      </c>
      <c r="AQ310" s="556">
        <v>0</v>
      </c>
    </row>
    <row r="311" spans="1:46" s="3" customFormat="1">
      <c r="A311" s="29"/>
      <c r="B311" s="775" t="str">
        <f t="shared" si="10"/>
        <v>ETO</v>
      </c>
      <c r="C311" s="836" t="s">
        <v>76</v>
      </c>
      <c r="D311" s="556">
        <v>0</v>
      </c>
      <c r="E311" s="837" t="s">
        <v>62</v>
      </c>
      <c r="F311" s="556">
        <v>0</v>
      </c>
      <c r="G311" s="556">
        <v>0</v>
      </c>
      <c r="H311" s="556">
        <v>0</v>
      </c>
      <c r="I311" s="556">
        <v>0</v>
      </c>
      <c r="J311" s="837" t="s">
        <v>62</v>
      </c>
      <c r="K311" s="556">
        <v>0</v>
      </c>
      <c r="L311" s="556">
        <v>0</v>
      </c>
      <c r="M311" s="556">
        <v>0</v>
      </c>
      <c r="N311" s="556">
        <v>0</v>
      </c>
      <c r="O311" s="837" t="s">
        <v>62</v>
      </c>
      <c r="P311" s="556">
        <v>0</v>
      </c>
      <c r="Q311" s="556">
        <v>0</v>
      </c>
      <c r="R311" s="556">
        <v>0</v>
      </c>
      <c r="S311" s="556">
        <v>0</v>
      </c>
      <c r="T311" s="837" t="s">
        <v>62</v>
      </c>
      <c r="U311" s="556">
        <v>0</v>
      </c>
      <c r="V311" s="556">
        <v>0</v>
      </c>
      <c r="W311" s="556">
        <v>0</v>
      </c>
      <c r="X311" s="556">
        <v>0</v>
      </c>
      <c r="Y311" s="837" t="s">
        <v>62</v>
      </c>
      <c r="Z311" s="556">
        <v>0</v>
      </c>
      <c r="AA311" s="556">
        <v>0</v>
      </c>
      <c r="AB311" s="556">
        <v>0</v>
      </c>
      <c r="AC311" s="556">
        <v>0</v>
      </c>
      <c r="AD311" s="837" t="s">
        <v>62</v>
      </c>
      <c r="AE311" s="556">
        <v>0</v>
      </c>
      <c r="AF311" s="556">
        <v>0</v>
      </c>
      <c r="AG311" s="556">
        <v>0</v>
      </c>
      <c r="AH311" s="556">
        <v>0</v>
      </c>
      <c r="AI311" s="837" t="s">
        <v>62</v>
      </c>
      <c r="AJ311" s="556" t="s">
        <v>62</v>
      </c>
      <c r="AK311" s="556">
        <v>0</v>
      </c>
      <c r="AL311" s="556">
        <v>0</v>
      </c>
      <c r="AM311" s="556">
        <v>0</v>
      </c>
      <c r="AN311" s="837" t="s">
        <v>62</v>
      </c>
      <c r="AO311" s="556">
        <v>0</v>
      </c>
      <c r="AP311" s="556">
        <v>0</v>
      </c>
      <c r="AQ311" s="556">
        <v>0</v>
      </c>
    </row>
    <row r="312" spans="1:46" s="3" customFormat="1">
      <c r="A312" s="29"/>
      <c r="B312" s="775" t="str">
        <f t="shared" si="10"/>
        <v>ETO</v>
      </c>
      <c r="C312" s="836" t="s">
        <v>73</v>
      </c>
      <c r="D312" s="556">
        <v>0</v>
      </c>
      <c r="E312" s="837" t="s">
        <v>62</v>
      </c>
      <c r="F312" s="556">
        <v>0</v>
      </c>
      <c r="G312" s="556">
        <v>0</v>
      </c>
      <c r="H312" s="556">
        <v>0</v>
      </c>
      <c r="I312" s="556">
        <v>0</v>
      </c>
      <c r="J312" s="837" t="s">
        <v>62</v>
      </c>
      <c r="K312" s="556">
        <v>0</v>
      </c>
      <c r="L312" s="556">
        <v>0</v>
      </c>
      <c r="M312" s="556">
        <v>0</v>
      </c>
      <c r="N312" s="556">
        <v>0</v>
      </c>
      <c r="O312" s="837" t="s">
        <v>62</v>
      </c>
      <c r="P312" s="556">
        <v>0</v>
      </c>
      <c r="Q312" s="556">
        <v>0</v>
      </c>
      <c r="R312" s="556">
        <v>0</v>
      </c>
      <c r="S312" s="556">
        <v>0</v>
      </c>
      <c r="T312" s="837" t="s">
        <v>62</v>
      </c>
      <c r="U312" s="556">
        <v>0</v>
      </c>
      <c r="V312" s="556">
        <v>0</v>
      </c>
      <c r="W312" s="556">
        <v>0</v>
      </c>
      <c r="X312" s="556">
        <v>0</v>
      </c>
      <c r="Y312" s="837" t="s">
        <v>62</v>
      </c>
      <c r="Z312" s="556">
        <v>0</v>
      </c>
      <c r="AA312" s="556">
        <v>0</v>
      </c>
      <c r="AB312" s="556">
        <v>0</v>
      </c>
      <c r="AC312" s="556">
        <v>3529</v>
      </c>
      <c r="AD312" s="837">
        <v>0.45800000000000002</v>
      </c>
      <c r="AE312" s="556">
        <v>1931</v>
      </c>
      <c r="AF312" s="556">
        <v>0</v>
      </c>
      <c r="AG312" s="556">
        <v>1598</v>
      </c>
      <c r="AH312" s="556">
        <v>1718</v>
      </c>
      <c r="AI312" s="837">
        <v>0.19</v>
      </c>
      <c r="AJ312" s="556">
        <v>1718</v>
      </c>
      <c r="AK312" s="556">
        <v>0</v>
      </c>
      <c r="AL312" s="556">
        <v>0</v>
      </c>
      <c r="AM312" s="556">
        <v>0</v>
      </c>
      <c r="AN312" s="837" t="s">
        <v>62</v>
      </c>
      <c r="AO312" s="556">
        <v>0</v>
      </c>
      <c r="AP312" s="556">
        <v>0</v>
      </c>
      <c r="AQ312" s="556">
        <v>0</v>
      </c>
    </row>
    <row r="313" spans="1:46" s="3" customFormat="1">
      <c r="A313" s="29"/>
      <c r="B313" s="775" t="str">
        <f t="shared" si="10"/>
        <v>ETO</v>
      </c>
      <c r="C313" s="836" t="s">
        <v>1024</v>
      </c>
      <c r="D313" s="556">
        <v>1233</v>
      </c>
      <c r="E313" s="837">
        <v>0.36</v>
      </c>
      <c r="F313" s="556">
        <v>1233</v>
      </c>
      <c r="G313" s="556">
        <v>0</v>
      </c>
      <c r="H313" s="556">
        <v>0</v>
      </c>
      <c r="I313" s="556">
        <v>1112</v>
      </c>
      <c r="J313" s="837">
        <v>0.26500000000000001</v>
      </c>
      <c r="K313" s="556">
        <v>1112</v>
      </c>
      <c r="L313" s="556">
        <v>0</v>
      </c>
      <c r="M313" s="556">
        <v>0</v>
      </c>
      <c r="N313" s="556">
        <v>4056</v>
      </c>
      <c r="O313" s="837">
        <v>0.46600000000000003</v>
      </c>
      <c r="P313" s="556">
        <v>4056</v>
      </c>
      <c r="Q313" s="556">
        <v>0</v>
      </c>
      <c r="R313" s="556">
        <v>0</v>
      </c>
      <c r="S313" s="556">
        <v>1464</v>
      </c>
      <c r="T313" s="837">
        <v>0.32200000000000001</v>
      </c>
      <c r="U313" s="556">
        <v>1464</v>
      </c>
      <c r="V313" s="556">
        <v>0</v>
      </c>
      <c r="W313" s="556">
        <v>0</v>
      </c>
      <c r="X313" s="556">
        <v>3672</v>
      </c>
      <c r="Y313" s="837">
        <v>0.73799999999999999</v>
      </c>
      <c r="Z313" s="556">
        <v>3672</v>
      </c>
      <c r="AA313" s="556">
        <v>0</v>
      </c>
      <c r="AB313" s="556">
        <v>0</v>
      </c>
      <c r="AC313" s="556">
        <v>4196</v>
      </c>
      <c r="AD313" s="837">
        <v>0.54200000000000004</v>
      </c>
      <c r="AE313" s="556">
        <v>4197</v>
      </c>
      <c r="AF313" s="556">
        <v>0</v>
      </c>
      <c r="AG313" s="556">
        <v>0</v>
      </c>
      <c r="AH313" s="556">
        <v>7103</v>
      </c>
      <c r="AI313" s="837">
        <v>0.81</v>
      </c>
      <c r="AJ313" s="556">
        <v>7103</v>
      </c>
      <c r="AK313" s="556">
        <v>0</v>
      </c>
      <c r="AL313" s="556">
        <v>0</v>
      </c>
      <c r="AM313" s="556">
        <v>0</v>
      </c>
      <c r="AN313" s="837" t="s">
        <v>62</v>
      </c>
      <c r="AO313" s="556">
        <v>0</v>
      </c>
      <c r="AP313" s="556">
        <v>0</v>
      </c>
      <c r="AQ313" s="556">
        <v>0</v>
      </c>
    </row>
    <row r="314" spans="1:46" s="3" customFormat="1">
      <c r="A314" s="29"/>
      <c r="B314" s="775" t="str">
        <f t="shared" si="10"/>
        <v>ETO</v>
      </c>
      <c r="C314" s="836" t="s">
        <v>1025</v>
      </c>
      <c r="D314" s="556">
        <v>1046</v>
      </c>
      <c r="E314" s="837">
        <v>0.3</v>
      </c>
      <c r="F314" s="556">
        <v>1046</v>
      </c>
      <c r="G314" s="556">
        <v>0</v>
      </c>
      <c r="H314" s="556">
        <v>0</v>
      </c>
      <c r="I314" s="556">
        <v>1894</v>
      </c>
      <c r="J314" s="837">
        <v>0.45100000000000001</v>
      </c>
      <c r="K314" s="556">
        <v>1894</v>
      </c>
      <c r="L314" s="556">
        <v>0</v>
      </c>
      <c r="M314" s="556">
        <v>0</v>
      </c>
      <c r="N314" s="556">
        <v>288</v>
      </c>
      <c r="O314" s="837">
        <v>3.3000000000000002E-2</v>
      </c>
      <c r="P314" s="556">
        <v>288</v>
      </c>
      <c r="Q314" s="556">
        <v>0</v>
      </c>
      <c r="R314" s="556">
        <v>0</v>
      </c>
      <c r="S314" s="556">
        <v>0</v>
      </c>
      <c r="T314" s="837" t="s">
        <v>62</v>
      </c>
      <c r="U314" s="556">
        <v>0</v>
      </c>
      <c r="V314" s="556">
        <v>0</v>
      </c>
      <c r="W314" s="556">
        <v>0</v>
      </c>
      <c r="X314" s="556">
        <v>0</v>
      </c>
      <c r="Y314" s="837" t="s">
        <v>62</v>
      </c>
      <c r="Z314" s="556">
        <v>0</v>
      </c>
      <c r="AA314" s="556">
        <v>0</v>
      </c>
      <c r="AB314" s="556">
        <v>0</v>
      </c>
      <c r="AC314" s="556">
        <v>0</v>
      </c>
      <c r="AD314" s="837" t="s">
        <v>62</v>
      </c>
      <c r="AE314" s="556">
        <v>0</v>
      </c>
      <c r="AF314" s="556">
        <v>0</v>
      </c>
      <c r="AG314" s="556">
        <v>0</v>
      </c>
      <c r="AH314" s="556">
        <v>0</v>
      </c>
      <c r="AI314" s="837" t="s">
        <v>62</v>
      </c>
      <c r="AJ314" s="556" t="s">
        <v>62</v>
      </c>
      <c r="AK314" s="556">
        <v>0</v>
      </c>
      <c r="AL314" s="556">
        <v>0</v>
      </c>
      <c r="AM314" s="556">
        <v>0</v>
      </c>
      <c r="AN314" s="837" t="s">
        <v>62</v>
      </c>
      <c r="AO314" s="556">
        <v>0</v>
      </c>
      <c r="AP314" s="556">
        <v>0</v>
      </c>
      <c r="AQ314" s="556">
        <v>0</v>
      </c>
    </row>
    <row r="315" spans="1:46" s="3" customFormat="1">
      <c r="A315" s="29"/>
      <c r="B315" s="775" t="str">
        <f t="shared" si="10"/>
        <v>ETO</v>
      </c>
      <c r="C315" s="836" t="s">
        <v>1026</v>
      </c>
      <c r="D315" s="556">
        <v>0</v>
      </c>
      <c r="E315" s="837" t="s">
        <v>62</v>
      </c>
      <c r="F315" s="556">
        <v>0</v>
      </c>
      <c r="G315" s="556">
        <v>0</v>
      </c>
      <c r="H315" s="556">
        <v>0</v>
      </c>
      <c r="I315" s="556">
        <v>0</v>
      </c>
      <c r="J315" s="837" t="s">
        <v>62</v>
      </c>
      <c r="K315" s="556">
        <v>0</v>
      </c>
      <c r="L315" s="556">
        <v>0</v>
      </c>
      <c r="M315" s="556">
        <v>0</v>
      </c>
      <c r="N315" s="556">
        <v>0</v>
      </c>
      <c r="O315" s="837" t="s">
        <v>62</v>
      </c>
      <c r="P315" s="556"/>
      <c r="Q315" s="556">
        <v>0</v>
      </c>
      <c r="R315" s="556">
        <v>0</v>
      </c>
      <c r="S315" s="556">
        <v>0</v>
      </c>
      <c r="T315" s="837" t="s">
        <v>62</v>
      </c>
      <c r="U315" s="556">
        <v>0</v>
      </c>
      <c r="V315" s="556">
        <v>0</v>
      </c>
      <c r="W315" s="556">
        <v>0</v>
      </c>
      <c r="X315" s="556">
        <v>0</v>
      </c>
      <c r="Y315" s="837" t="s">
        <v>62</v>
      </c>
      <c r="Z315" s="556">
        <v>0</v>
      </c>
      <c r="AA315" s="556">
        <v>0</v>
      </c>
      <c r="AB315" s="556">
        <v>0</v>
      </c>
      <c r="AC315" s="556">
        <v>0</v>
      </c>
      <c r="AD315" s="837" t="s">
        <v>62</v>
      </c>
      <c r="AE315" s="556">
        <v>0</v>
      </c>
      <c r="AF315" s="556">
        <v>0</v>
      </c>
      <c r="AG315" s="556">
        <v>0</v>
      </c>
      <c r="AH315" s="556">
        <v>0</v>
      </c>
      <c r="AI315" s="837" t="s">
        <v>62</v>
      </c>
      <c r="AJ315" s="556" t="s">
        <v>62</v>
      </c>
      <c r="AK315" s="556">
        <v>0</v>
      </c>
      <c r="AL315" s="556">
        <v>0</v>
      </c>
      <c r="AM315" s="556">
        <v>0</v>
      </c>
      <c r="AN315" s="837" t="s">
        <v>62</v>
      </c>
      <c r="AO315" s="556">
        <v>0</v>
      </c>
      <c r="AP315" s="556">
        <v>0</v>
      </c>
      <c r="AQ315" s="556">
        <v>0</v>
      </c>
    </row>
    <row r="316" spans="1:46" s="3" customFormat="1">
      <c r="A316" s="34"/>
      <c r="B316" s="775" t="str">
        <f t="shared" si="10"/>
        <v>ETO</v>
      </c>
      <c r="C316" s="836" t="s">
        <v>1027</v>
      </c>
      <c r="D316" s="556">
        <v>0</v>
      </c>
      <c r="E316" s="837" t="s">
        <v>62</v>
      </c>
      <c r="F316" s="556">
        <v>0</v>
      </c>
      <c r="G316" s="556">
        <v>0</v>
      </c>
      <c r="H316" s="556">
        <v>0</v>
      </c>
      <c r="I316" s="556">
        <v>0</v>
      </c>
      <c r="J316" s="837" t="s">
        <v>62</v>
      </c>
      <c r="K316" s="556">
        <v>0</v>
      </c>
      <c r="L316" s="556">
        <v>0</v>
      </c>
      <c r="M316" s="556">
        <v>0</v>
      </c>
      <c r="N316" s="556">
        <v>0</v>
      </c>
      <c r="O316" s="837" t="s">
        <v>62</v>
      </c>
      <c r="P316" s="556">
        <v>0</v>
      </c>
      <c r="Q316" s="556">
        <v>0</v>
      </c>
      <c r="R316" s="556">
        <v>0</v>
      </c>
      <c r="S316" s="556">
        <v>0</v>
      </c>
      <c r="T316" s="837" t="s">
        <v>62</v>
      </c>
      <c r="U316" s="556">
        <v>0</v>
      </c>
      <c r="V316" s="556">
        <v>0</v>
      </c>
      <c r="W316" s="556">
        <v>0</v>
      </c>
      <c r="X316" s="556">
        <v>0</v>
      </c>
      <c r="Y316" s="837" t="s">
        <v>62</v>
      </c>
      <c r="Z316" s="556">
        <v>0</v>
      </c>
      <c r="AA316" s="556">
        <v>0</v>
      </c>
      <c r="AB316" s="556">
        <v>0</v>
      </c>
      <c r="AC316" s="556">
        <v>0</v>
      </c>
      <c r="AD316" s="837" t="s">
        <v>62</v>
      </c>
      <c r="AE316" s="556">
        <v>0</v>
      </c>
      <c r="AF316" s="556">
        <v>0</v>
      </c>
      <c r="AG316" s="556">
        <v>0</v>
      </c>
      <c r="AH316" s="556">
        <v>0</v>
      </c>
      <c r="AI316" s="837" t="s">
        <v>62</v>
      </c>
      <c r="AJ316" s="556" t="s">
        <v>62</v>
      </c>
      <c r="AK316" s="556">
        <v>0</v>
      </c>
      <c r="AL316" s="556">
        <v>0</v>
      </c>
      <c r="AM316" s="556">
        <v>0</v>
      </c>
      <c r="AN316" s="837" t="s">
        <v>62</v>
      </c>
      <c r="AO316" s="556">
        <v>0</v>
      </c>
      <c r="AP316" s="556">
        <v>0</v>
      </c>
      <c r="AQ316" s="556">
        <v>0</v>
      </c>
      <c r="AR316" s="33"/>
      <c r="AS316" s="33"/>
      <c r="AT316" s="33"/>
    </row>
    <row r="317" spans="1:46">
      <c r="B317" s="775" t="str">
        <f t="shared" si="10"/>
        <v>ETO</v>
      </c>
      <c r="C317" s="838" t="s">
        <v>1028</v>
      </c>
      <c r="D317" s="839">
        <v>3449</v>
      </c>
      <c r="E317" s="840">
        <v>1</v>
      </c>
      <c r="F317" s="839">
        <v>3449</v>
      </c>
      <c r="G317" s="839">
        <v>0</v>
      </c>
      <c r="H317" s="839">
        <v>0</v>
      </c>
      <c r="I317" s="839">
        <v>4200</v>
      </c>
      <c r="J317" s="840">
        <v>1</v>
      </c>
      <c r="K317" s="839">
        <v>4200</v>
      </c>
      <c r="L317" s="839">
        <v>0</v>
      </c>
      <c r="M317" s="839">
        <v>0</v>
      </c>
      <c r="N317" s="839">
        <v>8712</v>
      </c>
      <c r="O317" s="840">
        <v>1</v>
      </c>
      <c r="P317" s="839">
        <v>8712</v>
      </c>
      <c r="Q317" s="839">
        <v>0</v>
      </c>
      <c r="R317" s="839">
        <v>0</v>
      </c>
      <c r="S317" s="839">
        <v>4541</v>
      </c>
      <c r="T317" s="840">
        <v>1</v>
      </c>
      <c r="U317" s="839">
        <v>4541</v>
      </c>
      <c r="V317" s="839">
        <v>0</v>
      </c>
      <c r="W317" s="839">
        <v>0</v>
      </c>
      <c r="X317" s="839">
        <v>4979</v>
      </c>
      <c r="Y317" s="840">
        <v>1</v>
      </c>
      <c r="Z317" s="839">
        <v>4979</v>
      </c>
      <c r="AA317" s="839">
        <v>0</v>
      </c>
      <c r="AB317" s="839">
        <v>0</v>
      </c>
      <c r="AC317" s="839">
        <v>7726</v>
      </c>
      <c r="AD317" s="840">
        <v>1</v>
      </c>
      <c r="AE317" s="839">
        <v>6128</v>
      </c>
      <c r="AF317" s="839" t="s">
        <v>62</v>
      </c>
      <c r="AG317" s="839">
        <v>1598</v>
      </c>
      <c r="AH317" s="839">
        <v>8820</v>
      </c>
      <c r="AI317" s="840">
        <v>1</v>
      </c>
      <c r="AJ317" s="839">
        <v>8820</v>
      </c>
      <c r="AK317" s="839">
        <v>0</v>
      </c>
      <c r="AL317" s="839">
        <v>0</v>
      </c>
      <c r="AM317" s="839">
        <v>0</v>
      </c>
      <c r="AN317" s="840" t="s">
        <v>62</v>
      </c>
      <c r="AO317" s="839">
        <v>0</v>
      </c>
      <c r="AP317" s="839">
        <v>0</v>
      </c>
      <c r="AQ317" s="839">
        <v>0</v>
      </c>
    </row>
    <row r="318" spans="1:46">
      <c r="B318" s="775" t="str">
        <f t="shared" si="10"/>
        <v>ETO</v>
      </c>
      <c r="C318" s="783" t="s">
        <v>1033</v>
      </c>
      <c r="D318" s="817"/>
      <c r="E318" s="817"/>
      <c r="F318" s="817"/>
      <c r="G318" s="817"/>
      <c r="H318" s="817"/>
      <c r="I318" s="817"/>
      <c r="J318" s="817"/>
      <c r="K318" s="817"/>
      <c r="L318" s="817"/>
      <c r="M318" s="817"/>
      <c r="N318" s="817"/>
      <c r="O318" s="817"/>
      <c r="P318" s="817"/>
      <c r="Q318" s="817"/>
      <c r="R318" s="817"/>
      <c r="S318" s="817"/>
      <c r="T318" s="817"/>
      <c r="U318" s="817"/>
      <c r="V318" s="817"/>
      <c r="W318" s="817"/>
      <c r="X318" s="817"/>
      <c r="Y318" s="817"/>
      <c r="Z318" s="817"/>
      <c r="AA318" s="817"/>
      <c r="AB318" s="803"/>
      <c r="AC318" s="803"/>
      <c r="AD318" s="803"/>
      <c r="AE318" s="803"/>
      <c r="AF318" s="803"/>
      <c r="AG318" s="803"/>
      <c r="AH318" s="804"/>
      <c r="AI318" s="804"/>
      <c r="AJ318" s="804"/>
      <c r="AK318" s="804"/>
      <c r="AL318" s="804"/>
      <c r="AM318" s="804"/>
      <c r="AN318" s="804"/>
      <c r="AO318" s="804"/>
      <c r="AP318" s="804"/>
      <c r="AQ318" s="825"/>
    </row>
    <row r="319" spans="1:46">
      <c r="B319" s="775" t="str">
        <f t="shared" si="10"/>
        <v>ETO</v>
      </c>
      <c r="C319" s="806"/>
      <c r="D319" s="807"/>
      <c r="E319" s="807"/>
      <c r="F319" s="807"/>
      <c r="G319" s="807"/>
      <c r="H319" s="807"/>
      <c r="I319" s="807"/>
      <c r="J319" s="807"/>
      <c r="K319" s="807"/>
      <c r="L319" s="807"/>
      <c r="M319" s="807"/>
      <c r="N319" s="807"/>
      <c r="O319" s="807"/>
      <c r="P319" s="807"/>
      <c r="Q319" s="807"/>
      <c r="R319" s="807"/>
      <c r="S319" s="807"/>
      <c r="T319" s="807"/>
      <c r="U319" s="807"/>
      <c r="V319" s="807"/>
      <c r="W319" s="807"/>
      <c r="X319" s="807"/>
      <c r="Y319" s="807"/>
      <c r="Z319" s="807"/>
      <c r="AA319" s="807"/>
      <c r="AB319" s="677"/>
      <c r="AC319" s="677"/>
      <c r="AD319" s="677"/>
      <c r="AE319" s="677"/>
      <c r="AF319" s="677"/>
      <c r="AG319" s="677"/>
      <c r="AH319" s="671"/>
      <c r="AI319" s="671"/>
      <c r="AJ319" s="671"/>
      <c r="AK319" s="671"/>
      <c r="AL319" s="671"/>
      <c r="AM319" s="671"/>
      <c r="AN319" s="671"/>
      <c r="AO319" s="671"/>
      <c r="AP319" s="671"/>
      <c r="AQ319" s="672"/>
    </row>
    <row r="320" spans="1:46">
      <c r="B320" s="791" t="str">
        <f t="shared" si="10"/>
        <v>ETO</v>
      </c>
      <c r="C320" s="822"/>
      <c r="D320" s="823">
        <v>2020</v>
      </c>
      <c r="E320" s="823"/>
      <c r="F320" s="823"/>
      <c r="G320" s="823">
        <v>2020</v>
      </c>
      <c r="H320" s="823"/>
      <c r="I320" s="823"/>
      <c r="J320" s="823">
        <v>2019</v>
      </c>
      <c r="K320" s="823"/>
      <c r="L320" s="823"/>
      <c r="M320" s="823">
        <v>2018</v>
      </c>
      <c r="N320" s="823"/>
      <c r="O320" s="823"/>
      <c r="P320" s="823">
        <v>2017</v>
      </c>
      <c r="Q320" s="823"/>
      <c r="R320" s="823"/>
      <c r="S320" s="823">
        <v>2016</v>
      </c>
      <c r="T320" s="823"/>
      <c r="U320" s="823"/>
      <c r="V320" s="823">
        <v>2015</v>
      </c>
      <c r="W320" s="823"/>
      <c r="X320" s="823"/>
      <c r="Y320" s="823">
        <v>2014</v>
      </c>
      <c r="Z320" s="823"/>
      <c r="AA320" s="823"/>
      <c r="AB320" s="671"/>
      <c r="AC320" s="671"/>
      <c r="AD320" s="677"/>
      <c r="AE320" s="677"/>
      <c r="AF320" s="671"/>
      <c r="AG320" s="671"/>
      <c r="AH320" s="671"/>
      <c r="AI320" s="671"/>
      <c r="AJ320" s="671"/>
      <c r="AK320" s="671"/>
      <c r="AL320" s="671"/>
      <c r="AM320" s="671"/>
      <c r="AN320" s="671"/>
      <c r="AO320" s="671"/>
      <c r="AP320" s="671"/>
      <c r="AQ320" s="672"/>
    </row>
    <row r="321" spans="1:46" ht="38.25">
      <c r="B321" s="811" t="str">
        <f t="shared" si="10"/>
        <v>ETO</v>
      </c>
      <c r="C321" s="812" t="s">
        <v>1014</v>
      </c>
      <c r="D321" s="813" t="s">
        <v>1030</v>
      </c>
      <c r="E321" s="814" t="s">
        <v>1031</v>
      </c>
      <c r="F321" s="814" t="s">
        <v>1032</v>
      </c>
      <c r="G321" s="813" t="s">
        <v>1030</v>
      </c>
      <c r="H321" s="814" t="s">
        <v>1031</v>
      </c>
      <c r="I321" s="814" t="s">
        <v>1032</v>
      </c>
      <c r="J321" s="813" t="s">
        <v>1030</v>
      </c>
      <c r="K321" s="814" t="s">
        <v>1031</v>
      </c>
      <c r="L321" s="814" t="s">
        <v>1032</v>
      </c>
      <c r="M321" s="813" t="s">
        <v>1030</v>
      </c>
      <c r="N321" s="814" t="s">
        <v>1031</v>
      </c>
      <c r="O321" s="814" t="s">
        <v>1032</v>
      </c>
      <c r="P321" s="813" t="s">
        <v>1030</v>
      </c>
      <c r="Q321" s="814" t="s">
        <v>1031</v>
      </c>
      <c r="R321" s="814" t="s">
        <v>1032</v>
      </c>
      <c r="S321" s="813" t="s">
        <v>1030</v>
      </c>
      <c r="T321" s="814" t="s">
        <v>1031</v>
      </c>
      <c r="U321" s="814" t="s">
        <v>1032</v>
      </c>
      <c r="V321" s="813" t="s">
        <v>1030</v>
      </c>
      <c r="W321" s="814" t="s">
        <v>1031</v>
      </c>
      <c r="X321" s="814" t="s">
        <v>1032</v>
      </c>
      <c r="Y321" s="813" t="s">
        <v>1030</v>
      </c>
      <c r="Z321" s="814" t="s">
        <v>1031</v>
      </c>
      <c r="AA321" s="814" t="s">
        <v>1032</v>
      </c>
      <c r="AB321" s="671"/>
      <c r="AC321" s="671"/>
      <c r="AD321" s="677"/>
      <c r="AE321" s="677"/>
      <c r="AF321" s="671"/>
      <c r="AG321" s="671"/>
      <c r="AH321" s="671"/>
      <c r="AI321" s="671"/>
      <c r="AJ321" s="671"/>
      <c r="AK321" s="671"/>
      <c r="AL321" s="671"/>
      <c r="AM321" s="671"/>
      <c r="AN321" s="671"/>
      <c r="AO321" s="671"/>
      <c r="AP321" s="671"/>
      <c r="AQ321" s="672"/>
    </row>
    <row r="322" spans="1:46">
      <c r="B322" s="775" t="str">
        <f t="shared" si="10"/>
        <v>ETO</v>
      </c>
      <c r="C322" s="841" t="s">
        <v>74</v>
      </c>
      <c r="D322" s="842">
        <v>0</v>
      </c>
      <c r="E322" s="842">
        <v>0</v>
      </c>
      <c r="F322" s="842">
        <v>0</v>
      </c>
      <c r="G322" s="842">
        <v>0</v>
      </c>
      <c r="H322" s="842">
        <v>0</v>
      </c>
      <c r="I322" s="842">
        <v>0</v>
      </c>
      <c r="J322" s="842">
        <v>0</v>
      </c>
      <c r="K322" s="842">
        <v>0</v>
      </c>
      <c r="L322" s="842">
        <v>0</v>
      </c>
      <c r="M322" s="842">
        <v>0</v>
      </c>
      <c r="N322" s="842">
        <v>0</v>
      </c>
      <c r="O322" s="842">
        <v>0</v>
      </c>
      <c r="P322" s="842">
        <v>0</v>
      </c>
      <c r="Q322" s="842">
        <v>0</v>
      </c>
      <c r="R322" s="842">
        <v>0</v>
      </c>
      <c r="S322" s="842">
        <v>0</v>
      </c>
      <c r="T322" s="842">
        <v>0</v>
      </c>
      <c r="U322" s="842">
        <v>0</v>
      </c>
      <c r="V322" s="842">
        <v>0</v>
      </c>
      <c r="W322" s="842">
        <v>0</v>
      </c>
      <c r="X322" s="842">
        <v>0</v>
      </c>
      <c r="Y322" s="842">
        <v>0</v>
      </c>
      <c r="Z322" s="842">
        <v>0</v>
      </c>
      <c r="AA322" s="842">
        <v>0</v>
      </c>
      <c r="AB322" s="671"/>
      <c r="AC322" s="671"/>
      <c r="AD322" s="677"/>
      <c r="AE322" s="677"/>
      <c r="AF322" s="671"/>
      <c r="AG322" s="671"/>
      <c r="AH322" s="671"/>
      <c r="AI322" s="671"/>
      <c r="AJ322" s="671"/>
      <c r="AK322" s="671"/>
      <c r="AL322" s="671"/>
      <c r="AM322" s="671"/>
      <c r="AN322" s="671"/>
      <c r="AO322" s="671"/>
      <c r="AP322" s="671"/>
      <c r="AQ322" s="672"/>
    </row>
    <row r="323" spans="1:46">
      <c r="B323" s="775" t="str">
        <f t="shared" si="10"/>
        <v>ETO</v>
      </c>
      <c r="C323" s="843" t="s">
        <v>1021</v>
      </c>
      <c r="D323" s="842">
        <v>0</v>
      </c>
      <c r="E323" s="842">
        <v>0</v>
      </c>
      <c r="F323" s="842">
        <v>0</v>
      </c>
      <c r="G323" s="842">
        <v>1</v>
      </c>
      <c r="H323" s="842">
        <v>150</v>
      </c>
      <c r="I323" s="842">
        <v>9</v>
      </c>
      <c r="J323" s="842">
        <v>1</v>
      </c>
      <c r="K323" s="842">
        <v>448</v>
      </c>
      <c r="L323" s="842">
        <v>157</v>
      </c>
      <c r="M323" s="842">
        <v>2</v>
      </c>
      <c r="N323" s="842">
        <v>1565</v>
      </c>
      <c r="O323" s="842">
        <v>281</v>
      </c>
      <c r="P323" s="842">
        <v>2</v>
      </c>
      <c r="Q323" s="842">
        <v>252</v>
      </c>
      <c r="R323" s="842">
        <v>61</v>
      </c>
      <c r="S323" s="842">
        <v>0</v>
      </c>
      <c r="T323" s="842">
        <v>0</v>
      </c>
      <c r="U323" s="842">
        <v>0</v>
      </c>
      <c r="V323" s="842">
        <v>0</v>
      </c>
      <c r="W323" s="842">
        <v>0</v>
      </c>
      <c r="X323" s="842">
        <v>0</v>
      </c>
      <c r="Y323" s="842">
        <v>0</v>
      </c>
      <c r="Z323" s="842">
        <v>0</v>
      </c>
      <c r="AA323" s="842">
        <v>0</v>
      </c>
      <c r="AB323" s="671"/>
      <c r="AC323" s="671"/>
      <c r="AD323" s="677"/>
      <c r="AE323" s="677"/>
      <c r="AF323" s="671"/>
      <c r="AG323" s="671"/>
      <c r="AH323" s="671"/>
      <c r="AI323" s="671"/>
      <c r="AJ323" s="671"/>
      <c r="AK323" s="671"/>
      <c r="AL323" s="671"/>
      <c r="AM323" s="671"/>
      <c r="AN323" s="671"/>
      <c r="AO323" s="671"/>
      <c r="AP323" s="671"/>
      <c r="AQ323" s="672"/>
    </row>
    <row r="324" spans="1:46">
      <c r="B324" s="775" t="str">
        <f t="shared" si="10"/>
        <v>ETO</v>
      </c>
      <c r="C324" s="843" t="s">
        <v>1022</v>
      </c>
      <c r="D324" s="842">
        <v>6</v>
      </c>
      <c r="E324" s="842">
        <v>403.37</v>
      </c>
      <c r="F324" s="842">
        <v>33.549999999999997</v>
      </c>
      <c r="G324" s="842">
        <v>3</v>
      </c>
      <c r="H324" s="842">
        <v>776</v>
      </c>
      <c r="I324" s="842">
        <v>81</v>
      </c>
      <c r="J324" s="842">
        <v>5</v>
      </c>
      <c r="K324" s="842">
        <v>1426</v>
      </c>
      <c r="L324" s="842">
        <v>236</v>
      </c>
      <c r="M324" s="842">
        <v>1</v>
      </c>
      <c r="N324" s="842">
        <v>744</v>
      </c>
      <c r="O324" s="842">
        <v>127</v>
      </c>
      <c r="P324" s="842" t="s">
        <v>62</v>
      </c>
      <c r="Q324" s="842" t="s">
        <v>62</v>
      </c>
      <c r="R324" s="842" t="s">
        <v>62</v>
      </c>
      <c r="S324" s="842">
        <v>0</v>
      </c>
      <c r="T324" s="842">
        <v>0</v>
      </c>
      <c r="U324" s="842">
        <v>0</v>
      </c>
      <c r="V324" s="842">
        <v>0</v>
      </c>
      <c r="W324" s="842">
        <v>0</v>
      </c>
      <c r="X324" s="842">
        <v>0</v>
      </c>
      <c r="Y324" s="842">
        <v>0</v>
      </c>
      <c r="Z324" s="842">
        <v>0</v>
      </c>
      <c r="AA324" s="842">
        <v>0</v>
      </c>
      <c r="AB324" s="671"/>
      <c r="AC324" s="671"/>
      <c r="AD324" s="677"/>
      <c r="AE324" s="677"/>
      <c r="AF324" s="671"/>
      <c r="AG324" s="671"/>
      <c r="AH324" s="671"/>
      <c r="AI324" s="671"/>
      <c r="AJ324" s="671"/>
      <c r="AK324" s="671"/>
      <c r="AL324" s="671"/>
      <c r="AM324" s="671"/>
      <c r="AN324" s="671"/>
      <c r="AO324" s="671"/>
      <c r="AP324" s="671"/>
      <c r="AQ324" s="672"/>
    </row>
    <row r="325" spans="1:46">
      <c r="B325" s="775" t="str">
        <f t="shared" si="10"/>
        <v>ETO</v>
      </c>
      <c r="C325" s="843" t="s">
        <v>1023</v>
      </c>
      <c r="D325" s="842">
        <v>0</v>
      </c>
      <c r="E325" s="842">
        <v>0</v>
      </c>
      <c r="F325" s="842">
        <v>0</v>
      </c>
      <c r="G325" s="842">
        <v>0</v>
      </c>
      <c r="H325" s="842">
        <v>0</v>
      </c>
      <c r="I325" s="842">
        <v>0</v>
      </c>
      <c r="J325" s="842">
        <v>0</v>
      </c>
      <c r="K325" s="842">
        <v>0</v>
      </c>
      <c r="L325" s="842">
        <v>0</v>
      </c>
      <c r="M325" s="842">
        <v>0</v>
      </c>
      <c r="N325" s="842">
        <v>0</v>
      </c>
      <c r="O325" s="842">
        <v>0</v>
      </c>
      <c r="P325" s="842">
        <v>0</v>
      </c>
      <c r="Q325" s="842">
        <v>0</v>
      </c>
      <c r="R325" s="842">
        <v>0</v>
      </c>
      <c r="S325" s="842">
        <v>0</v>
      </c>
      <c r="T325" s="842">
        <v>0</v>
      </c>
      <c r="U325" s="842">
        <v>0</v>
      </c>
      <c r="V325" s="842">
        <v>0</v>
      </c>
      <c r="W325" s="842">
        <v>0</v>
      </c>
      <c r="X325" s="842">
        <v>0</v>
      </c>
      <c r="Y325" s="842">
        <v>0</v>
      </c>
      <c r="Z325" s="842">
        <v>0</v>
      </c>
      <c r="AA325" s="842">
        <v>0</v>
      </c>
      <c r="AB325" s="671"/>
      <c r="AC325" s="671"/>
      <c r="AD325" s="677"/>
      <c r="AE325" s="677"/>
      <c r="AF325" s="671"/>
      <c r="AG325" s="671"/>
      <c r="AH325" s="671"/>
      <c r="AI325" s="671"/>
      <c r="AJ325" s="671"/>
      <c r="AK325" s="671"/>
      <c r="AL325" s="671"/>
      <c r="AM325" s="671"/>
      <c r="AN325" s="671"/>
      <c r="AO325" s="671"/>
      <c r="AP325" s="671"/>
      <c r="AQ325" s="672"/>
    </row>
    <row r="326" spans="1:46">
      <c r="B326" s="775" t="str">
        <f t="shared" si="10"/>
        <v>ETO</v>
      </c>
      <c r="C326" s="843" t="s">
        <v>76</v>
      </c>
      <c r="D326" s="842">
        <v>0</v>
      </c>
      <c r="E326" s="842">
        <v>0</v>
      </c>
      <c r="F326" s="842">
        <v>0</v>
      </c>
      <c r="G326" s="842">
        <v>0</v>
      </c>
      <c r="H326" s="842">
        <v>0</v>
      </c>
      <c r="I326" s="842">
        <v>0</v>
      </c>
      <c r="J326" s="842">
        <v>0</v>
      </c>
      <c r="K326" s="842">
        <v>0</v>
      </c>
      <c r="L326" s="842">
        <v>0</v>
      </c>
      <c r="M326" s="842">
        <v>0</v>
      </c>
      <c r="N326" s="842">
        <v>0</v>
      </c>
      <c r="O326" s="842">
        <v>0</v>
      </c>
      <c r="P326" s="842">
        <v>0</v>
      </c>
      <c r="Q326" s="842">
        <v>0</v>
      </c>
      <c r="R326" s="842">
        <v>0</v>
      </c>
      <c r="S326" s="842">
        <v>0</v>
      </c>
      <c r="T326" s="842">
        <v>0</v>
      </c>
      <c r="U326" s="842">
        <v>0</v>
      </c>
      <c r="V326" s="842">
        <v>0</v>
      </c>
      <c r="W326" s="842">
        <v>0</v>
      </c>
      <c r="X326" s="842">
        <v>0</v>
      </c>
      <c r="Y326" s="842">
        <v>0</v>
      </c>
      <c r="Z326" s="842">
        <v>0</v>
      </c>
      <c r="AA326" s="842">
        <v>0</v>
      </c>
      <c r="AB326" s="671"/>
      <c r="AC326" s="671"/>
      <c r="AD326" s="677"/>
      <c r="AE326" s="677"/>
      <c r="AF326" s="671"/>
      <c r="AG326" s="671"/>
      <c r="AH326" s="671"/>
      <c r="AI326" s="671"/>
      <c r="AJ326" s="671"/>
      <c r="AK326" s="671"/>
      <c r="AL326" s="671"/>
      <c r="AM326" s="671"/>
      <c r="AN326" s="671"/>
      <c r="AO326" s="671"/>
      <c r="AP326" s="671"/>
      <c r="AQ326" s="672"/>
    </row>
    <row r="327" spans="1:46">
      <c r="B327" s="775" t="str">
        <f t="shared" si="10"/>
        <v>ETO</v>
      </c>
      <c r="C327" s="843" t="s">
        <v>73</v>
      </c>
      <c r="D327" s="842">
        <v>0</v>
      </c>
      <c r="E327" s="842">
        <v>0</v>
      </c>
      <c r="F327" s="842">
        <v>0</v>
      </c>
      <c r="G327" s="842">
        <v>0</v>
      </c>
      <c r="H327" s="842">
        <v>0</v>
      </c>
      <c r="I327" s="842">
        <v>0</v>
      </c>
      <c r="J327" s="842">
        <v>0</v>
      </c>
      <c r="K327" s="842">
        <v>0</v>
      </c>
      <c r="L327" s="842">
        <v>0</v>
      </c>
      <c r="M327" s="842">
        <v>0</v>
      </c>
      <c r="N327" s="842">
        <v>0</v>
      </c>
      <c r="O327" s="842">
        <v>0</v>
      </c>
      <c r="P327" s="842">
        <v>0</v>
      </c>
      <c r="Q327" s="842">
        <v>0</v>
      </c>
      <c r="R327" s="842">
        <v>0</v>
      </c>
      <c r="S327" s="842">
        <v>1553</v>
      </c>
      <c r="T327" s="842">
        <v>2084</v>
      </c>
      <c r="U327" s="842">
        <v>1883</v>
      </c>
      <c r="V327" s="842">
        <v>64</v>
      </c>
      <c r="W327" s="842">
        <v>24</v>
      </c>
      <c r="X327" s="842">
        <v>5</v>
      </c>
      <c r="Y327" s="842">
        <v>0</v>
      </c>
      <c r="Z327" s="842">
        <v>0</v>
      </c>
      <c r="AA327" s="842">
        <v>0</v>
      </c>
      <c r="AB327" s="671"/>
      <c r="AC327" s="671"/>
      <c r="AD327" s="677"/>
      <c r="AE327" s="677"/>
      <c r="AF327" s="671"/>
      <c r="AG327" s="671"/>
      <c r="AH327" s="671"/>
      <c r="AI327" s="671"/>
      <c r="AJ327" s="671"/>
      <c r="AK327" s="671"/>
      <c r="AL327" s="671"/>
      <c r="AM327" s="671"/>
      <c r="AN327" s="671"/>
      <c r="AO327" s="671"/>
      <c r="AP327" s="671"/>
      <c r="AQ327" s="672"/>
    </row>
    <row r="328" spans="1:46">
      <c r="B328" s="775" t="str">
        <f t="shared" si="10"/>
        <v>ETO</v>
      </c>
      <c r="C328" s="843" t="s">
        <v>1024</v>
      </c>
      <c r="D328" s="842">
        <v>8246</v>
      </c>
      <c r="E328" s="842">
        <v>1456</v>
      </c>
      <c r="F328" s="842">
        <v>825</v>
      </c>
      <c r="G328" s="842">
        <v>4295</v>
      </c>
      <c r="H328" s="842">
        <v>1456</v>
      </c>
      <c r="I328" s="842">
        <v>825</v>
      </c>
      <c r="J328" s="842">
        <v>3209</v>
      </c>
      <c r="K328" s="842">
        <v>1456</v>
      </c>
      <c r="L328" s="842">
        <v>825</v>
      </c>
      <c r="M328" s="842">
        <v>17188</v>
      </c>
      <c r="N328" s="842">
        <v>1552</v>
      </c>
      <c r="O328" s="842">
        <v>992</v>
      </c>
      <c r="P328" s="842">
        <v>5923</v>
      </c>
      <c r="Q328" s="842">
        <v>1196</v>
      </c>
      <c r="R328" s="842">
        <v>656</v>
      </c>
      <c r="S328" s="842">
        <v>2688</v>
      </c>
      <c r="T328" s="842">
        <v>644</v>
      </c>
      <c r="U328" s="842">
        <v>353</v>
      </c>
      <c r="V328" s="842">
        <v>9268</v>
      </c>
      <c r="W328" s="842">
        <v>1805</v>
      </c>
      <c r="X328" s="842">
        <v>1009</v>
      </c>
      <c r="Y328" s="842">
        <v>0</v>
      </c>
      <c r="Z328" s="842">
        <v>0</v>
      </c>
      <c r="AA328" s="842">
        <v>0</v>
      </c>
      <c r="AB328" s="671"/>
      <c r="AC328" s="671"/>
      <c r="AD328" s="677"/>
      <c r="AE328" s="677"/>
      <c r="AF328" s="671"/>
      <c r="AG328" s="671"/>
      <c r="AH328" s="671"/>
      <c r="AI328" s="671"/>
      <c r="AJ328" s="671"/>
      <c r="AK328" s="671"/>
      <c r="AL328" s="671"/>
      <c r="AM328" s="671"/>
      <c r="AN328" s="671"/>
      <c r="AO328" s="671"/>
      <c r="AP328" s="671"/>
      <c r="AQ328" s="672"/>
    </row>
    <row r="329" spans="1:46">
      <c r="B329" s="775" t="str">
        <f t="shared" si="10"/>
        <v>ETO</v>
      </c>
      <c r="C329" s="843" t="s">
        <v>1025</v>
      </c>
      <c r="D329" s="842">
        <v>4</v>
      </c>
      <c r="E329" s="842">
        <v>643.41999999999996</v>
      </c>
      <c r="F329" s="842">
        <v>144.81</v>
      </c>
      <c r="G329" s="842">
        <v>4</v>
      </c>
      <c r="H329" s="842">
        <v>448</v>
      </c>
      <c r="I329" s="842">
        <v>102</v>
      </c>
      <c r="J329" s="842">
        <v>1</v>
      </c>
      <c r="K329" s="842">
        <v>100</v>
      </c>
      <c r="L329" s="842">
        <v>23</v>
      </c>
      <c r="M329" s="842">
        <v>0</v>
      </c>
      <c r="N329" s="842">
        <v>0</v>
      </c>
      <c r="O329" s="842">
        <v>0</v>
      </c>
      <c r="P329" s="842">
        <v>0</v>
      </c>
      <c r="Q329" s="842">
        <v>0</v>
      </c>
      <c r="R329" s="842">
        <v>0</v>
      </c>
      <c r="S329" s="842">
        <v>0</v>
      </c>
      <c r="T329" s="842">
        <v>0</v>
      </c>
      <c r="U329" s="842">
        <v>0</v>
      </c>
      <c r="V329" s="842">
        <v>0</v>
      </c>
      <c r="W329" s="842">
        <v>0</v>
      </c>
      <c r="X329" s="842">
        <v>0</v>
      </c>
      <c r="Y329" s="842">
        <v>0</v>
      </c>
      <c r="Z329" s="842">
        <v>0</v>
      </c>
      <c r="AA329" s="842">
        <v>0</v>
      </c>
      <c r="AB329" s="671"/>
      <c r="AC329" s="671"/>
      <c r="AD329" s="677"/>
      <c r="AE329" s="677"/>
      <c r="AF329" s="671"/>
      <c r="AG329" s="671"/>
      <c r="AH329" s="671"/>
      <c r="AI329" s="671"/>
      <c r="AJ329" s="671"/>
      <c r="AK329" s="671"/>
      <c r="AL329" s="671"/>
      <c r="AM329" s="671"/>
      <c r="AN329" s="671"/>
      <c r="AO329" s="671"/>
      <c r="AP329" s="671"/>
      <c r="AQ329" s="672"/>
    </row>
    <row r="330" spans="1:46">
      <c r="B330" s="775" t="str">
        <f t="shared" si="10"/>
        <v>ETO</v>
      </c>
      <c r="C330" s="843" t="s">
        <v>1026</v>
      </c>
      <c r="D330" s="842">
        <v>0</v>
      </c>
      <c r="E330" s="842">
        <v>0</v>
      </c>
      <c r="F330" s="842">
        <v>0</v>
      </c>
      <c r="G330" s="842">
        <v>0</v>
      </c>
      <c r="H330" s="842">
        <v>0</v>
      </c>
      <c r="I330" s="842">
        <v>0</v>
      </c>
      <c r="J330" s="842">
        <v>0</v>
      </c>
      <c r="K330" s="842">
        <v>0</v>
      </c>
      <c r="L330" s="842">
        <v>0</v>
      </c>
      <c r="M330" s="842">
        <v>0</v>
      </c>
      <c r="N330" s="842">
        <v>0</v>
      </c>
      <c r="O330" s="842">
        <v>0</v>
      </c>
      <c r="P330" s="842">
        <v>0</v>
      </c>
      <c r="Q330" s="842">
        <v>0</v>
      </c>
      <c r="R330" s="842">
        <v>0</v>
      </c>
      <c r="S330" s="842">
        <v>0</v>
      </c>
      <c r="T330" s="842">
        <v>0</v>
      </c>
      <c r="U330" s="842">
        <v>0</v>
      </c>
      <c r="V330" s="842">
        <v>0</v>
      </c>
      <c r="W330" s="842">
        <v>0</v>
      </c>
      <c r="X330" s="842">
        <v>0</v>
      </c>
      <c r="Y330" s="842">
        <v>0</v>
      </c>
      <c r="Z330" s="842">
        <v>0</v>
      </c>
      <c r="AA330" s="842">
        <v>0</v>
      </c>
      <c r="AB330" s="671"/>
      <c r="AC330" s="671"/>
      <c r="AD330" s="677"/>
      <c r="AE330" s="677"/>
      <c r="AF330" s="671"/>
      <c r="AG330" s="671"/>
      <c r="AH330" s="671"/>
      <c r="AI330" s="671"/>
      <c r="AJ330" s="671"/>
      <c r="AK330" s="671"/>
      <c r="AL330" s="671"/>
      <c r="AM330" s="671"/>
      <c r="AN330" s="671"/>
      <c r="AO330" s="671"/>
      <c r="AP330" s="671"/>
      <c r="AQ330" s="672"/>
    </row>
    <row r="331" spans="1:46" s="302" customFormat="1">
      <c r="A331" s="298"/>
      <c r="B331" s="775" t="str">
        <f t="shared" si="10"/>
        <v>ETO</v>
      </c>
      <c r="C331" s="843" t="s">
        <v>473</v>
      </c>
      <c r="D331" s="842">
        <v>0</v>
      </c>
      <c r="E331" s="842">
        <v>0</v>
      </c>
      <c r="F331" s="842">
        <v>0</v>
      </c>
      <c r="G331" s="842">
        <v>0</v>
      </c>
      <c r="H331" s="842">
        <v>0</v>
      </c>
      <c r="I331" s="842">
        <v>0</v>
      </c>
      <c r="J331" s="842">
        <v>0</v>
      </c>
      <c r="K331" s="842">
        <v>0</v>
      </c>
      <c r="L331" s="842">
        <v>0</v>
      </c>
      <c r="M331" s="842">
        <v>0</v>
      </c>
      <c r="N331" s="842">
        <v>0</v>
      </c>
      <c r="O331" s="842">
        <v>0</v>
      </c>
      <c r="P331" s="842">
        <v>0</v>
      </c>
      <c r="Q331" s="842">
        <v>0</v>
      </c>
      <c r="R331" s="842">
        <v>0</v>
      </c>
      <c r="S331" s="842">
        <v>0</v>
      </c>
      <c r="T331" s="842">
        <v>0</v>
      </c>
      <c r="U331" s="842">
        <v>0</v>
      </c>
      <c r="V331" s="842">
        <v>0</v>
      </c>
      <c r="W331" s="842">
        <v>0</v>
      </c>
      <c r="X331" s="842">
        <v>0</v>
      </c>
      <c r="Y331" s="842">
        <v>0</v>
      </c>
      <c r="Z331" s="842">
        <v>0</v>
      </c>
      <c r="AA331" s="842">
        <v>0</v>
      </c>
      <c r="AB331" s="671"/>
      <c r="AC331" s="671"/>
      <c r="AD331" s="677"/>
      <c r="AE331" s="677"/>
      <c r="AF331" s="671"/>
      <c r="AG331" s="671"/>
      <c r="AH331" s="671"/>
      <c r="AI331" s="671"/>
      <c r="AJ331" s="671"/>
      <c r="AK331" s="671"/>
      <c r="AL331" s="671"/>
      <c r="AM331" s="671"/>
      <c r="AN331" s="671"/>
      <c r="AO331" s="671"/>
      <c r="AP331" s="671"/>
      <c r="AQ331" s="672"/>
      <c r="AR331" s="299"/>
      <c r="AS331" s="299"/>
      <c r="AT331" s="299"/>
    </row>
    <row r="332" spans="1:46">
      <c r="B332" s="775" t="str">
        <f t="shared" si="10"/>
        <v>ETO</v>
      </c>
      <c r="C332" s="844" t="s">
        <v>1028</v>
      </c>
      <c r="D332" s="845">
        <v>8256</v>
      </c>
      <c r="E332" s="845">
        <v>2503</v>
      </c>
      <c r="F332" s="845">
        <v>1003</v>
      </c>
      <c r="G332" s="845">
        <v>4303</v>
      </c>
      <c r="H332" s="845">
        <v>2831</v>
      </c>
      <c r="I332" s="845">
        <v>1017</v>
      </c>
      <c r="J332" s="845">
        <v>3216</v>
      </c>
      <c r="K332" s="845">
        <v>3430</v>
      </c>
      <c r="L332" s="845">
        <v>1240</v>
      </c>
      <c r="M332" s="845">
        <v>17191</v>
      </c>
      <c r="N332" s="845">
        <v>3861</v>
      </c>
      <c r="O332" s="845">
        <v>1400</v>
      </c>
      <c r="P332" s="845">
        <v>5925</v>
      </c>
      <c r="Q332" s="845">
        <v>1447</v>
      </c>
      <c r="R332" s="845">
        <v>716</v>
      </c>
      <c r="S332" s="845">
        <v>4241</v>
      </c>
      <c r="T332" s="845">
        <v>2728</v>
      </c>
      <c r="U332" s="845">
        <v>2236</v>
      </c>
      <c r="V332" s="845">
        <v>9332</v>
      </c>
      <c r="W332" s="845">
        <v>1828</v>
      </c>
      <c r="X332" s="845">
        <v>1014</v>
      </c>
      <c r="Y332" s="845">
        <v>0</v>
      </c>
      <c r="Z332" s="845">
        <v>0</v>
      </c>
      <c r="AA332" s="845">
        <v>0</v>
      </c>
      <c r="AB332" s="671"/>
      <c r="AC332" s="671"/>
      <c r="AD332" s="677"/>
      <c r="AE332" s="677"/>
      <c r="AF332" s="671"/>
      <c r="AG332" s="671"/>
      <c r="AH332" s="671"/>
      <c r="AI332" s="671"/>
      <c r="AJ332" s="671"/>
      <c r="AK332" s="671"/>
      <c r="AL332" s="671"/>
      <c r="AM332" s="671"/>
      <c r="AN332" s="671"/>
      <c r="AO332" s="671"/>
      <c r="AP332" s="671"/>
      <c r="AQ332" s="672"/>
    </row>
  </sheetData>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0"/>
  <dimension ref="A1:V189"/>
  <sheetViews>
    <sheetView showGridLines="0" showRowColHeaders="0" zoomScale="85" zoomScaleNormal="85" workbookViewId="0">
      <pane ySplit="3" topLeftCell="A4" activePane="bottomLeft" state="frozen"/>
      <selection activeCell="C12" sqref="C12"/>
      <selection pane="bottomLeft"/>
    </sheetView>
  </sheetViews>
  <sheetFormatPr defaultColWidth="10.875" defaultRowHeight="15.75"/>
  <cols>
    <col min="1" max="2" width="5.625" style="29" customWidth="1"/>
    <col min="3" max="3" width="40.625" style="10" customWidth="1"/>
    <col min="4" max="13" width="10.375" style="3" customWidth="1"/>
    <col min="14" max="16384" width="10.875" style="3"/>
  </cols>
  <sheetData>
    <row r="1" spans="1:22" s="304" customFormat="1" ht="60.75" customHeight="1">
      <c r="A1" s="303"/>
      <c r="B1" s="310" t="s">
        <v>1253</v>
      </c>
      <c r="C1" s="310"/>
      <c r="D1" s="310"/>
      <c r="E1" s="310"/>
      <c r="F1" s="310"/>
      <c r="G1" s="310"/>
      <c r="H1" s="310"/>
      <c r="I1" s="310"/>
      <c r="J1" s="310"/>
      <c r="K1" s="310"/>
      <c r="L1" s="310"/>
      <c r="M1" s="310"/>
      <c r="N1" s="310"/>
      <c r="O1" s="310"/>
      <c r="P1" s="310"/>
      <c r="Q1" s="310"/>
      <c r="S1" s="303"/>
      <c r="T1" s="303"/>
      <c r="U1" s="303"/>
      <c r="V1" s="303"/>
    </row>
    <row r="2" spans="1:22" s="305" customFormat="1" ht="40.5" customHeight="1">
      <c r="B2" s="306"/>
      <c r="C2" s="307"/>
      <c r="D2" s="308"/>
      <c r="E2" s="308"/>
      <c r="F2" s="308"/>
      <c r="G2" s="308"/>
      <c r="H2" s="308"/>
      <c r="I2" s="308"/>
      <c r="J2" s="308"/>
      <c r="K2" s="308"/>
      <c r="L2" s="308"/>
      <c r="M2" s="308"/>
      <c r="N2" s="308"/>
      <c r="O2" s="308"/>
      <c r="P2" s="308"/>
      <c r="Q2" s="308"/>
    </row>
    <row r="3" spans="1:22" s="52" customFormat="1" ht="12.75" hidden="1">
      <c r="A3" s="120"/>
      <c r="B3" s="518" t="s">
        <v>1191</v>
      </c>
      <c r="C3" s="519" t="s">
        <v>1204</v>
      </c>
      <c r="D3" s="519" t="s">
        <v>1205</v>
      </c>
      <c r="E3" s="519" t="s">
        <v>1206</v>
      </c>
      <c r="F3" s="519" t="s">
        <v>1207</v>
      </c>
      <c r="G3" s="519" t="s">
        <v>1208</v>
      </c>
      <c r="H3" s="519" t="s">
        <v>1209</v>
      </c>
      <c r="I3" s="519" t="s">
        <v>1210</v>
      </c>
      <c r="J3" s="519" t="s">
        <v>1211</v>
      </c>
      <c r="K3" s="519" t="s">
        <v>1213</v>
      </c>
      <c r="L3" s="519" t="s">
        <v>1214</v>
      </c>
      <c r="M3" s="519" t="s">
        <v>1215</v>
      </c>
      <c r="N3" s="519" t="s">
        <v>1216</v>
      </c>
      <c r="O3" s="519" t="s">
        <v>1217</v>
      </c>
      <c r="P3" s="519" t="s">
        <v>1218</v>
      </c>
      <c r="Q3" s="519" t="s">
        <v>1219</v>
      </c>
      <c r="R3" s="519" t="s">
        <v>1220</v>
      </c>
      <c r="S3" s="519" t="s">
        <v>1221</v>
      </c>
    </row>
    <row r="4" spans="1:22">
      <c r="B4" s="893" t="s">
        <v>14</v>
      </c>
      <c r="C4" s="822"/>
      <c r="D4" s="616">
        <v>2021</v>
      </c>
      <c r="E4" s="617"/>
      <c r="F4" s="616">
        <v>2020</v>
      </c>
      <c r="G4" s="617"/>
      <c r="H4" s="894">
        <v>2019</v>
      </c>
      <c r="I4" s="617"/>
      <c r="J4" s="616">
        <v>2018</v>
      </c>
      <c r="K4" s="617"/>
      <c r="L4" s="616">
        <v>2017</v>
      </c>
      <c r="M4" s="617"/>
      <c r="N4" s="616">
        <v>2016</v>
      </c>
      <c r="O4" s="617">
        <v>2015</v>
      </c>
      <c r="P4" s="616">
        <v>2015</v>
      </c>
      <c r="Q4" s="617"/>
      <c r="R4" s="616">
        <v>2014</v>
      </c>
      <c r="S4" s="617"/>
    </row>
    <row r="5" spans="1:22">
      <c r="B5" s="895" t="str">
        <f t="shared" ref="B5:B20" si="0">$B$4</f>
        <v>EMG</v>
      </c>
      <c r="C5" s="896"/>
      <c r="D5" s="851" t="s">
        <v>1035</v>
      </c>
      <c r="E5" s="581" t="s">
        <v>1017</v>
      </c>
      <c r="F5" s="851" t="s">
        <v>1035</v>
      </c>
      <c r="G5" s="581" t="s">
        <v>1017</v>
      </c>
      <c r="H5" s="581" t="s">
        <v>1035</v>
      </c>
      <c r="I5" s="581" t="s">
        <v>1017</v>
      </c>
      <c r="J5" s="581" t="s">
        <v>1035</v>
      </c>
      <c r="K5" s="581" t="s">
        <v>1017</v>
      </c>
      <c r="L5" s="581" t="s">
        <v>1035</v>
      </c>
      <c r="M5" s="581" t="s">
        <v>1017</v>
      </c>
      <c r="N5" s="581" t="s">
        <v>1035</v>
      </c>
      <c r="O5" s="581" t="s">
        <v>1017</v>
      </c>
      <c r="P5" s="581" t="s">
        <v>1035</v>
      </c>
      <c r="Q5" s="581" t="s">
        <v>1017</v>
      </c>
      <c r="R5" s="581" t="s">
        <v>1035</v>
      </c>
      <c r="S5" s="581" t="s">
        <v>1017</v>
      </c>
    </row>
    <row r="6" spans="1:22">
      <c r="B6" s="897" t="str">
        <f t="shared" si="0"/>
        <v>EMG</v>
      </c>
      <c r="C6" s="897" t="s">
        <v>1036</v>
      </c>
      <c r="D6" s="535" t="s">
        <v>62</v>
      </c>
      <c r="E6" s="898">
        <v>0</v>
      </c>
      <c r="F6" s="535" t="s">
        <v>62</v>
      </c>
      <c r="G6" s="898">
        <v>0</v>
      </c>
      <c r="H6" s="535">
        <v>0</v>
      </c>
      <c r="I6" s="898" t="s">
        <v>62</v>
      </c>
      <c r="J6" s="535">
        <v>0</v>
      </c>
      <c r="K6" s="898" t="s">
        <v>62</v>
      </c>
      <c r="L6" s="535">
        <v>0</v>
      </c>
      <c r="M6" s="898" t="s">
        <v>62</v>
      </c>
      <c r="N6" s="535">
        <v>0</v>
      </c>
      <c r="O6" s="898" t="s">
        <v>62</v>
      </c>
      <c r="P6" s="535">
        <v>0</v>
      </c>
      <c r="Q6" s="898" t="s">
        <v>62</v>
      </c>
      <c r="R6" s="535">
        <v>32.9</v>
      </c>
      <c r="S6" s="898">
        <v>7.3999999999999996E-2</v>
      </c>
    </row>
    <row r="7" spans="1:22">
      <c r="B7" s="899" t="str">
        <f t="shared" si="0"/>
        <v>EMG</v>
      </c>
      <c r="C7" s="6" t="s">
        <v>1037</v>
      </c>
      <c r="D7" s="262" t="s">
        <v>62</v>
      </c>
      <c r="E7" s="31">
        <v>0</v>
      </c>
      <c r="F7" s="262" t="s">
        <v>62</v>
      </c>
      <c r="G7" s="31">
        <v>0</v>
      </c>
      <c r="H7" s="262">
        <v>0</v>
      </c>
      <c r="I7" s="31" t="s">
        <v>62</v>
      </c>
      <c r="J7" s="262">
        <v>0</v>
      </c>
      <c r="K7" s="31" t="s">
        <v>62</v>
      </c>
      <c r="L7" s="262">
        <v>0</v>
      </c>
      <c r="M7" s="31" t="s">
        <v>62</v>
      </c>
      <c r="N7" s="262">
        <v>0</v>
      </c>
      <c r="O7" s="31" t="s">
        <v>62</v>
      </c>
      <c r="P7" s="262">
        <v>0</v>
      </c>
      <c r="Q7" s="31" t="s">
        <v>62</v>
      </c>
      <c r="R7" s="262">
        <v>0</v>
      </c>
      <c r="S7" s="31" t="s">
        <v>62</v>
      </c>
    </row>
    <row r="8" spans="1:22">
      <c r="B8" s="897" t="str">
        <f t="shared" si="0"/>
        <v>EMG</v>
      </c>
      <c r="C8" s="900" t="s">
        <v>1038</v>
      </c>
      <c r="D8" s="535" t="s">
        <v>62</v>
      </c>
      <c r="E8" s="898">
        <v>0</v>
      </c>
      <c r="F8" s="535" t="s">
        <v>62</v>
      </c>
      <c r="G8" s="898">
        <v>0</v>
      </c>
      <c r="H8" s="535">
        <v>0</v>
      </c>
      <c r="I8" s="898" t="s">
        <v>62</v>
      </c>
      <c r="J8" s="535">
        <v>0</v>
      </c>
      <c r="K8" s="898" t="s">
        <v>62</v>
      </c>
      <c r="L8" s="535">
        <v>0</v>
      </c>
      <c r="M8" s="898" t="s">
        <v>62</v>
      </c>
      <c r="N8" s="535">
        <v>0</v>
      </c>
      <c r="O8" s="898" t="s">
        <v>62</v>
      </c>
      <c r="P8" s="535">
        <v>0</v>
      </c>
      <c r="Q8" s="898" t="s">
        <v>62</v>
      </c>
      <c r="R8" s="535">
        <v>0</v>
      </c>
      <c r="S8" s="898" t="s">
        <v>62</v>
      </c>
    </row>
    <row r="9" spans="1:22">
      <c r="B9" s="899" t="str">
        <f t="shared" si="0"/>
        <v>EMG</v>
      </c>
      <c r="C9" s="6" t="s">
        <v>1039</v>
      </c>
      <c r="D9" s="262">
        <v>36</v>
      </c>
      <c r="E9" s="31">
        <v>4.1000000000000002E-2</v>
      </c>
      <c r="F9" s="262" t="s">
        <v>62</v>
      </c>
      <c r="G9" s="31">
        <v>0</v>
      </c>
      <c r="H9" s="262">
        <v>37</v>
      </c>
      <c r="I9" s="31">
        <v>1.2E-2</v>
      </c>
      <c r="J9" s="262">
        <v>1</v>
      </c>
      <c r="K9" s="31">
        <v>2E-3</v>
      </c>
      <c r="L9" s="262">
        <v>0</v>
      </c>
      <c r="M9" s="31" t="s">
        <v>62</v>
      </c>
      <c r="N9" s="262">
        <v>0</v>
      </c>
      <c r="O9" s="31" t="s">
        <v>62</v>
      </c>
      <c r="P9" s="262">
        <v>0</v>
      </c>
      <c r="Q9" s="31" t="s">
        <v>62</v>
      </c>
      <c r="R9" s="262">
        <v>0</v>
      </c>
      <c r="S9" s="31" t="s">
        <v>62</v>
      </c>
    </row>
    <row r="10" spans="1:22">
      <c r="B10" s="897" t="str">
        <f t="shared" si="0"/>
        <v>EMG</v>
      </c>
      <c r="C10" s="900" t="s">
        <v>1040</v>
      </c>
      <c r="D10" s="535" t="s">
        <v>62</v>
      </c>
      <c r="E10" s="898">
        <v>0</v>
      </c>
      <c r="F10" s="535" t="s">
        <v>1041</v>
      </c>
      <c r="G10" s="898">
        <v>0</v>
      </c>
      <c r="H10" s="535">
        <v>0</v>
      </c>
      <c r="I10" s="898" t="s">
        <v>62</v>
      </c>
      <c r="J10" s="535">
        <v>0</v>
      </c>
      <c r="K10" s="898" t="s">
        <v>62</v>
      </c>
      <c r="L10" s="535">
        <v>0</v>
      </c>
      <c r="M10" s="898" t="s">
        <v>62</v>
      </c>
      <c r="N10" s="535">
        <v>0</v>
      </c>
      <c r="O10" s="898" t="s">
        <v>62</v>
      </c>
      <c r="P10" s="535">
        <v>0</v>
      </c>
      <c r="Q10" s="898" t="s">
        <v>62</v>
      </c>
      <c r="R10" s="535">
        <v>0</v>
      </c>
      <c r="S10" s="898" t="s">
        <v>62</v>
      </c>
    </row>
    <row r="11" spans="1:22">
      <c r="B11" s="899" t="str">
        <f t="shared" si="0"/>
        <v>EMG</v>
      </c>
      <c r="C11" s="6" t="s">
        <v>1042</v>
      </c>
      <c r="D11" s="262" t="s">
        <v>62</v>
      </c>
      <c r="E11" s="31">
        <v>0</v>
      </c>
      <c r="F11" s="262" t="s">
        <v>62</v>
      </c>
      <c r="G11" s="31">
        <v>0</v>
      </c>
      <c r="H11" s="262">
        <v>0</v>
      </c>
      <c r="I11" s="31" t="s">
        <v>62</v>
      </c>
      <c r="J11" s="262">
        <v>0</v>
      </c>
      <c r="K11" s="31" t="s">
        <v>62</v>
      </c>
      <c r="L11" s="262">
        <v>0</v>
      </c>
      <c r="M11" s="31" t="s">
        <v>62</v>
      </c>
      <c r="N11" s="262">
        <v>0</v>
      </c>
      <c r="O11" s="31" t="s">
        <v>62</v>
      </c>
      <c r="P11" s="262">
        <v>0</v>
      </c>
      <c r="Q11" s="31" t="s">
        <v>62</v>
      </c>
      <c r="R11" s="262">
        <v>0</v>
      </c>
      <c r="S11" s="31" t="s">
        <v>62</v>
      </c>
    </row>
    <row r="12" spans="1:22">
      <c r="B12" s="897" t="str">
        <f t="shared" si="0"/>
        <v>EMG</v>
      </c>
      <c r="C12" s="900" t="s">
        <v>1043</v>
      </c>
      <c r="D12" s="535">
        <v>0</v>
      </c>
      <c r="E12" s="898">
        <v>0</v>
      </c>
      <c r="F12" s="535" t="s">
        <v>62</v>
      </c>
      <c r="G12" s="898">
        <v>0</v>
      </c>
      <c r="H12" s="535">
        <v>0</v>
      </c>
      <c r="I12" s="898" t="s">
        <v>62</v>
      </c>
      <c r="J12" s="535">
        <v>3</v>
      </c>
      <c r="K12" s="898">
        <v>6.0000000000000001E-3</v>
      </c>
      <c r="L12" s="535">
        <v>0</v>
      </c>
      <c r="M12" s="898" t="s">
        <v>62</v>
      </c>
      <c r="N12" s="535">
        <v>40.299999999999997</v>
      </c>
      <c r="O12" s="898">
        <v>0.156</v>
      </c>
      <c r="P12" s="535">
        <v>137.69999999999999</v>
      </c>
      <c r="Q12" s="898">
        <v>9.5000000000000001E-2</v>
      </c>
      <c r="R12" s="535">
        <v>40.4</v>
      </c>
      <c r="S12" s="898">
        <v>9.0999999999999998E-2</v>
      </c>
    </row>
    <row r="13" spans="1:22">
      <c r="B13" s="899" t="str">
        <f t="shared" si="0"/>
        <v>EMG</v>
      </c>
      <c r="C13" s="6" t="s">
        <v>1044</v>
      </c>
      <c r="D13" s="262">
        <v>56</v>
      </c>
      <c r="E13" s="31">
        <v>0.06</v>
      </c>
      <c r="F13" s="262" t="s">
        <v>1045</v>
      </c>
      <c r="G13" s="31">
        <v>0.25</v>
      </c>
      <c r="H13" s="262">
        <v>1044</v>
      </c>
      <c r="I13" s="31">
        <v>0.33100000000000002</v>
      </c>
      <c r="J13" s="262">
        <v>227</v>
      </c>
      <c r="K13" s="31">
        <v>0.40100000000000002</v>
      </c>
      <c r="L13" s="262">
        <v>48</v>
      </c>
      <c r="M13" s="31">
        <v>0.61299999999999999</v>
      </c>
      <c r="N13" s="262">
        <v>68.5</v>
      </c>
      <c r="O13" s="31">
        <v>0.26600000000000001</v>
      </c>
      <c r="P13" s="262">
        <v>146.19999999999999</v>
      </c>
      <c r="Q13" s="31">
        <v>0.10199999999999999</v>
      </c>
      <c r="R13" s="262">
        <v>35</v>
      </c>
      <c r="S13" s="31">
        <v>7.8E-2</v>
      </c>
    </row>
    <row r="14" spans="1:22">
      <c r="B14" s="897" t="str">
        <f t="shared" si="0"/>
        <v>EMG</v>
      </c>
      <c r="C14" s="900" t="s">
        <v>1046</v>
      </c>
      <c r="D14" s="535">
        <v>784</v>
      </c>
      <c r="E14" s="898">
        <v>0.89400000000000002</v>
      </c>
      <c r="F14" s="535" t="s">
        <v>1047</v>
      </c>
      <c r="G14" s="898">
        <v>0.45800000000000002</v>
      </c>
      <c r="H14" s="535">
        <v>779</v>
      </c>
      <c r="I14" s="898">
        <v>0.247</v>
      </c>
      <c r="J14" s="535">
        <v>1</v>
      </c>
      <c r="K14" s="898">
        <v>1E-3</v>
      </c>
      <c r="L14" s="535">
        <v>6</v>
      </c>
      <c r="M14" s="898">
        <v>8.1000000000000003E-2</v>
      </c>
      <c r="N14" s="535">
        <v>0.8</v>
      </c>
      <c r="O14" s="898">
        <v>3.0000000000000001E-3</v>
      </c>
      <c r="P14" s="535">
        <v>119.7</v>
      </c>
      <c r="Q14" s="898">
        <v>8.3000000000000004E-2</v>
      </c>
      <c r="R14" s="535">
        <v>49.1</v>
      </c>
      <c r="S14" s="898">
        <v>0.11</v>
      </c>
    </row>
    <row r="15" spans="1:22">
      <c r="B15" s="899" t="str">
        <f t="shared" si="0"/>
        <v>EMG</v>
      </c>
      <c r="C15" s="6" t="s">
        <v>1048</v>
      </c>
      <c r="D15" s="262">
        <v>0</v>
      </c>
      <c r="E15" s="31">
        <v>0</v>
      </c>
      <c r="F15" s="262" t="s">
        <v>62</v>
      </c>
      <c r="G15" s="31">
        <v>0</v>
      </c>
      <c r="H15" s="262">
        <v>1</v>
      </c>
      <c r="I15" s="31" t="s">
        <v>62</v>
      </c>
      <c r="J15" s="262">
        <v>326</v>
      </c>
      <c r="K15" s="31">
        <v>0.57599999999999996</v>
      </c>
      <c r="L15" s="262">
        <v>19</v>
      </c>
      <c r="M15" s="31">
        <v>0.23899999999999999</v>
      </c>
      <c r="N15" s="262">
        <v>134.30000000000001</v>
      </c>
      <c r="O15" s="31">
        <v>0.52</v>
      </c>
      <c r="P15" s="262">
        <v>590.20000000000005</v>
      </c>
      <c r="Q15" s="31">
        <v>0.41</v>
      </c>
      <c r="R15" s="262">
        <v>120.7</v>
      </c>
      <c r="S15" s="31">
        <v>0.27100000000000002</v>
      </c>
    </row>
    <row r="16" spans="1:22">
      <c r="B16" s="897" t="str">
        <f t="shared" si="0"/>
        <v>EMG</v>
      </c>
      <c r="C16" s="900" t="s">
        <v>1049</v>
      </c>
      <c r="D16" s="535" t="s">
        <v>62</v>
      </c>
      <c r="E16" s="898">
        <v>0</v>
      </c>
      <c r="F16" s="535" t="s">
        <v>1050</v>
      </c>
      <c r="G16" s="898">
        <v>0.29199999999999998</v>
      </c>
      <c r="H16" s="535">
        <v>1287</v>
      </c>
      <c r="I16" s="898">
        <v>0.40899999999999997</v>
      </c>
      <c r="J16" s="535">
        <v>0</v>
      </c>
      <c r="K16" s="898" t="s">
        <v>62</v>
      </c>
      <c r="L16" s="535">
        <v>0</v>
      </c>
      <c r="M16" s="898" t="s">
        <v>62</v>
      </c>
      <c r="N16" s="535">
        <v>0</v>
      </c>
      <c r="O16" s="898" t="s">
        <v>62</v>
      </c>
      <c r="P16" s="535">
        <v>0</v>
      </c>
      <c r="Q16" s="898" t="s">
        <v>62</v>
      </c>
      <c r="R16" s="535">
        <v>53</v>
      </c>
      <c r="S16" s="898">
        <v>0.11899999999999999</v>
      </c>
    </row>
    <row r="17" spans="1:19">
      <c r="B17" s="899" t="str">
        <f t="shared" si="0"/>
        <v>EMG</v>
      </c>
      <c r="C17" s="6" t="s">
        <v>215</v>
      </c>
      <c r="D17" s="262" t="s">
        <v>62</v>
      </c>
      <c r="E17" s="31">
        <v>0</v>
      </c>
      <c r="F17" s="262" t="s">
        <v>62</v>
      </c>
      <c r="G17" s="31">
        <v>0</v>
      </c>
      <c r="H17" s="262">
        <v>0</v>
      </c>
      <c r="I17" s="31" t="s">
        <v>62</v>
      </c>
      <c r="J17" s="262">
        <v>8</v>
      </c>
      <c r="K17" s="31">
        <v>1.4E-2</v>
      </c>
      <c r="L17" s="262">
        <v>5</v>
      </c>
      <c r="M17" s="31">
        <v>6.8000000000000005E-2</v>
      </c>
      <c r="N17" s="262">
        <v>14.1</v>
      </c>
      <c r="O17" s="31">
        <v>5.5E-2</v>
      </c>
      <c r="P17" s="262">
        <v>446.3</v>
      </c>
      <c r="Q17" s="31">
        <v>0.31</v>
      </c>
      <c r="R17" s="262">
        <v>114.5</v>
      </c>
      <c r="S17" s="31">
        <v>0.25700000000000001</v>
      </c>
    </row>
    <row r="18" spans="1:19">
      <c r="B18" s="897" t="str">
        <f t="shared" si="0"/>
        <v>EMG</v>
      </c>
      <c r="C18" s="901" t="s">
        <v>1028</v>
      </c>
      <c r="D18" s="824">
        <v>877</v>
      </c>
      <c r="E18" s="902">
        <v>1</v>
      </c>
      <c r="F18" s="824" t="s">
        <v>1051</v>
      </c>
      <c r="G18" s="902">
        <v>1</v>
      </c>
      <c r="H18" s="824">
        <v>3149</v>
      </c>
      <c r="I18" s="902">
        <v>1</v>
      </c>
      <c r="J18" s="824">
        <v>566</v>
      </c>
      <c r="K18" s="902">
        <v>1</v>
      </c>
      <c r="L18" s="824">
        <v>78</v>
      </c>
      <c r="M18" s="902">
        <v>1</v>
      </c>
      <c r="N18" s="824">
        <v>258</v>
      </c>
      <c r="O18" s="902">
        <v>1</v>
      </c>
      <c r="P18" s="824">
        <v>1440.1</v>
      </c>
      <c r="Q18" s="902">
        <v>1</v>
      </c>
      <c r="R18" s="824">
        <v>445.4</v>
      </c>
      <c r="S18" s="902">
        <v>1</v>
      </c>
    </row>
    <row r="19" spans="1:19" s="25" customFormat="1">
      <c r="A19" s="52"/>
      <c r="B19" s="903" t="str">
        <f t="shared" si="0"/>
        <v>EMG</v>
      </c>
      <c r="C19" s="904" t="s">
        <v>1052</v>
      </c>
      <c r="D19" s="905"/>
      <c r="E19" s="905"/>
      <c r="F19" s="905"/>
      <c r="G19" s="905"/>
      <c r="H19" s="905"/>
      <c r="I19" s="905"/>
      <c r="J19" s="905"/>
      <c r="K19" s="905"/>
      <c r="L19" s="905"/>
      <c r="M19" s="905"/>
      <c r="N19" s="905"/>
      <c r="O19" s="905"/>
      <c r="P19" s="905"/>
      <c r="Q19" s="905"/>
      <c r="R19" s="905"/>
      <c r="S19" s="938"/>
    </row>
    <row r="20" spans="1:19">
      <c r="B20" s="906" t="str">
        <f t="shared" si="0"/>
        <v>EMG</v>
      </c>
      <c r="C20" s="815"/>
      <c r="D20" s="815"/>
      <c r="E20" s="815"/>
      <c r="F20" s="815"/>
      <c r="G20" s="815"/>
      <c r="H20" s="815"/>
      <c r="I20" s="815"/>
      <c r="J20" s="815"/>
      <c r="K20" s="815"/>
      <c r="L20" s="815"/>
      <c r="M20" s="815"/>
      <c r="N20" s="815"/>
      <c r="O20" s="815"/>
      <c r="P20" s="671"/>
      <c r="Q20" s="671"/>
      <c r="R20" s="671"/>
      <c r="S20" s="672"/>
    </row>
    <row r="21" spans="1:19">
      <c r="B21" s="893" t="s">
        <v>15</v>
      </c>
      <c r="C21" s="822"/>
      <c r="D21" s="616">
        <v>2021</v>
      </c>
      <c r="E21" s="617"/>
      <c r="F21" s="616">
        <v>2020</v>
      </c>
      <c r="G21" s="617"/>
      <c r="H21" s="894">
        <v>2019</v>
      </c>
      <c r="I21" s="617"/>
      <c r="J21" s="616">
        <v>2018</v>
      </c>
      <c r="K21" s="617"/>
      <c r="L21" s="616">
        <v>2017</v>
      </c>
      <c r="M21" s="617"/>
      <c r="N21" s="616">
        <v>2016</v>
      </c>
      <c r="O21" s="617"/>
      <c r="P21" s="937"/>
      <c r="Q21" s="937"/>
      <c r="R21" s="937"/>
      <c r="S21" s="630"/>
    </row>
    <row r="22" spans="1:19">
      <c r="B22" s="895" t="str">
        <f t="shared" ref="B22:B37" si="1">$B$21</f>
        <v>EAC</v>
      </c>
      <c r="C22" s="896"/>
      <c r="D22" s="851" t="s">
        <v>1035</v>
      </c>
      <c r="E22" s="581" t="s">
        <v>1017</v>
      </c>
      <c r="F22" s="851" t="s">
        <v>1035</v>
      </c>
      <c r="G22" s="581" t="s">
        <v>1017</v>
      </c>
      <c r="H22" s="581" t="s">
        <v>1035</v>
      </c>
      <c r="I22" s="581" t="s">
        <v>1017</v>
      </c>
      <c r="J22" s="581" t="s">
        <v>1035</v>
      </c>
      <c r="K22" s="581" t="s">
        <v>1017</v>
      </c>
      <c r="L22" s="581" t="s">
        <v>1035</v>
      </c>
      <c r="M22" s="581" t="s">
        <v>1017</v>
      </c>
      <c r="N22" s="581" t="s">
        <v>1035</v>
      </c>
      <c r="O22" s="581" t="s">
        <v>1017</v>
      </c>
      <c r="P22" s="688"/>
      <c r="Q22" s="688"/>
      <c r="R22" s="688"/>
      <c r="S22" s="632"/>
    </row>
    <row r="23" spans="1:19">
      <c r="B23" s="939" t="str">
        <f t="shared" si="1"/>
        <v>EAC</v>
      </c>
      <c r="C23" s="939" t="s">
        <v>1036</v>
      </c>
      <c r="D23" s="556">
        <v>6335</v>
      </c>
      <c r="E23" s="940">
        <v>1</v>
      </c>
      <c r="F23" s="556">
        <v>0</v>
      </c>
      <c r="G23" s="940" t="s">
        <v>62</v>
      </c>
      <c r="H23" s="556">
        <v>0</v>
      </c>
      <c r="I23" s="940" t="s">
        <v>62</v>
      </c>
      <c r="J23" s="556">
        <v>0</v>
      </c>
      <c r="K23" s="940" t="s">
        <v>62</v>
      </c>
      <c r="L23" s="556">
        <v>0</v>
      </c>
      <c r="M23" s="940" t="s">
        <v>62</v>
      </c>
      <c r="N23" s="556">
        <v>0</v>
      </c>
      <c r="O23" s="941" t="s">
        <v>62</v>
      </c>
      <c r="P23" s="688"/>
      <c r="Q23" s="688"/>
      <c r="R23" s="688"/>
      <c r="S23" s="632"/>
    </row>
    <row r="24" spans="1:19">
      <c r="B24" s="939" t="str">
        <f t="shared" si="1"/>
        <v>EAC</v>
      </c>
      <c r="C24" s="942" t="s">
        <v>1037</v>
      </c>
      <c r="D24" s="556" t="s">
        <v>62</v>
      </c>
      <c r="E24" s="940">
        <v>0</v>
      </c>
      <c r="F24" s="556">
        <v>0</v>
      </c>
      <c r="G24" s="940" t="s">
        <v>62</v>
      </c>
      <c r="H24" s="556">
        <v>0</v>
      </c>
      <c r="I24" s="940" t="s">
        <v>62</v>
      </c>
      <c r="J24" s="556">
        <v>0</v>
      </c>
      <c r="K24" s="940" t="s">
        <v>62</v>
      </c>
      <c r="L24" s="556">
        <v>0</v>
      </c>
      <c r="M24" s="940" t="s">
        <v>62</v>
      </c>
      <c r="N24" s="556">
        <v>0</v>
      </c>
      <c r="O24" s="943" t="s">
        <v>62</v>
      </c>
      <c r="P24" s="688"/>
      <c r="Q24" s="688"/>
      <c r="R24" s="688"/>
      <c r="S24" s="632"/>
    </row>
    <row r="25" spans="1:19">
      <c r="B25" s="939" t="str">
        <f t="shared" si="1"/>
        <v>EAC</v>
      </c>
      <c r="C25" s="942" t="s">
        <v>1038</v>
      </c>
      <c r="D25" s="556" t="s">
        <v>62</v>
      </c>
      <c r="E25" s="940">
        <v>0</v>
      </c>
      <c r="F25" s="556">
        <v>0</v>
      </c>
      <c r="G25" s="940" t="s">
        <v>62</v>
      </c>
      <c r="H25" s="556">
        <v>0</v>
      </c>
      <c r="I25" s="940" t="s">
        <v>62</v>
      </c>
      <c r="J25" s="556">
        <v>0</v>
      </c>
      <c r="K25" s="940" t="s">
        <v>62</v>
      </c>
      <c r="L25" s="556">
        <v>0</v>
      </c>
      <c r="M25" s="940" t="s">
        <v>62</v>
      </c>
      <c r="N25" s="556">
        <v>0</v>
      </c>
      <c r="O25" s="943" t="s">
        <v>62</v>
      </c>
      <c r="P25" s="688"/>
      <c r="Q25" s="688"/>
      <c r="R25" s="688"/>
      <c r="S25" s="632"/>
    </row>
    <row r="26" spans="1:19">
      <c r="B26" s="939" t="str">
        <f t="shared" si="1"/>
        <v>EAC</v>
      </c>
      <c r="C26" s="942" t="s">
        <v>1039</v>
      </c>
      <c r="D26" s="556" t="s">
        <v>62</v>
      </c>
      <c r="E26" s="940">
        <v>0</v>
      </c>
      <c r="F26" s="556">
        <v>0</v>
      </c>
      <c r="G26" s="940" t="s">
        <v>62</v>
      </c>
      <c r="H26" s="556">
        <v>0</v>
      </c>
      <c r="I26" s="940" t="s">
        <v>62</v>
      </c>
      <c r="J26" s="556">
        <v>0</v>
      </c>
      <c r="K26" s="940" t="s">
        <v>62</v>
      </c>
      <c r="L26" s="556">
        <v>0</v>
      </c>
      <c r="M26" s="940" t="s">
        <v>62</v>
      </c>
      <c r="N26" s="556">
        <v>0</v>
      </c>
      <c r="O26" s="943" t="s">
        <v>62</v>
      </c>
      <c r="P26" s="688"/>
      <c r="Q26" s="688"/>
      <c r="R26" s="688"/>
      <c r="S26" s="632"/>
    </row>
    <row r="27" spans="1:19">
      <c r="B27" s="939" t="str">
        <f t="shared" si="1"/>
        <v>EAC</v>
      </c>
      <c r="C27" s="942" t="s">
        <v>1040</v>
      </c>
      <c r="D27" s="556" t="s">
        <v>62</v>
      </c>
      <c r="E27" s="940">
        <v>0</v>
      </c>
      <c r="F27" s="556">
        <v>0</v>
      </c>
      <c r="G27" s="940" t="s">
        <v>62</v>
      </c>
      <c r="H27" s="556">
        <v>0</v>
      </c>
      <c r="I27" s="940" t="s">
        <v>62</v>
      </c>
      <c r="J27" s="556">
        <v>0</v>
      </c>
      <c r="K27" s="940" t="s">
        <v>62</v>
      </c>
      <c r="L27" s="556">
        <v>0</v>
      </c>
      <c r="M27" s="940" t="s">
        <v>62</v>
      </c>
      <c r="N27" s="556">
        <v>0</v>
      </c>
      <c r="O27" s="943" t="s">
        <v>62</v>
      </c>
      <c r="P27" s="688"/>
      <c r="Q27" s="688"/>
      <c r="R27" s="688"/>
      <c r="S27" s="632"/>
    </row>
    <row r="28" spans="1:19">
      <c r="B28" s="939" t="str">
        <f t="shared" si="1"/>
        <v>EAC</v>
      </c>
      <c r="C28" s="942" t="s">
        <v>1042</v>
      </c>
      <c r="D28" s="556" t="s">
        <v>62</v>
      </c>
      <c r="E28" s="940">
        <v>0</v>
      </c>
      <c r="F28" s="556">
        <v>0</v>
      </c>
      <c r="G28" s="940" t="s">
        <v>62</v>
      </c>
      <c r="H28" s="556">
        <v>942</v>
      </c>
      <c r="I28" s="940">
        <v>1</v>
      </c>
      <c r="J28" s="556">
        <v>0</v>
      </c>
      <c r="K28" s="940" t="s">
        <v>62</v>
      </c>
      <c r="L28" s="556">
        <v>0</v>
      </c>
      <c r="M28" s="940" t="s">
        <v>62</v>
      </c>
      <c r="N28" s="556">
        <v>0</v>
      </c>
      <c r="O28" s="941" t="s">
        <v>62</v>
      </c>
      <c r="P28" s="688"/>
      <c r="Q28" s="688"/>
      <c r="R28" s="688"/>
      <c r="S28" s="632"/>
    </row>
    <row r="29" spans="1:19">
      <c r="B29" s="939" t="str">
        <f t="shared" si="1"/>
        <v>EAC</v>
      </c>
      <c r="C29" s="942" t="s">
        <v>1043</v>
      </c>
      <c r="D29" s="556" t="s">
        <v>62</v>
      </c>
      <c r="E29" s="940">
        <v>0</v>
      </c>
      <c r="F29" s="556">
        <v>0</v>
      </c>
      <c r="G29" s="940" t="s">
        <v>62</v>
      </c>
      <c r="H29" s="556">
        <v>0</v>
      </c>
      <c r="I29" s="940" t="s">
        <v>62</v>
      </c>
      <c r="J29" s="556">
        <v>0</v>
      </c>
      <c r="K29" s="940" t="s">
        <v>62</v>
      </c>
      <c r="L29" s="556">
        <v>0</v>
      </c>
      <c r="M29" s="940" t="s">
        <v>62</v>
      </c>
      <c r="N29" s="556">
        <v>0</v>
      </c>
      <c r="O29" s="941" t="s">
        <v>62</v>
      </c>
      <c r="P29" s="688"/>
      <c r="Q29" s="688"/>
      <c r="R29" s="688"/>
      <c r="S29" s="632"/>
    </row>
    <row r="30" spans="1:19">
      <c r="B30" s="939" t="str">
        <f t="shared" si="1"/>
        <v>EAC</v>
      </c>
      <c r="C30" s="942" t="s">
        <v>1044</v>
      </c>
      <c r="D30" s="556" t="s">
        <v>62</v>
      </c>
      <c r="E30" s="940">
        <v>0</v>
      </c>
      <c r="F30" s="556">
        <v>0</v>
      </c>
      <c r="G30" s="940" t="s">
        <v>62</v>
      </c>
      <c r="H30" s="556">
        <v>0</v>
      </c>
      <c r="I30" s="940" t="s">
        <v>62</v>
      </c>
      <c r="J30" s="556">
        <v>0</v>
      </c>
      <c r="K30" s="940" t="s">
        <v>62</v>
      </c>
      <c r="L30" s="556">
        <v>0</v>
      </c>
      <c r="M30" s="940" t="s">
        <v>62</v>
      </c>
      <c r="N30" s="556">
        <v>0</v>
      </c>
      <c r="O30" s="940" t="s">
        <v>62</v>
      </c>
      <c r="P30" s="688"/>
      <c r="Q30" s="688"/>
      <c r="R30" s="688"/>
      <c r="S30" s="632"/>
    </row>
    <row r="31" spans="1:19">
      <c r="B31" s="939" t="str">
        <f t="shared" si="1"/>
        <v>EAC</v>
      </c>
      <c r="C31" s="942" t="s">
        <v>1046</v>
      </c>
      <c r="D31" s="556" t="s">
        <v>62</v>
      </c>
      <c r="E31" s="940">
        <v>0</v>
      </c>
      <c r="F31" s="556">
        <v>0</v>
      </c>
      <c r="G31" s="940" t="s">
        <v>62</v>
      </c>
      <c r="H31" s="556">
        <v>0</v>
      </c>
      <c r="I31" s="940" t="s">
        <v>62</v>
      </c>
      <c r="J31" s="556">
        <v>0</v>
      </c>
      <c r="K31" s="940" t="s">
        <v>62</v>
      </c>
      <c r="L31" s="556">
        <v>0</v>
      </c>
      <c r="M31" s="940" t="s">
        <v>62</v>
      </c>
      <c r="N31" s="556">
        <v>0</v>
      </c>
      <c r="O31" s="940" t="s">
        <v>62</v>
      </c>
      <c r="P31" s="688"/>
      <c r="Q31" s="688"/>
      <c r="R31" s="688"/>
      <c r="S31" s="632"/>
    </row>
    <row r="32" spans="1:19">
      <c r="B32" s="939" t="str">
        <f t="shared" si="1"/>
        <v>EAC</v>
      </c>
      <c r="C32" s="942" t="s">
        <v>1048</v>
      </c>
      <c r="D32" s="556" t="s">
        <v>62</v>
      </c>
      <c r="E32" s="940">
        <v>0</v>
      </c>
      <c r="F32" s="556">
        <v>0</v>
      </c>
      <c r="G32" s="940" t="s">
        <v>62</v>
      </c>
      <c r="H32" s="556">
        <v>0</v>
      </c>
      <c r="I32" s="940" t="s">
        <v>62</v>
      </c>
      <c r="J32" s="556">
        <v>1066</v>
      </c>
      <c r="K32" s="940">
        <v>1</v>
      </c>
      <c r="L32" s="556">
        <v>1110</v>
      </c>
      <c r="M32" s="940">
        <v>1</v>
      </c>
      <c r="N32" s="556">
        <v>219</v>
      </c>
      <c r="O32" s="940">
        <v>1</v>
      </c>
      <c r="P32" s="688"/>
      <c r="Q32" s="688"/>
      <c r="R32" s="688"/>
      <c r="S32" s="632"/>
    </row>
    <row r="33" spans="2:19">
      <c r="B33" s="939" t="str">
        <f t="shared" si="1"/>
        <v>EAC</v>
      </c>
      <c r="C33" s="942" t="s">
        <v>1049</v>
      </c>
      <c r="D33" s="556" t="s">
        <v>62</v>
      </c>
      <c r="E33" s="940">
        <v>0</v>
      </c>
      <c r="F33" s="556">
        <v>0</v>
      </c>
      <c r="G33" s="940" t="s">
        <v>62</v>
      </c>
      <c r="H33" s="556">
        <v>0</v>
      </c>
      <c r="I33" s="940" t="s">
        <v>62</v>
      </c>
      <c r="J33" s="556">
        <v>0</v>
      </c>
      <c r="K33" s="940" t="s">
        <v>62</v>
      </c>
      <c r="L33" s="556">
        <v>0</v>
      </c>
      <c r="M33" s="940" t="s">
        <v>62</v>
      </c>
      <c r="N33" s="556">
        <v>0</v>
      </c>
      <c r="O33" s="940" t="s">
        <v>62</v>
      </c>
      <c r="P33" s="688"/>
      <c r="Q33" s="688"/>
      <c r="R33" s="688"/>
      <c r="S33" s="632"/>
    </row>
    <row r="34" spans="2:19">
      <c r="B34" s="939" t="str">
        <f t="shared" si="1"/>
        <v>EAC</v>
      </c>
      <c r="C34" s="942" t="s">
        <v>215</v>
      </c>
      <c r="D34" s="556" t="s">
        <v>62</v>
      </c>
      <c r="E34" s="940">
        <v>0</v>
      </c>
      <c r="F34" s="556">
        <v>389.83</v>
      </c>
      <c r="G34" s="940">
        <v>1</v>
      </c>
      <c r="H34" s="556">
        <v>0</v>
      </c>
      <c r="I34" s="940" t="s">
        <v>62</v>
      </c>
      <c r="J34" s="556">
        <v>0</v>
      </c>
      <c r="K34" s="940" t="s">
        <v>62</v>
      </c>
      <c r="L34" s="556">
        <v>0</v>
      </c>
      <c r="M34" s="940" t="s">
        <v>62</v>
      </c>
      <c r="N34" s="556">
        <v>0</v>
      </c>
      <c r="O34" s="940" t="s">
        <v>62</v>
      </c>
      <c r="P34" s="688"/>
      <c r="Q34" s="688"/>
      <c r="R34" s="688"/>
      <c r="S34" s="632"/>
    </row>
    <row r="35" spans="2:19">
      <c r="B35" s="939" t="str">
        <f t="shared" si="1"/>
        <v>EAC</v>
      </c>
      <c r="C35" s="944" t="s">
        <v>1028</v>
      </c>
      <c r="D35" s="839">
        <v>6335</v>
      </c>
      <c r="E35" s="945">
        <v>1</v>
      </c>
      <c r="F35" s="839">
        <v>389.83</v>
      </c>
      <c r="G35" s="945">
        <v>1</v>
      </c>
      <c r="H35" s="839">
        <v>942</v>
      </c>
      <c r="I35" s="945">
        <v>1</v>
      </c>
      <c r="J35" s="839">
        <v>1066</v>
      </c>
      <c r="K35" s="945">
        <v>1</v>
      </c>
      <c r="L35" s="839">
        <v>1110</v>
      </c>
      <c r="M35" s="945">
        <v>1</v>
      </c>
      <c r="N35" s="839">
        <v>219</v>
      </c>
      <c r="O35" s="945">
        <v>1</v>
      </c>
      <c r="P35" s="688"/>
      <c r="Q35" s="688"/>
      <c r="R35" s="688"/>
      <c r="S35" s="632"/>
    </row>
    <row r="36" spans="2:19">
      <c r="B36" s="903" t="str">
        <f t="shared" si="1"/>
        <v>EAC</v>
      </c>
      <c r="C36" s="904" t="s">
        <v>1053</v>
      </c>
      <c r="D36" s="905"/>
      <c r="E36" s="905"/>
      <c r="F36" s="905"/>
      <c r="G36" s="905"/>
      <c r="H36" s="905"/>
      <c r="I36" s="905"/>
      <c r="J36" s="905"/>
      <c r="K36" s="905"/>
      <c r="L36" s="905"/>
      <c r="M36" s="905"/>
      <c r="N36" s="905"/>
      <c r="O36" s="905"/>
      <c r="P36" s="688"/>
      <c r="Q36" s="688"/>
      <c r="R36" s="688"/>
      <c r="S36" s="632"/>
    </row>
    <row r="37" spans="2:19">
      <c r="B37" s="906" t="str">
        <f t="shared" si="1"/>
        <v>EAC</v>
      </c>
      <c r="C37" s="907"/>
      <c r="D37" s="908"/>
      <c r="E37" s="908"/>
      <c r="F37" s="908"/>
      <c r="G37" s="908"/>
      <c r="H37" s="908"/>
      <c r="I37" s="908"/>
      <c r="J37" s="908"/>
      <c r="K37" s="908"/>
      <c r="L37" s="908"/>
      <c r="M37" s="908"/>
      <c r="N37" s="908"/>
      <c r="O37" s="908"/>
      <c r="P37" s="909"/>
      <c r="Q37" s="909"/>
      <c r="R37" s="909"/>
      <c r="S37" s="910"/>
    </row>
    <row r="38" spans="2:19">
      <c r="B38" s="893" t="s">
        <v>16</v>
      </c>
      <c r="C38" s="822"/>
      <c r="D38" s="618">
        <v>2021</v>
      </c>
      <c r="E38" s="851"/>
      <c r="F38" s="618">
        <v>2020</v>
      </c>
      <c r="G38" s="851"/>
      <c r="H38" s="911">
        <v>2019</v>
      </c>
      <c r="I38" s="851"/>
      <c r="J38" s="912">
        <v>2018</v>
      </c>
      <c r="K38" s="913"/>
      <c r="L38" s="618">
        <v>2017</v>
      </c>
      <c r="M38" s="851"/>
      <c r="N38" s="618">
        <v>2016</v>
      </c>
      <c r="O38" s="851"/>
      <c r="P38" s="618">
        <v>2015</v>
      </c>
      <c r="Q38" s="851"/>
      <c r="R38" s="618">
        <v>2014</v>
      </c>
      <c r="S38" s="851"/>
    </row>
    <row r="39" spans="2:19">
      <c r="B39" s="895" t="str">
        <f t="shared" ref="B39:B54" si="2">$B$38</f>
        <v>EBO</v>
      </c>
      <c r="C39" s="896"/>
      <c r="D39" s="851" t="s">
        <v>1035</v>
      </c>
      <c r="E39" s="581" t="s">
        <v>1017</v>
      </c>
      <c r="F39" s="851" t="s">
        <v>1035</v>
      </c>
      <c r="G39" s="581" t="s">
        <v>1017</v>
      </c>
      <c r="H39" s="581" t="s">
        <v>1035</v>
      </c>
      <c r="I39" s="581" t="s">
        <v>1017</v>
      </c>
      <c r="J39" s="581" t="s">
        <v>1035</v>
      </c>
      <c r="K39" s="581" t="s">
        <v>1017</v>
      </c>
      <c r="L39" s="581" t="s">
        <v>1035</v>
      </c>
      <c r="M39" s="581" t="s">
        <v>1017</v>
      </c>
      <c r="N39" s="581" t="s">
        <v>1035</v>
      </c>
      <c r="O39" s="581" t="s">
        <v>1017</v>
      </c>
      <c r="P39" s="581" t="s">
        <v>1035</v>
      </c>
      <c r="Q39" s="581" t="s">
        <v>1017</v>
      </c>
      <c r="R39" s="581" t="s">
        <v>1035</v>
      </c>
      <c r="S39" s="581" t="s">
        <v>1017</v>
      </c>
    </row>
    <row r="40" spans="2:19">
      <c r="B40" s="897" t="str">
        <f t="shared" si="2"/>
        <v>EBO</v>
      </c>
      <c r="C40" s="897" t="s">
        <v>1036</v>
      </c>
      <c r="D40" s="535">
        <v>0</v>
      </c>
      <c r="E40" s="898" t="s">
        <v>62</v>
      </c>
      <c r="F40" s="535">
        <v>0</v>
      </c>
      <c r="G40" s="898" t="s">
        <v>62</v>
      </c>
      <c r="H40" s="535">
        <v>0</v>
      </c>
      <c r="I40" s="898" t="s">
        <v>62</v>
      </c>
      <c r="J40" s="535">
        <v>0</v>
      </c>
      <c r="K40" s="898" t="s">
        <v>62</v>
      </c>
      <c r="L40" s="535">
        <v>0</v>
      </c>
      <c r="M40" s="898" t="s">
        <v>62</v>
      </c>
      <c r="N40" s="535">
        <v>0</v>
      </c>
      <c r="O40" s="898" t="s">
        <v>62</v>
      </c>
      <c r="P40" s="535">
        <v>0</v>
      </c>
      <c r="Q40" s="898" t="s">
        <v>62</v>
      </c>
      <c r="R40" s="535">
        <v>31.122399999999999</v>
      </c>
      <c r="S40" s="898">
        <v>0.08</v>
      </c>
    </row>
    <row r="41" spans="2:19">
      <c r="B41" s="899" t="str">
        <f t="shared" si="2"/>
        <v>EBO</v>
      </c>
      <c r="C41" s="6" t="s">
        <v>1037</v>
      </c>
      <c r="D41" s="262">
        <v>0</v>
      </c>
      <c r="E41" s="31" t="s">
        <v>62</v>
      </c>
      <c r="F41" s="262">
        <v>0</v>
      </c>
      <c r="G41" s="31" t="s">
        <v>62</v>
      </c>
      <c r="H41" s="262">
        <v>0</v>
      </c>
      <c r="I41" s="31" t="s">
        <v>62</v>
      </c>
      <c r="J41" s="262">
        <v>0</v>
      </c>
      <c r="K41" s="31" t="s">
        <v>62</v>
      </c>
      <c r="L41" s="262">
        <v>0</v>
      </c>
      <c r="M41" s="31" t="s">
        <v>62</v>
      </c>
      <c r="N41" s="262">
        <v>0</v>
      </c>
      <c r="O41" s="31" t="s">
        <v>62</v>
      </c>
      <c r="P41" s="262">
        <v>0</v>
      </c>
      <c r="Q41" s="31" t="s">
        <v>62</v>
      </c>
      <c r="R41" s="262">
        <v>0</v>
      </c>
      <c r="S41" s="31" t="s">
        <v>62</v>
      </c>
    </row>
    <row r="42" spans="2:19">
      <c r="B42" s="897" t="str">
        <f t="shared" si="2"/>
        <v>EBO</v>
      </c>
      <c r="C42" s="897" t="s">
        <v>1038</v>
      </c>
      <c r="D42" s="535">
        <v>0</v>
      </c>
      <c r="E42" s="898" t="s">
        <v>62</v>
      </c>
      <c r="F42" s="535">
        <v>0</v>
      </c>
      <c r="G42" s="898" t="s">
        <v>62</v>
      </c>
      <c r="H42" s="535">
        <v>0</v>
      </c>
      <c r="I42" s="898" t="s">
        <v>62</v>
      </c>
      <c r="J42" s="535">
        <v>0</v>
      </c>
      <c r="K42" s="898" t="s">
        <v>62</v>
      </c>
      <c r="L42" s="535">
        <v>0</v>
      </c>
      <c r="M42" s="898" t="s">
        <v>62</v>
      </c>
      <c r="N42" s="535">
        <v>0</v>
      </c>
      <c r="O42" s="898" t="s">
        <v>62</v>
      </c>
      <c r="P42" s="535">
        <v>0</v>
      </c>
      <c r="Q42" s="898" t="s">
        <v>62</v>
      </c>
      <c r="R42" s="535">
        <v>0</v>
      </c>
      <c r="S42" s="898" t="s">
        <v>62</v>
      </c>
    </row>
    <row r="43" spans="2:19">
      <c r="B43" s="899" t="str">
        <f t="shared" si="2"/>
        <v>EBO</v>
      </c>
      <c r="C43" s="6" t="s">
        <v>1039</v>
      </c>
      <c r="D43" s="262">
        <v>0</v>
      </c>
      <c r="E43" s="31" t="s">
        <v>62</v>
      </c>
      <c r="F43" s="262">
        <v>0</v>
      </c>
      <c r="G43" s="31" t="s">
        <v>62</v>
      </c>
      <c r="H43" s="262">
        <v>0</v>
      </c>
      <c r="I43" s="31" t="s">
        <v>62</v>
      </c>
      <c r="J43" s="262">
        <v>0</v>
      </c>
      <c r="K43" s="31" t="s">
        <v>62</v>
      </c>
      <c r="L43" s="262">
        <v>0</v>
      </c>
      <c r="M43" s="31" t="s">
        <v>62</v>
      </c>
      <c r="N43" s="262">
        <v>0</v>
      </c>
      <c r="O43" s="31" t="s">
        <v>62</v>
      </c>
      <c r="P43" s="262">
        <v>0</v>
      </c>
      <c r="Q43" s="31" t="s">
        <v>62</v>
      </c>
      <c r="R43" s="262">
        <v>0</v>
      </c>
      <c r="S43" s="31" t="s">
        <v>62</v>
      </c>
    </row>
    <row r="44" spans="2:19">
      <c r="B44" s="897" t="str">
        <f t="shared" si="2"/>
        <v>EBO</v>
      </c>
      <c r="C44" s="900" t="s">
        <v>1040</v>
      </c>
      <c r="D44" s="535">
        <v>0</v>
      </c>
      <c r="E44" s="898" t="s">
        <v>62</v>
      </c>
      <c r="F44" s="535">
        <v>0</v>
      </c>
      <c r="G44" s="898" t="s">
        <v>62</v>
      </c>
      <c r="H44" s="535">
        <v>0</v>
      </c>
      <c r="I44" s="898" t="s">
        <v>62</v>
      </c>
      <c r="J44" s="535">
        <v>0</v>
      </c>
      <c r="K44" s="898" t="s">
        <v>62</v>
      </c>
      <c r="L44" s="535">
        <v>0</v>
      </c>
      <c r="M44" s="898" t="s">
        <v>62</v>
      </c>
      <c r="N44" s="535">
        <v>0</v>
      </c>
      <c r="O44" s="898" t="s">
        <v>62</v>
      </c>
      <c r="P44" s="535">
        <v>0</v>
      </c>
      <c r="Q44" s="898" t="s">
        <v>62</v>
      </c>
      <c r="R44" s="535">
        <v>0</v>
      </c>
      <c r="S44" s="898" t="s">
        <v>62</v>
      </c>
    </row>
    <row r="45" spans="2:19">
      <c r="B45" s="899" t="str">
        <f t="shared" si="2"/>
        <v>EBO</v>
      </c>
      <c r="C45" s="6" t="s">
        <v>1042</v>
      </c>
      <c r="D45" s="262">
        <v>0</v>
      </c>
      <c r="E45" s="31" t="s">
        <v>62</v>
      </c>
      <c r="F45" s="262">
        <v>0</v>
      </c>
      <c r="G45" s="31" t="s">
        <v>62</v>
      </c>
      <c r="H45" s="262">
        <v>0</v>
      </c>
      <c r="I45" s="31" t="s">
        <v>62</v>
      </c>
      <c r="J45" s="262">
        <v>0</v>
      </c>
      <c r="K45" s="31" t="s">
        <v>62</v>
      </c>
      <c r="L45" s="262">
        <v>0</v>
      </c>
      <c r="M45" s="31" t="s">
        <v>62</v>
      </c>
      <c r="N45" s="262">
        <v>0</v>
      </c>
      <c r="O45" s="31" t="s">
        <v>62</v>
      </c>
      <c r="P45" s="262">
        <v>0</v>
      </c>
      <c r="Q45" s="31" t="s">
        <v>62</v>
      </c>
      <c r="R45" s="262">
        <v>0</v>
      </c>
      <c r="S45" s="31" t="s">
        <v>62</v>
      </c>
    </row>
    <row r="46" spans="2:19">
      <c r="B46" s="897" t="str">
        <f t="shared" si="2"/>
        <v>EBO</v>
      </c>
      <c r="C46" s="900" t="s">
        <v>1043</v>
      </c>
      <c r="D46" s="535">
        <v>0</v>
      </c>
      <c r="E46" s="898" t="s">
        <v>62</v>
      </c>
      <c r="F46" s="535">
        <v>0</v>
      </c>
      <c r="G46" s="898" t="s">
        <v>62</v>
      </c>
      <c r="H46" s="535">
        <v>370</v>
      </c>
      <c r="I46" s="898">
        <v>0.61899999999999999</v>
      </c>
      <c r="J46" s="535">
        <v>0</v>
      </c>
      <c r="K46" s="898" t="s">
        <v>62</v>
      </c>
      <c r="L46" s="535">
        <v>0</v>
      </c>
      <c r="M46" s="898" t="s">
        <v>62</v>
      </c>
      <c r="N46" s="535">
        <v>46.2</v>
      </c>
      <c r="O46" s="898">
        <v>0.63500000000000001</v>
      </c>
      <c r="P46" s="535">
        <v>46.8</v>
      </c>
      <c r="Q46" s="898">
        <v>0.158</v>
      </c>
      <c r="R46" s="535">
        <v>25.5</v>
      </c>
      <c r="S46" s="898">
        <v>6.5000000000000002E-2</v>
      </c>
    </row>
    <row r="47" spans="2:19">
      <c r="B47" s="899" t="str">
        <f t="shared" si="2"/>
        <v>EBO</v>
      </c>
      <c r="C47" s="6" t="s">
        <v>1044</v>
      </c>
      <c r="D47" s="262">
        <v>0</v>
      </c>
      <c r="E47" s="31" t="s">
        <v>62</v>
      </c>
      <c r="F47" s="262">
        <v>0</v>
      </c>
      <c r="G47" s="31" t="s">
        <v>62</v>
      </c>
      <c r="H47" s="262">
        <v>0</v>
      </c>
      <c r="I47" s="31" t="s">
        <v>62</v>
      </c>
      <c r="J47" s="262">
        <v>0</v>
      </c>
      <c r="K47" s="31" t="s">
        <v>62</v>
      </c>
      <c r="L47" s="262">
        <v>0</v>
      </c>
      <c r="M47" s="31" t="s">
        <v>62</v>
      </c>
      <c r="N47" s="262">
        <v>0</v>
      </c>
      <c r="O47" s="31" t="s">
        <v>62</v>
      </c>
      <c r="P47" s="262">
        <v>49.2</v>
      </c>
      <c r="Q47" s="31">
        <v>0.16600000000000001</v>
      </c>
      <c r="R47" s="262">
        <v>50.1</v>
      </c>
      <c r="S47" s="31">
        <v>0.128</v>
      </c>
    </row>
    <row r="48" spans="2:19">
      <c r="B48" s="897" t="str">
        <f t="shared" si="2"/>
        <v>EBO</v>
      </c>
      <c r="C48" s="900" t="s">
        <v>1046</v>
      </c>
      <c r="D48" s="535">
        <v>0</v>
      </c>
      <c r="E48" s="898" t="s">
        <v>62</v>
      </c>
      <c r="F48" s="535">
        <v>0</v>
      </c>
      <c r="G48" s="898" t="s">
        <v>62</v>
      </c>
      <c r="H48" s="535">
        <v>0</v>
      </c>
      <c r="I48" s="898" t="s">
        <v>62</v>
      </c>
      <c r="J48" s="535">
        <v>0</v>
      </c>
      <c r="K48" s="898" t="s">
        <v>62</v>
      </c>
      <c r="L48" s="535">
        <v>4</v>
      </c>
      <c r="M48" s="898">
        <v>5.7000000000000002E-2</v>
      </c>
      <c r="N48" s="535">
        <v>0</v>
      </c>
      <c r="O48" s="898" t="s">
        <v>62</v>
      </c>
      <c r="P48" s="535">
        <v>86.9</v>
      </c>
      <c r="Q48" s="898">
        <v>0.29399999999999998</v>
      </c>
      <c r="R48" s="535">
        <v>6.3</v>
      </c>
      <c r="S48" s="898">
        <v>1.6E-2</v>
      </c>
    </row>
    <row r="49" spans="2:19">
      <c r="B49" s="899" t="str">
        <f t="shared" si="2"/>
        <v>EBO</v>
      </c>
      <c r="C49" s="6" t="s">
        <v>1048</v>
      </c>
      <c r="D49" s="262">
        <v>0</v>
      </c>
      <c r="E49" s="31" t="s">
        <v>62</v>
      </c>
      <c r="F49" s="262">
        <v>0</v>
      </c>
      <c r="G49" s="31" t="s">
        <v>62</v>
      </c>
      <c r="H49" s="262">
        <v>0</v>
      </c>
      <c r="I49" s="31" t="s">
        <v>62</v>
      </c>
      <c r="J49" s="262">
        <v>0</v>
      </c>
      <c r="K49" s="31" t="s">
        <v>62</v>
      </c>
      <c r="L49" s="262">
        <v>67</v>
      </c>
      <c r="M49" s="31">
        <v>0.94299999999999995</v>
      </c>
      <c r="N49" s="262">
        <v>26.5</v>
      </c>
      <c r="O49" s="31">
        <v>0.36499999999999999</v>
      </c>
      <c r="P49" s="262">
        <v>45.2</v>
      </c>
      <c r="Q49" s="31">
        <v>0.153</v>
      </c>
      <c r="R49" s="262">
        <v>90.8</v>
      </c>
      <c r="S49" s="31">
        <v>0.23300000000000001</v>
      </c>
    </row>
    <row r="50" spans="2:19">
      <c r="B50" s="897" t="str">
        <f t="shared" si="2"/>
        <v>EBO</v>
      </c>
      <c r="C50" s="900" t="s">
        <v>1049</v>
      </c>
      <c r="D50" s="535">
        <v>0</v>
      </c>
      <c r="E50" s="898">
        <v>1</v>
      </c>
      <c r="F50" s="535">
        <v>80.319999999999993</v>
      </c>
      <c r="G50" s="898">
        <v>1</v>
      </c>
      <c r="H50" s="535">
        <v>227</v>
      </c>
      <c r="I50" s="898">
        <v>0.38100000000000001</v>
      </c>
      <c r="J50" s="535">
        <v>0</v>
      </c>
      <c r="K50" s="898" t="s">
        <v>62</v>
      </c>
      <c r="L50" s="535">
        <v>0</v>
      </c>
      <c r="M50" s="898" t="s">
        <v>62</v>
      </c>
      <c r="N50" s="535">
        <v>0</v>
      </c>
      <c r="O50" s="898" t="s">
        <v>62</v>
      </c>
      <c r="P50" s="535">
        <v>0</v>
      </c>
      <c r="Q50" s="898" t="s">
        <v>62</v>
      </c>
      <c r="R50" s="535">
        <v>8.1</v>
      </c>
      <c r="S50" s="898">
        <v>2.1000000000000001E-2</v>
      </c>
    </row>
    <row r="51" spans="2:19">
      <c r="B51" s="899" t="str">
        <f t="shared" si="2"/>
        <v>EBO</v>
      </c>
      <c r="C51" s="6" t="s">
        <v>215</v>
      </c>
      <c r="D51" s="262" t="s">
        <v>62</v>
      </c>
      <c r="E51" s="31">
        <v>0</v>
      </c>
      <c r="F51" s="262">
        <v>0</v>
      </c>
      <c r="G51" s="31" t="s">
        <v>62</v>
      </c>
      <c r="H51" s="262">
        <v>0</v>
      </c>
      <c r="I51" s="31" t="s">
        <v>62</v>
      </c>
      <c r="J51" s="262">
        <v>0</v>
      </c>
      <c r="K51" s="31" t="s">
        <v>62</v>
      </c>
      <c r="L51" s="262">
        <v>0</v>
      </c>
      <c r="M51" s="31" t="s">
        <v>62</v>
      </c>
      <c r="N51" s="262">
        <v>0</v>
      </c>
      <c r="O51" s="31" t="s">
        <v>62</v>
      </c>
      <c r="P51" s="262">
        <v>67.900000000000006</v>
      </c>
      <c r="Q51" s="31">
        <v>0.22900000000000001</v>
      </c>
      <c r="R51" s="262">
        <v>177.7</v>
      </c>
      <c r="S51" s="31">
        <v>0.45600000000000002</v>
      </c>
    </row>
    <row r="52" spans="2:19">
      <c r="B52" s="897" t="str">
        <f t="shared" si="2"/>
        <v>EBO</v>
      </c>
      <c r="C52" s="914" t="s">
        <v>1028</v>
      </c>
      <c r="D52" s="824">
        <v>0</v>
      </c>
      <c r="E52" s="902">
        <v>1</v>
      </c>
      <c r="F52" s="824">
        <v>80.319999999999993</v>
      </c>
      <c r="G52" s="902">
        <v>1</v>
      </c>
      <c r="H52" s="824">
        <v>597</v>
      </c>
      <c r="I52" s="902">
        <v>1</v>
      </c>
      <c r="J52" s="824">
        <v>0</v>
      </c>
      <c r="K52" s="902" t="s">
        <v>62</v>
      </c>
      <c r="L52" s="824">
        <v>71</v>
      </c>
      <c r="M52" s="902">
        <v>1</v>
      </c>
      <c r="N52" s="824">
        <v>72.7</v>
      </c>
      <c r="O52" s="902">
        <v>1</v>
      </c>
      <c r="P52" s="824">
        <v>296</v>
      </c>
      <c r="Q52" s="902">
        <v>1</v>
      </c>
      <c r="R52" s="824">
        <v>389.6</v>
      </c>
      <c r="S52" s="902">
        <v>1</v>
      </c>
    </row>
    <row r="53" spans="2:19">
      <c r="B53" s="903" t="str">
        <f t="shared" si="2"/>
        <v>EBO</v>
      </c>
      <c r="C53" s="904" t="s">
        <v>1053</v>
      </c>
      <c r="D53" s="905"/>
      <c r="E53" s="905"/>
      <c r="F53" s="905"/>
      <c r="G53" s="905"/>
      <c r="H53" s="905"/>
      <c r="I53" s="905"/>
      <c r="J53" s="905"/>
      <c r="K53" s="905"/>
      <c r="L53" s="905"/>
      <c r="M53" s="905"/>
      <c r="N53" s="905"/>
      <c r="O53" s="905"/>
      <c r="P53" s="905"/>
      <c r="Q53" s="905"/>
      <c r="R53" s="915"/>
      <c r="S53" s="916"/>
    </row>
    <row r="54" spans="2:19">
      <c r="B54" s="906" t="str">
        <f t="shared" si="2"/>
        <v>EBO</v>
      </c>
      <c r="C54" s="907"/>
      <c r="D54" s="908"/>
      <c r="E54" s="908"/>
      <c r="F54" s="908"/>
      <c r="G54" s="908"/>
      <c r="H54" s="908"/>
      <c r="I54" s="908"/>
      <c r="J54" s="908"/>
      <c r="K54" s="908"/>
      <c r="L54" s="908"/>
      <c r="M54" s="908"/>
      <c r="N54" s="908"/>
      <c r="O54" s="908"/>
      <c r="P54" s="908"/>
      <c r="Q54" s="908"/>
      <c r="R54" s="908"/>
      <c r="S54" s="910"/>
    </row>
    <row r="55" spans="2:19">
      <c r="B55" s="893" t="s">
        <v>17</v>
      </c>
      <c r="C55" s="822"/>
      <c r="D55" s="618">
        <v>2021</v>
      </c>
      <c r="E55" s="851"/>
      <c r="F55" s="618">
        <v>2020</v>
      </c>
      <c r="G55" s="851"/>
      <c r="H55" s="911">
        <v>2019</v>
      </c>
      <c r="I55" s="851"/>
      <c r="J55" s="912">
        <v>2018</v>
      </c>
      <c r="K55" s="913"/>
      <c r="L55" s="618">
        <v>2017</v>
      </c>
      <c r="M55" s="851"/>
      <c r="N55" s="618">
        <v>2016</v>
      </c>
      <c r="O55" s="851"/>
      <c r="P55" s="618">
        <v>2015</v>
      </c>
      <c r="Q55" s="851"/>
      <c r="R55" s="618">
        <v>2014</v>
      </c>
      <c r="S55" s="851"/>
    </row>
    <row r="56" spans="2:19">
      <c r="B56" s="895" t="str">
        <f t="shared" ref="B56:B71" si="3">$B$55</f>
        <v>EMS</v>
      </c>
      <c r="C56" s="896"/>
      <c r="D56" s="851" t="s">
        <v>1035</v>
      </c>
      <c r="E56" s="581" t="s">
        <v>1017</v>
      </c>
      <c r="F56" s="851" t="s">
        <v>1035</v>
      </c>
      <c r="G56" s="581" t="s">
        <v>1017</v>
      </c>
      <c r="H56" s="581" t="s">
        <v>1035</v>
      </c>
      <c r="I56" s="581" t="s">
        <v>1017</v>
      </c>
      <c r="J56" s="581" t="s">
        <v>1035</v>
      </c>
      <c r="K56" s="581" t="s">
        <v>1017</v>
      </c>
      <c r="L56" s="581" t="s">
        <v>1035</v>
      </c>
      <c r="M56" s="581" t="s">
        <v>1017</v>
      </c>
      <c r="N56" s="581" t="s">
        <v>1035</v>
      </c>
      <c r="O56" s="581" t="s">
        <v>1017</v>
      </c>
      <c r="P56" s="581" t="s">
        <v>1035</v>
      </c>
      <c r="Q56" s="581" t="s">
        <v>1017</v>
      </c>
      <c r="R56" s="581" t="s">
        <v>1035</v>
      </c>
      <c r="S56" s="581" t="s">
        <v>1017</v>
      </c>
    </row>
    <row r="57" spans="2:19">
      <c r="B57" s="939" t="str">
        <f t="shared" si="3"/>
        <v>EMS</v>
      </c>
      <c r="C57" s="939" t="s">
        <v>1036</v>
      </c>
      <c r="D57" s="556">
        <v>845</v>
      </c>
      <c r="E57" s="940">
        <v>0.24399999999999999</v>
      </c>
      <c r="F57" s="556">
        <v>81.39</v>
      </c>
      <c r="G57" s="940">
        <v>2.76E-2</v>
      </c>
      <c r="H57" s="556">
        <v>0</v>
      </c>
      <c r="I57" s="940" t="s">
        <v>62</v>
      </c>
      <c r="J57" s="556">
        <v>0</v>
      </c>
      <c r="K57" s="940" t="s">
        <v>62</v>
      </c>
      <c r="L57" s="556">
        <v>464</v>
      </c>
      <c r="M57" s="940">
        <v>0.11700000000000001</v>
      </c>
      <c r="N57" s="556">
        <v>5724.5</v>
      </c>
      <c r="O57" s="940">
        <v>0.78700000000000003</v>
      </c>
      <c r="P57" s="556">
        <v>0</v>
      </c>
      <c r="Q57" s="940" t="s">
        <v>62</v>
      </c>
      <c r="R57" s="556">
        <v>0</v>
      </c>
      <c r="S57" s="940" t="s">
        <v>62</v>
      </c>
    </row>
    <row r="58" spans="2:19">
      <c r="B58" s="939" t="str">
        <f t="shared" si="3"/>
        <v>EMS</v>
      </c>
      <c r="C58" s="942" t="s">
        <v>1037</v>
      </c>
      <c r="D58" s="556" t="s">
        <v>62</v>
      </c>
      <c r="E58" s="940">
        <v>0</v>
      </c>
      <c r="F58" s="556" t="s">
        <v>101</v>
      </c>
      <c r="G58" s="940">
        <v>0</v>
      </c>
      <c r="H58" s="556">
        <v>0</v>
      </c>
      <c r="I58" s="940" t="s">
        <v>62</v>
      </c>
      <c r="J58" s="556">
        <v>0</v>
      </c>
      <c r="K58" s="940" t="s">
        <v>62</v>
      </c>
      <c r="L58" s="556">
        <v>0</v>
      </c>
      <c r="M58" s="940" t="s">
        <v>62</v>
      </c>
      <c r="N58" s="556">
        <v>0</v>
      </c>
      <c r="O58" s="940" t="s">
        <v>62</v>
      </c>
      <c r="P58" s="556">
        <v>0</v>
      </c>
      <c r="Q58" s="940" t="s">
        <v>62</v>
      </c>
      <c r="R58" s="556">
        <v>0</v>
      </c>
      <c r="S58" s="940" t="s">
        <v>62</v>
      </c>
    </row>
    <row r="59" spans="2:19">
      <c r="B59" s="939" t="str">
        <f t="shared" si="3"/>
        <v>EMS</v>
      </c>
      <c r="C59" s="942" t="s">
        <v>1038</v>
      </c>
      <c r="D59" s="556" t="s">
        <v>62</v>
      </c>
      <c r="E59" s="940">
        <v>0</v>
      </c>
      <c r="F59" s="556" t="s">
        <v>101</v>
      </c>
      <c r="G59" s="940">
        <v>0</v>
      </c>
      <c r="H59" s="556">
        <v>0</v>
      </c>
      <c r="I59" s="940" t="s">
        <v>62</v>
      </c>
      <c r="J59" s="556">
        <v>0</v>
      </c>
      <c r="K59" s="940" t="s">
        <v>62</v>
      </c>
      <c r="L59" s="556">
        <v>0</v>
      </c>
      <c r="M59" s="940" t="s">
        <v>62</v>
      </c>
      <c r="N59" s="556">
        <v>0</v>
      </c>
      <c r="O59" s="940" t="s">
        <v>62</v>
      </c>
      <c r="P59" s="556">
        <v>0</v>
      </c>
      <c r="Q59" s="940" t="s">
        <v>62</v>
      </c>
      <c r="R59" s="556">
        <v>0</v>
      </c>
      <c r="S59" s="940" t="s">
        <v>62</v>
      </c>
    </row>
    <row r="60" spans="2:19">
      <c r="B60" s="939" t="str">
        <f t="shared" si="3"/>
        <v>EMS</v>
      </c>
      <c r="C60" s="942" t="s">
        <v>1039</v>
      </c>
      <c r="D60" s="556">
        <v>318</v>
      </c>
      <c r="E60" s="940">
        <v>9.1999999999999998E-2</v>
      </c>
      <c r="F60" s="556">
        <v>0.32</v>
      </c>
      <c r="G60" s="940">
        <v>1E-4</v>
      </c>
      <c r="H60" s="556">
        <v>2</v>
      </c>
      <c r="I60" s="940">
        <v>0</v>
      </c>
      <c r="J60" s="556">
        <v>0</v>
      </c>
      <c r="K60" s="940" t="s">
        <v>62</v>
      </c>
      <c r="L60" s="556">
        <v>0</v>
      </c>
      <c r="M60" s="940" t="s">
        <v>62</v>
      </c>
      <c r="N60" s="556">
        <v>0</v>
      </c>
      <c r="O60" s="940" t="s">
        <v>62</v>
      </c>
      <c r="P60" s="556">
        <v>0</v>
      </c>
      <c r="Q60" s="940" t="s">
        <v>62</v>
      </c>
      <c r="R60" s="556">
        <v>0</v>
      </c>
      <c r="S60" s="940" t="s">
        <v>62</v>
      </c>
    </row>
    <row r="61" spans="2:19">
      <c r="B61" s="939" t="str">
        <f t="shared" si="3"/>
        <v>EMS</v>
      </c>
      <c r="C61" s="942" t="s">
        <v>1040</v>
      </c>
      <c r="D61" s="556" t="s">
        <v>62</v>
      </c>
      <c r="E61" s="940">
        <v>0</v>
      </c>
      <c r="F61" s="556" t="s">
        <v>101</v>
      </c>
      <c r="G61" s="940">
        <v>0</v>
      </c>
      <c r="H61" s="556">
        <v>0</v>
      </c>
      <c r="I61" s="940" t="s">
        <v>62</v>
      </c>
      <c r="J61" s="556">
        <v>0</v>
      </c>
      <c r="K61" s="940" t="s">
        <v>62</v>
      </c>
      <c r="L61" s="556">
        <v>0</v>
      </c>
      <c r="M61" s="940" t="s">
        <v>62</v>
      </c>
      <c r="N61" s="556">
        <v>0</v>
      </c>
      <c r="O61" s="940" t="s">
        <v>62</v>
      </c>
      <c r="P61" s="556">
        <v>0</v>
      </c>
      <c r="Q61" s="940" t="s">
        <v>62</v>
      </c>
      <c r="R61" s="556">
        <v>0</v>
      </c>
      <c r="S61" s="940" t="s">
        <v>62</v>
      </c>
    </row>
    <row r="62" spans="2:19">
      <c r="B62" s="939" t="str">
        <f t="shared" si="3"/>
        <v>EMS</v>
      </c>
      <c r="C62" s="942" t="s">
        <v>1042</v>
      </c>
      <c r="D62" s="556" t="s">
        <v>62</v>
      </c>
      <c r="E62" s="940">
        <v>0</v>
      </c>
      <c r="F62" s="556" t="s">
        <v>101</v>
      </c>
      <c r="G62" s="940">
        <v>0</v>
      </c>
      <c r="H62" s="556">
        <v>0</v>
      </c>
      <c r="I62" s="940" t="s">
        <v>62</v>
      </c>
      <c r="J62" s="556">
        <v>0</v>
      </c>
      <c r="K62" s="940" t="s">
        <v>62</v>
      </c>
      <c r="L62" s="556">
        <v>0</v>
      </c>
      <c r="M62" s="940" t="s">
        <v>62</v>
      </c>
      <c r="N62" s="556">
        <v>0</v>
      </c>
      <c r="O62" s="940" t="s">
        <v>62</v>
      </c>
      <c r="P62" s="556">
        <v>0</v>
      </c>
      <c r="Q62" s="940" t="s">
        <v>62</v>
      </c>
      <c r="R62" s="556">
        <v>0</v>
      </c>
      <c r="S62" s="940" t="s">
        <v>62</v>
      </c>
    </row>
    <row r="63" spans="2:19">
      <c r="B63" s="939" t="str">
        <f t="shared" si="3"/>
        <v>EMS</v>
      </c>
      <c r="C63" s="942" t="s">
        <v>1043</v>
      </c>
      <c r="D63" s="556" t="s">
        <v>62</v>
      </c>
      <c r="E63" s="940">
        <v>0</v>
      </c>
      <c r="F63" s="556">
        <v>82.1</v>
      </c>
      <c r="G63" s="940">
        <v>2.7799999999999998E-2</v>
      </c>
      <c r="H63" s="556">
        <v>1785</v>
      </c>
      <c r="I63" s="940">
        <v>0.19400000000000001</v>
      </c>
      <c r="J63" s="556">
        <v>52</v>
      </c>
      <c r="K63" s="940">
        <v>7.0000000000000001E-3</v>
      </c>
      <c r="L63" s="556">
        <v>451</v>
      </c>
      <c r="M63" s="940">
        <v>0.113</v>
      </c>
      <c r="N63" s="556">
        <v>0</v>
      </c>
      <c r="O63" s="940" t="s">
        <v>62</v>
      </c>
      <c r="P63" s="556">
        <v>0</v>
      </c>
      <c r="Q63" s="940" t="s">
        <v>62</v>
      </c>
      <c r="R63" s="556">
        <v>99.3</v>
      </c>
      <c r="S63" s="940">
        <v>1</v>
      </c>
    </row>
    <row r="64" spans="2:19">
      <c r="B64" s="939" t="str">
        <f t="shared" si="3"/>
        <v>EMS</v>
      </c>
      <c r="C64" s="942" t="s">
        <v>1044</v>
      </c>
      <c r="D64" s="556" t="s">
        <v>62</v>
      </c>
      <c r="E64" s="940">
        <v>0</v>
      </c>
      <c r="F64" s="556">
        <v>4</v>
      </c>
      <c r="G64" s="940">
        <v>1.4E-3</v>
      </c>
      <c r="H64" s="556">
        <v>343</v>
      </c>
      <c r="I64" s="940">
        <v>3.6999999999999998E-2</v>
      </c>
      <c r="J64" s="556">
        <v>6</v>
      </c>
      <c r="K64" s="940">
        <v>1E-3</v>
      </c>
      <c r="L64" s="556">
        <v>0</v>
      </c>
      <c r="M64" s="940" t="s">
        <v>62</v>
      </c>
      <c r="N64" s="556">
        <v>19.100000000000001</v>
      </c>
      <c r="O64" s="940">
        <v>3.0000000000000001E-3</v>
      </c>
      <c r="P64" s="556">
        <v>48.7</v>
      </c>
      <c r="Q64" s="940">
        <v>4.2999999999999997E-2</v>
      </c>
      <c r="R64" s="556">
        <v>0</v>
      </c>
      <c r="S64" s="940" t="s">
        <v>62</v>
      </c>
    </row>
    <row r="65" spans="2:19">
      <c r="B65" s="939" t="str">
        <f t="shared" si="3"/>
        <v>EMS</v>
      </c>
      <c r="C65" s="942" t="s">
        <v>1046</v>
      </c>
      <c r="D65" s="556">
        <v>1881</v>
      </c>
      <c r="E65" s="940">
        <v>0.54400000000000004</v>
      </c>
      <c r="F65" s="556">
        <v>254.5</v>
      </c>
      <c r="G65" s="940">
        <v>8.6199999999999999E-2</v>
      </c>
      <c r="H65" s="556">
        <v>40</v>
      </c>
      <c r="I65" s="940">
        <v>4.0000000000000001E-3</v>
      </c>
      <c r="J65" s="556">
        <v>0</v>
      </c>
      <c r="K65" s="940" t="s">
        <v>62</v>
      </c>
      <c r="L65" s="556">
        <v>6</v>
      </c>
      <c r="M65" s="940">
        <v>2E-3</v>
      </c>
      <c r="N65" s="556">
        <v>0</v>
      </c>
      <c r="O65" s="940" t="s">
        <v>62</v>
      </c>
      <c r="P65" s="556">
        <v>0</v>
      </c>
      <c r="Q65" s="940" t="s">
        <v>62</v>
      </c>
      <c r="R65" s="556">
        <v>0</v>
      </c>
      <c r="S65" s="940" t="s">
        <v>62</v>
      </c>
    </row>
    <row r="66" spans="2:19">
      <c r="B66" s="939" t="str">
        <f t="shared" si="3"/>
        <v>EMS</v>
      </c>
      <c r="C66" s="942" t="s">
        <v>1048</v>
      </c>
      <c r="D66" s="556">
        <v>267</v>
      </c>
      <c r="E66" s="940">
        <v>7.6999999999999999E-2</v>
      </c>
      <c r="F66" s="556">
        <v>470.01</v>
      </c>
      <c r="G66" s="940">
        <v>0.1593</v>
      </c>
      <c r="H66" s="556">
        <v>417</v>
      </c>
      <c r="I66" s="940">
        <v>4.4999999999999998E-2</v>
      </c>
      <c r="J66" s="556">
        <v>0</v>
      </c>
      <c r="K66" s="940" t="s">
        <v>62</v>
      </c>
      <c r="L66" s="556">
        <v>0</v>
      </c>
      <c r="M66" s="940" t="s">
        <v>62</v>
      </c>
      <c r="N66" s="556">
        <v>0</v>
      </c>
      <c r="O66" s="940" t="s">
        <v>62</v>
      </c>
      <c r="P66" s="556">
        <v>0</v>
      </c>
      <c r="Q66" s="940" t="s">
        <v>62</v>
      </c>
      <c r="R66" s="556">
        <v>0</v>
      </c>
      <c r="S66" s="940" t="s">
        <v>62</v>
      </c>
    </row>
    <row r="67" spans="2:19">
      <c r="B67" s="939" t="str">
        <f t="shared" si="3"/>
        <v>EMS</v>
      </c>
      <c r="C67" s="942" t="s">
        <v>1049</v>
      </c>
      <c r="D67" s="556">
        <v>57</v>
      </c>
      <c r="E67" s="940">
        <v>1.7000000000000001E-2</v>
      </c>
      <c r="F67" s="556">
        <v>1127.29</v>
      </c>
      <c r="G67" s="940">
        <v>0.38200000000000001</v>
      </c>
      <c r="H67" s="556">
        <v>3236</v>
      </c>
      <c r="I67" s="940">
        <v>0.35299999999999998</v>
      </c>
      <c r="J67" s="556">
        <v>2838</v>
      </c>
      <c r="K67" s="940">
        <v>0.38100000000000001</v>
      </c>
      <c r="L67" s="556">
        <v>977</v>
      </c>
      <c r="M67" s="940">
        <v>0.245</v>
      </c>
      <c r="N67" s="556">
        <v>411.5</v>
      </c>
      <c r="O67" s="940">
        <v>5.7000000000000002E-2</v>
      </c>
      <c r="P67" s="556">
        <v>966.7</v>
      </c>
      <c r="Q67" s="940">
        <v>0.85</v>
      </c>
      <c r="R67" s="556">
        <v>0</v>
      </c>
      <c r="S67" s="940" t="s">
        <v>62</v>
      </c>
    </row>
    <row r="68" spans="2:19">
      <c r="B68" s="939" t="str">
        <f t="shared" si="3"/>
        <v>EMS</v>
      </c>
      <c r="C68" s="942" t="s">
        <v>215</v>
      </c>
      <c r="D68" s="556">
        <v>93</v>
      </c>
      <c r="E68" s="940">
        <v>2.7E-2</v>
      </c>
      <c r="F68" s="556">
        <v>931.12</v>
      </c>
      <c r="G68" s="940">
        <v>0.31559999999999999</v>
      </c>
      <c r="H68" s="556">
        <v>3355</v>
      </c>
      <c r="I68" s="940">
        <v>1E-3</v>
      </c>
      <c r="J68" s="556">
        <v>4554</v>
      </c>
      <c r="K68" s="940">
        <v>0.61099999999999999</v>
      </c>
      <c r="L68" s="556">
        <v>2083</v>
      </c>
      <c r="M68" s="940">
        <v>0.52300000000000002</v>
      </c>
      <c r="N68" s="556">
        <v>1119.3</v>
      </c>
      <c r="O68" s="940">
        <v>0.154</v>
      </c>
      <c r="P68" s="556">
        <v>122.2</v>
      </c>
      <c r="Q68" s="940">
        <v>0.107</v>
      </c>
      <c r="R68" s="556">
        <v>0</v>
      </c>
      <c r="S68" s="940" t="s">
        <v>62</v>
      </c>
    </row>
    <row r="69" spans="2:19">
      <c r="B69" s="939" t="str">
        <f t="shared" si="3"/>
        <v>EMS</v>
      </c>
      <c r="C69" s="944" t="s">
        <v>1028</v>
      </c>
      <c r="D69" s="839">
        <v>3461</v>
      </c>
      <c r="E69" s="945">
        <v>1</v>
      </c>
      <c r="F69" s="839">
        <v>2950.73</v>
      </c>
      <c r="G69" s="945">
        <v>1</v>
      </c>
      <c r="H69" s="839">
        <v>9178</v>
      </c>
      <c r="I69" s="945">
        <v>1</v>
      </c>
      <c r="J69" s="839">
        <v>7450</v>
      </c>
      <c r="K69" s="945">
        <v>1</v>
      </c>
      <c r="L69" s="839">
        <v>3981</v>
      </c>
      <c r="M69" s="945">
        <v>1</v>
      </c>
      <c r="N69" s="839">
        <v>7274.4</v>
      </c>
      <c r="O69" s="945">
        <v>1</v>
      </c>
      <c r="P69" s="839">
        <v>1137.5999999999999</v>
      </c>
      <c r="Q69" s="945">
        <v>1</v>
      </c>
      <c r="R69" s="839">
        <v>99.3</v>
      </c>
      <c r="S69" s="945">
        <v>1</v>
      </c>
    </row>
    <row r="70" spans="2:19">
      <c r="B70" s="897" t="str">
        <f t="shared" si="3"/>
        <v>EMS</v>
      </c>
      <c r="C70" s="917" t="s">
        <v>1053</v>
      </c>
      <c r="D70" s="918"/>
      <c r="E70" s="918"/>
      <c r="F70" s="918"/>
      <c r="G70" s="918"/>
      <c r="H70" s="918"/>
      <c r="I70" s="918"/>
      <c r="J70" s="918"/>
      <c r="K70" s="918"/>
      <c r="L70" s="918"/>
      <c r="M70" s="918"/>
      <c r="N70" s="918"/>
      <c r="O70" s="918"/>
      <c r="P70" s="918"/>
      <c r="Q70" s="918"/>
      <c r="R70" s="918"/>
      <c r="S70" s="919"/>
    </row>
    <row r="71" spans="2:19">
      <c r="B71" s="899" t="str">
        <f t="shared" si="3"/>
        <v>EMS</v>
      </c>
      <c r="C71" s="920"/>
      <c r="D71" s="909"/>
      <c r="E71" s="909"/>
      <c r="F71" s="909"/>
      <c r="G71" s="909"/>
      <c r="H71" s="909"/>
      <c r="I71" s="909"/>
      <c r="J71" s="909"/>
      <c r="K71" s="909"/>
      <c r="L71" s="909"/>
      <c r="M71" s="909"/>
      <c r="N71" s="909"/>
      <c r="O71" s="909"/>
      <c r="P71" s="909"/>
      <c r="Q71" s="909"/>
      <c r="R71" s="909"/>
      <c r="S71" s="910"/>
    </row>
    <row r="72" spans="2:19">
      <c r="B72" s="893" t="s">
        <v>18</v>
      </c>
      <c r="C72" s="822"/>
      <c r="D72" s="618">
        <v>2021</v>
      </c>
      <c r="E72" s="851"/>
      <c r="F72" s="618">
        <v>2020</v>
      </c>
      <c r="G72" s="851"/>
      <c r="H72" s="911">
        <v>2019</v>
      </c>
      <c r="I72" s="851"/>
      <c r="J72" s="912">
        <v>2018</v>
      </c>
      <c r="K72" s="913"/>
      <c r="L72" s="618">
        <v>2017</v>
      </c>
      <c r="M72" s="851"/>
      <c r="N72" s="618">
        <v>2016</v>
      </c>
      <c r="O72" s="851"/>
      <c r="P72" s="618">
        <v>2015</v>
      </c>
      <c r="Q72" s="851"/>
      <c r="R72" s="618">
        <v>2014</v>
      </c>
      <c r="S72" s="851"/>
    </row>
    <row r="73" spans="2:19">
      <c r="B73" s="895" t="str">
        <f t="shared" ref="B73:B88" si="4">$B$72</f>
        <v>EMT</v>
      </c>
      <c r="C73" s="896"/>
      <c r="D73" s="851" t="s">
        <v>1035</v>
      </c>
      <c r="E73" s="581" t="s">
        <v>1017</v>
      </c>
      <c r="F73" s="851" t="s">
        <v>1035</v>
      </c>
      <c r="G73" s="581" t="s">
        <v>1017</v>
      </c>
      <c r="H73" s="581" t="s">
        <v>1035</v>
      </c>
      <c r="I73" s="581" t="s">
        <v>1017</v>
      </c>
      <c r="J73" s="581" t="s">
        <v>1035</v>
      </c>
      <c r="K73" s="581" t="s">
        <v>1017</v>
      </c>
      <c r="L73" s="581" t="s">
        <v>1035</v>
      </c>
      <c r="M73" s="581" t="s">
        <v>1017</v>
      </c>
      <c r="N73" s="581" t="s">
        <v>1035</v>
      </c>
      <c r="O73" s="581" t="s">
        <v>1017</v>
      </c>
      <c r="P73" s="581" t="s">
        <v>1035</v>
      </c>
      <c r="Q73" s="581" t="s">
        <v>1017</v>
      </c>
      <c r="R73" s="581" t="s">
        <v>1035</v>
      </c>
      <c r="S73" s="581" t="s">
        <v>1017</v>
      </c>
    </row>
    <row r="74" spans="2:19">
      <c r="B74" s="897" t="str">
        <f t="shared" si="4"/>
        <v>EMT</v>
      </c>
      <c r="C74" s="897" t="s">
        <v>1036</v>
      </c>
      <c r="D74" s="535">
        <v>2330</v>
      </c>
      <c r="E74" s="898">
        <v>0.15</v>
      </c>
      <c r="F74" s="535">
        <v>88.98</v>
      </c>
      <c r="G74" s="898">
        <v>1.67E-2</v>
      </c>
      <c r="H74" s="535">
        <v>74</v>
      </c>
      <c r="I74" s="898">
        <v>3.0000000000000001E-3</v>
      </c>
      <c r="J74" s="535">
        <v>455</v>
      </c>
      <c r="K74" s="898">
        <v>5.8000000000000003E-2</v>
      </c>
      <c r="L74" s="535">
        <v>573</v>
      </c>
      <c r="M74" s="898">
        <v>6.5000000000000002E-2</v>
      </c>
      <c r="N74" s="535">
        <v>33.5</v>
      </c>
      <c r="O74" s="898">
        <v>4.0000000000000001E-3</v>
      </c>
      <c r="P74" s="535">
        <v>148.19999999999999</v>
      </c>
      <c r="Q74" s="898">
        <v>0.02</v>
      </c>
      <c r="R74" s="535">
        <v>0</v>
      </c>
      <c r="S74" s="898">
        <v>0</v>
      </c>
    </row>
    <row r="75" spans="2:19">
      <c r="B75" s="899" t="str">
        <f t="shared" si="4"/>
        <v>EMT</v>
      </c>
      <c r="C75" s="6" t="s">
        <v>1037</v>
      </c>
      <c r="D75" s="262" t="s">
        <v>62</v>
      </c>
      <c r="E75" s="31">
        <v>0</v>
      </c>
      <c r="F75" s="262">
        <v>0</v>
      </c>
      <c r="G75" s="31">
        <v>0</v>
      </c>
      <c r="H75" s="262">
        <v>0</v>
      </c>
      <c r="I75" s="31" t="s">
        <v>62</v>
      </c>
      <c r="J75" s="262">
        <v>0</v>
      </c>
      <c r="K75" s="31" t="s">
        <v>62</v>
      </c>
      <c r="L75" s="262">
        <v>0</v>
      </c>
      <c r="M75" s="31" t="s">
        <v>62</v>
      </c>
      <c r="N75" s="262">
        <v>0</v>
      </c>
      <c r="O75" s="31" t="s">
        <v>62</v>
      </c>
      <c r="P75" s="262">
        <v>0</v>
      </c>
      <c r="Q75" s="31" t="s">
        <v>62</v>
      </c>
      <c r="R75" s="262">
        <v>0</v>
      </c>
      <c r="S75" s="31" t="s">
        <v>62</v>
      </c>
    </row>
    <row r="76" spans="2:19">
      <c r="B76" s="897" t="str">
        <f t="shared" si="4"/>
        <v>EMT</v>
      </c>
      <c r="C76" s="900" t="s">
        <v>1038</v>
      </c>
      <c r="D76" s="535" t="s">
        <v>62</v>
      </c>
      <c r="E76" s="898">
        <v>0</v>
      </c>
      <c r="F76" s="535">
        <v>0</v>
      </c>
      <c r="G76" s="898">
        <v>0</v>
      </c>
      <c r="H76" s="535">
        <v>0</v>
      </c>
      <c r="I76" s="898" t="s">
        <v>62</v>
      </c>
      <c r="J76" s="535">
        <v>0</v>
      </c>
      <c r="K76" s="898" t="s">
        <v>62</v>
      </c>
      <c r="L76" s="535">
        <v>0</v>
      </c>
      <c r="M76" s="898" t="s">
        <v>62</v>
      </c>
      <c r="N76" s="535">
        <v>0</v>
      </c>
      <c r="O76" s="898" t="s">
        <v>62</v>
      </c>
      <c r="P76" s="535">
        <v>0</v>
      </c>
      <c r="Q76" s="898" t="s">
        <v>62</v>
      </c>
      <c r="R76" s="535">
        <v>0</v>
      </c>
      <c r="S76" s="898" t="s">
        <v>62</v>
      </c>
    </row>
    <row r="77" spans="2:19">
      <c r="B77" s="899" t="str">
        <f t="shared" si="4"/>
        <v>EMT</v>
      </c>
      <c r="C77" s="6" t="s">
        <v>1039</v>
      </c>
      <c r="D77" s="262" t="s">
        <v>62</v>
      </c>
      <c r="E77" s="31">
        <v>0</v>
      </c>
      <c r="F77" s="262">
        <v>4.6500000000000004</v>
      </c>
      <c r="G77" s="31">
        <v>8.9999999999999998E-4</v>
      </c>
      <c r="H77" s="262">
        <v>0</v>
      </c>
      <c r="I77" s="31" t="s">
        <v>62</v>
      </c>
      <c r="J77" s="262">
        <v>0</v>
      </c>
      <c r="K77" s="31" t="s">
        <v>62</v>
      </c>
      <c r="L77" s="262">
        <v>0</v>
      </c>
      <c r="M77" s="31" t="s">
        <v>62</v>
      </c>
      <c r="N77" s="262">
        <v>0</v>
      </c>
      <c r="O77" s="31" t="s">
        <v>62</v>
      </c>
      <c r="P77" s="262">
        <v>0</v>
      </c>
      <c r="Q77" s="31" t="s">
        <v>62</v>
      </c>
      <c r="R77" s="262">
        <v>657.9</v>
      </c>
      <c r="S77" s="31">
        <v>0.37</v>
      </c>
    </row>
    <row r="78" spans="2:19">
      <c r="B78" s="897" t="str">
        <f t="shared" si="4"/>
        <v>EMT</v>
      </c>
      <c r="C78" s="900" t="s">
        <v>1040</v>
      </c>
      <c r="D78" s="535" t="s">
        <v>62</v>
      </c>
      <c r="E78" s="898">
        <v>0</v>
      </c>
      <c r="F78" s="535">
        <v>0</v>
      </c>
      <c r="G78" s="898">
        <v>0</v>
      </c>
      <c r="H78" s="535">
        <v>0</v>
      </c>
      <c r="I78" s="898" t="s">
        <v>62</v>
      </c>
      <c r="J78" s="535">
        <v>0</v>
      </c>
      <c r="K78" s="898" t="s">
        <v>62</v>
      </c>
      <c r="L78" s="535">
        <v>0</v>
      </c>
      <c r="M78" s="898" t="s">
        <v>62</v>
      </c>
      <c r="N78" s="535">
        <v>0</v>
      </c>
      <c r="O78" s="898" t="s">
        <v>62</v>
      </c>
      <c r="P78" s="535">
        <v>0</v>
      </c>
      <c r="Q78" s="898" t="s">
        <v>62</v>
      </c>
      <c r="R78" s="535">
        <v>0</v>
      </c>
      <c r="S78" s="898" t="s">
        <v>62</v>
      </c>
    </row>
    <row r="79" spans="2:19">
      <c r="B79" s="899" t="str">
        <f t="shared" si="4"/>
        <v>EMT</v>
      </c>
      <c r="C79" s="6" t="s">
        <v>1042</v>
      </c>
      <c r="D79" s="262" t="s">
        <v>62</v>
      </c>
      <c r="E79" s="31">
        <v>0</v>
      </c>
      <c r="F79" s="262">
        <v>0</v>
      </c>
      <c r="G79" s="31">
        <v>0</v>
      </c>
      <c r="H79" s="262">
        <v>0</v>
      </c>
      <c r="I79" s="31" t="s">
        <v>62</v>
      </c>
      <c r="J79" s="262">
        <v>403</v>
      </c>
      <c r="K79" s="31">
        <v>5.1999999999999998E-2</v>
      </c>
      <c r="L79" s="262">
        <v>20</v>
      </c>
      <c r="M79" s="31">
        <v>2E-3</v>
      </c>
      <c r="N79" s="262">
        <v>0</v>
      </c>
      <c r="O79" s="31" t="s">
        <v>62</v>
      </c>
      <c r="P79" s="262">
        <v>0</v>
      </c>
      <c r="Q79" s="31" t="s">
        <v>62</v>
      </c>
      <c r="R79" s="262">
        <v>0</v>
      </c>
      <c r="S79" s="31">
        <v>0</v>
      </c>
    </row>
    <row r="80" spans="2:19">
      <c r="B80" s="897" t="str">
        <f t="shared" si="4"/>
        <v>EMT</v>
      </c>
      <c r="C80" s="900" t="s">
        <v>1043</v>
      </c>
      <c r="D80" s="535">
        <v>1119</v>
      </c>
      <c r="E80" s="898">
        <v>7.0000000000000007E-2</v>
      </c>
      <c r="F80" s="535">
        <v>537.28</v>
      </c>
      <c r="G80" s="898">
        <v>0.1007</v>
      </c>
      <c r="H80" s="535">
        <v>14507</v>
      </c>
      <c r="I80" s="898">
        <v>0.64600000000000002</v>
      </c>
      <c r="J80" s="535">
        <v>1843</v>
      </c>
      <c r="K80" s="898">
        <v>0.23699999999999999</v>
      </c>
      <c r="L80" s="535">
        <v>911</v>
      </c>
      <c r="M80" s="898">
        <v>0.104</v>
      </c>
      <c r="N80" s="535">
        <v>383</v>
      </c>
      <c r="O80" s="898">
        <v>4.4999999999999998E-2</v>
      </c>
      <c r="P80" s="535">
        <v>65.599999999999994</v>
      </c>
      <c r="Q80" s="898">
        <v>8.9999999999999993E-3</v>
      </c>
      <c r="R80" s="535">
        <v>490.4</v>
      </c>
      <c r="S80" s="898">
        <v>0.27</v>
      </c>
    </row>
    <row r="81" spans="2:19">
      <c r="B81" s="899" t="str">
        <f t="shared" si="4"/>
        <v>EMT</v>
      </c>
      <c r="C81" s="6" t="s">
        <v>1044</v>
      </c>
      <c r="D81" s="262">
        <v>3225</v>
      </c>
      <c r="E81" s="31">
        <v>0.20200000000000001</v>
      </c>
      <c r="F81" s="262">
        <v>723.86</v>
      </c>
      <c r="G81" s="31">
        <v>0.1356</v>
      </c>
      <c r="H81" s="262">
        <v>126</v>
      </c>
      <c r="I81" s="31">
        <v>6.0000000000000001E-3</v>
      </c>
      <c r="J81" s="262">
        <v>28</v>
      </c>
      <c r="K81" s="31">
        <v>4.0000000000000001E-3</v>
      </c>
      <c r="L81" s="262">
        <v>1703</v>
      </c>
      <c r="M81" s="31">
        <v>0.19400000000000001</v>
      </c>
      <c r="N81" s="262">
        <v>3069.2</v>
      </c>
      <c r="O81" s="31">
        <v>0.36299999999999999</v>
      </c>
      <c r="P81" s="262">
        <v>0</v>
      </c>
      <c r="Q81" s="31" t="s">
        <v>62</v>
      </c>
      <c r="R81" s="262">
        <v>0</v>
      </c>
      <c r="S81" s="31" t="s">
        <v>62</v>
      </c>
    </row>
    <row r="82" spans="2:19">
      <c r="B82" s="897" t="str">
        <f t="shared" si="4"/>
        <v>EMT</v>
      </c>
      <c r="C82" s="900" t="s">
        <v>1046</v>
      </c>
      <c r="D82" s="535">
        <v>7657</v>
      </c>
      <c r="E82" s="898">
        <v>0.48</v>
      </c>
      <c r="F82" s="535">
        <v>3621.3</v>
      </c>
      <c r="G82" s="898">
        <v>0.67859999999999998</v>
      </c>
      <c r="H82" s="535">
        <v>7047</v>
      </c>
      <c r="I82" s="898">
        <v>0.314</v>
      </c>
      <c r="J82" s="535">
        <v>3086</v>
      </c>
      <c r="K82" s="898">
        <v>0.39700000000000002</v>
      </c>
      <c r="L82" s="535">
        <v>2825</v>
      </c>
      <c r="M82" s="898">
        <v>0.32200000000000001</v>
      </c>
      <c r="N82" s="535">
        <v>3823.1</v>
      </c>
      <c r="O82" s="898">
        <v>0.45100000000000001</v>
      </c>
      <c r="P82" s="535">
        <v>0</v>
      </c>
      <c r="Q82" s="898" t="s">
        <v>62</v>
      </c>
      <c r="R82" s="535">
        <v>0</v>
      </c>
      <c r="S82" s="898" t="s">
        <v>62</v>
      </c>
    </row>
    <row r="83" spans="2:19">
      <c r="B83" s="899" t="str">
        <f t="shared" si="4"/>
        <v>EMT</v>
      </c>
      <c r="C83" s="6" t="s">
        <v>1048</v>
      </c>
      <c r="D83" s="262" t="s">
        <v>62</v>
      </c>
      <c r="E83" s="31">
        <v>0</v>
      </c>
      <c r="F83" s="262">
        <v>3.14</v>
      </c>
      <c r="G83" s="31">
        <v>5.9999999999999995E-4</v>
      </c>
      <c r="H83" s="262">
        <v>0</v>
      </c>
      <c r="I83" s="31" t="s">
        <v>62</v>
      </c>
      <c r="J83" s="262">
        <v>428</v>
      </c>
      <c r="K83" s="31">
        <v>5.5E-2</v>
      </c>
      <c r="L83" s="262">
        <v>560</v>
      </c>
      <c r="M83" s="31">
        <v>6.4000000000000001E-2</v>
      </c>
      <c r="N83" s="262">
        <v>576.5</v>
      </c>
      <c r="O83" s="31">
        <v>6.8000000000000005E-2</v>
      </c>
      <c r="P83" s="262">
        <v>6823.8</v>
      </c>
      <c r="Q83" s="31">
        <v>0.94899999999999995</v>
      </c>
      <c r="R83" s="262">
        <v>636</v>
      </c>
      <c r="S83" s="31">
        <v>0.36</v>
      </c>
    </row>
    <row r="84" spans="2:19">
      <c r="B84" s="897" t="str">
        <f t="shared" si="4"/>
        <v>EMT</v>
      </c>
      <c r="C84" s="900" t="s">
        <v>1049</v>
      </c>
      <c r="D84" s="535">
        <v>1633</v>
      </c>
      <c r="E84" s="898">
        <v>0.10199999999999999</v>
      </c>
      <c r="F84" s="535">
        <v>311.16000000000003</v>
      </c>
      <c r="G84" s="898">
        <v>5.8299999999999998E-2</v>
      </c>
      <c r="H84" s="535">
        <v>555</v>
      </c>
      <c r="I84" s="898">
        <v>2.5000000000000001E-2</v>
      </c>
      <c r="J84" s="535">
        <v>332</v>
      </c>
      <c r="K84" s="898">
        <v>4.2999999999999997E-2</v>
      </c>
      <c r="L84" s="535">
        <v>0</v>
      </c>
      <c r="M84" s="898" t="s">
        <v>62</v>
      </c>
      <c r="N84" s="535">
        <v>0</v>
      </c>
      <c r="O84" s="898" t="s">
        <v>62</v>
      </c>
      <c r="P84" s="535">
        <v>155.80000000000001</v>
      </c>
      <c r="Q84" s="898">
        <v>2.1999999999999999E-2</v>
      </c>
      <c r="R84" s="535">
        <v>0</v>
      </c>
      <c r="S84" s="898" t="s">
        <v>62</v>
      </c>
    </row>
    <row r="85" spans="2:19">
      <c r="B85" s="899" t="str">
        <f t="shared" si="4"/>
        <v>EMT</v>
      </c>
      <c r="C85" s="6" t="s">
        <v>215</v>
      </c>
      <c r="D85" s="262" t="s">
        <v>62</v>
      </c>
      <c r="E85" s="31">
        <v>0</v>
      </c>
      <c r="F85" s="262">
        <v>46</v>
      </c>
      <c r="G85" s="31">
        <v>8.6E-3</v>
      </c>
      <c r="H85" s="262">
        <v>136</v>
      </c>
      <c r="I85" s="31">
        <v>6.0000000000000001E-3</v>
      </c>
      <c r="J85" s="262">
        <v>1204</v>
      </c>
      <c r="K85" s="31">
        <v>0.155</v>
      </c>
      <c r="L85" s="262">
        <v>2194</v>
      </c>
      <c r="M85" s="31">
        <v>0.25</v>
      </c>
      <c r="N85" s="262">
        <v>586</v>
      </c>
      <c r="O85" s="31">
        <v>6.9000000000000006E-2</v>
      </c>
      <c r="P85" s="262">
        <v>0</v>
      </c>
      <c r="Q85" s="31" t="s">
        <v>62</v>
      </c>
      <c r="R85" s="262">
        <v>0</v>
      </c>
      <c r="S85" s="31" t="s">
        <v>62</v>
      </c>
    </row>
    <row r="86" spans="2:19">
      <c r="B86" s="897" t="str">
        <f t="shared" si="4"/>
        <v>EMT</v>
      </c>
      <c r="C86" s="901" t="s">
        <v>1028</v>
      </c>
      <c r="D86" s="824">
        <v>15964</v>
      </c>
      <c r="E86" s="902">
        <v>1</v>
      </c>
      <c r="F86" s="824">
        <v>5336.37</v>
      </c>
      <c r="G86" s="902">
        <v>1</v>
      </c>
      <c r="H86" s="824">
        <v>22445</v>
      </c>
      <c r="I86" s="902">
        <v>1</v>
      </c>
      <c r="J86" s="824">
        <v>7779</v>
      </c>
      <c r="K86" s="902">
        <v>1</v>
      </c>
      <c r="L86" s="824">
        <v>8786</v>
      </c>
      <c r="M86" s="902">
        <v>1</v>
      </c>
      <c r="N86" s="824">
        <v>8471.2999999999993</v>
      </c>
      <c r="O86" s="902">
        <v>1</v>
      </c>
      <c r="P86" s="824">
        <v>7193.4</v>
      </c>
      <c r="Q86" s="902">
        <v>1</v>
      </c>
      <c r="R86" s="824">
        <v>1784.3</v>
      </c>
      <c r="S86" s="902">
        <v>1</v>
      </c>
    </row>
    <row r="87" spans="2:19">
      <c r="B87" s="899" t="str">
        <f t="shared" si="4"/>
        <v>EMT</v>
      </c>
      <c r="C87" s="917" t="s">
        <v>1053</v>
      </c>
      <c r="D87" s="921"/>
      <c r="E87" s="921"/>
      <c r="F87" s="921"/>
      <c r="G87" s="921"/>
      <c r="H87" s="921"/>
      <c r="I87" s="921"/>
      <c r="J87" s="921"/>
      <c r="K87" s="921"/>
      <c r="L87" s="921"/>
      <c r="M87" s="921"/>
      <c r="N87" s="921"/>
      <c r="O87" s="921"/>
      <c r="P87" s="921"/>
      <c r="Q87" s="921"/>
      <c r="R87" s="921"/>
      <c r="S87" s="922"/>
    </row>
    <row r="88" spans="2:19">
      <c r="B88" s="897" t="str">
        <f t="shared" si="4"/>
        <v>EMT</v>
      </c>
      <c r="C88" s="920"/>
      <c r="D88" s="909"/>
      <c r="E88" s="909"/>
      <c r="F88" s="909"/>
      <c r="G88" s="909"/>
      <c r="H88" s="909"/>
      <c r="I88" s="909"/>
      <c r="J88" s="909"/>
      <c r="K88" s="909"/>
      <c r="L88" s="909"/>
      <c r="M88" s="909"/>
      <c r="N88" s="909"/>
      <c r="O88" s="909"/>
      <c r="P88" s="909"/>
      <c r="Q88" s="909"/>
      <c r="R88" s="909"/>
      <c r="S88" s="923"/>
    </row>
    <row r="89" spans="2:19">
      <c r="B89" s="893" t="s">
        <v>19</v>
      </c>
      <c r="C89" s="822"/>
      <c r="D89" s="618">
        <v>2021</v>
      </c>
      <c r="E89" s="851"/>
      <c r="F89" s="618">
        <v>2020</v>
      </c>
      <c r="G89" s="851"/>
      <c r="H89" s="911">
        <v>2019</v>
      </c>
      <c r="I89" s="851"/>
      <c r="J89" s="912">
        <v>2018</v>
      </c>
      <c r="K89" s="913"/>
      <c r="L89" s="618">
        <v>2017</v>
      </c>
      <c r="M89" s="851"/>
      <c r="N89" s="618">
        <v>2016</v>
      </c>
      <c r="O89" s="851"/>
      <c r="P89" s="618">
        <v>2015</v>
      </c>
      <c r="Q89" s="851"/>
      <c r="R89" s="618">
        <v>2014</v>
      </c>
      <c r="S89" s="851"/>
    </row>
    <row r="90" spans="2:19">
      <c r="B90" s="895" t="str">
        <f t="shared" ref="B90:B105" si="5">$B$89</f>
        <v>ENF</v>
      </c>
      <c r="C90" s="896"/>
      <c r="D90" s="851" t="s">
        <v>1035</v>
      </c>
      <c r="E90" s="581" t="s">
        <v>1017</v>
      </c>
      <c r="F90" s="851" t="s">
        <v>1035</v>
      </c>
      <c r="G90" s="581" t="s">
        <v>1017</v>
      </c>
      <c r="H90" s="581" t="s">
        <v>1035</v>
      </c>
      <c r="I90" s="581" t="s">
        <v>1017</v>
      </c>
      <c r="J90" s="581" t="s">
        <v>1035</v>
      </c>
      <c r="K90" s="581" t="s">
        <v>1017</v>
      </c>
      <c r="L90" s="581" t="s">
        <v>1035</v>
      </c>
      <c r="M90" s="581" t="s">
        <v>1017</v>
      </c>
      <c r="N90" s="581" t="s">
        <v>1035</v>
      </c>
      <c r="O90" s="581" t="s">
        <v>1017</v>
      </c>
      <c r="P90" s="581" t="s">
        <v>1035</v>
      </c>
      <c r="Q90" s="581" t="s">
        <v>1017</v>
      </c>
      <c r="R90" s="581" t="s">
        <v>1035</v>
      </c>
      <c r="S90" s="581" t="s">
        <v>1017</v>
      </c>
    </row>
    <row r="91" spans="2:19">
      <c r="B91" s="939" t="str">
        <f t="shared" si="5"/>
        <v>ENF</v>
      </c>
      <c r="C91" s="939" t="s">
        <v>1036</v>
      </c>
      <c r="D91" s="556">
        <v>0</v>
      </c>
      <c r="E91" s="940">
        <v>0</v>
      </c>
      <c r="F91" s="556">
        <v>0</v>
      </c>
      <c r="G91" s="940" t="s">
        <v>62</v>
      </c>
      <c r="H91" s="556">
        <v>0</v>
      </c>
      <c r="I91" s="940" t="s">
        <v>62</v>
      </c>
      <c r="J91" s="556">
        <v>0</v>
      </c>
      <c r="K91" s="940" t="s">
        <v>62</v>
      </c>
      <c r="L91" s="556">
        <v>0</v>
      </c>
      <c r="M91" s="940" t="s">
        <v>62</v>
      </c>
      <c r="N91" s="556">
        <v>0</v>
      </c>
      <c r="O91" s="940" t="s">
        <v>62</v>
      </c>
      <c r="P91" s="556">
        <v>0</v>
      </c>
      <c r="Q91" s="940" t="s">
        <v>62</v>
      </c>
      <c r="R91" s="556">
        <v>7.4</v>
      </c>
      <c r="S91" s="940">
        <v>7.5999999999999998E-2</v>
      </c>
    </row>
    <row r="92" spans="2:19">
      <c r="B92" s="939" t="str">
        <f t="shared" si="5"/>
        <v>ENF</v>
      </c>
      <c r="C92" s="942" t="s">
        <v>1037</v>
      </c>
      <c r="D92" s="556">
        <v>0</v>
      </c>
      <c r="E92" s="940">
        <v>0</v>
      </c>
      <c r="F92" s="556">
        <v>0</v>
      </c>
      <c r="G92" s="940" t="s">
        <v>62</v>
      </c>
      <c r="H92" s="556">
        <v>0</v>
      </c>
      <c r="I92" s="940" t="s">
        <v>62</v>
      </c>
      <c r="J92" s="556">
        <v>0</v>
      </c>
      <c r="K92" s="940" t="s">
        <v>62</v>
      </c>
      <c r="L92" s="556">
        <v>0</v>
      </c>
      <c r="M92" s="940" t="s">
        <v>62</v>
      </c>
      <c r="N92" s="556">
        <v>0</v>
      </c>
      <c r="O92" s="940" t="s">
        <v>62</v>
      </c>
      <c r="P92" s="556">
        <v>0</v>
      </c>
      <c r="Q92" s="940" t="s">
        <v>62</v>
      </c>
      <c r="R92" s="556">
        <v>0</v>
      </c>
      <c r="S92" s="940" t="s">
        <v>62</v>
      </c>
    </row>
    <row r="93" spans="2:19">
      <c r="B93" s="939" t="str">
        <f t="shared" si="5"/>
        <v>ENF</v>
      </c>
      <c r="C93" s="942" t="s">
        <v>1038</v>
      </c>
      <c r="D93" s="556">
        <v>0</v>
      </c>
      <c r="E93" s="940">
        <v>0</v>
      </c>
      <c r="F93" s="556">
        <v>0</v>
      </c>
      <c r="G93" s="940" t="s">
        <v>62</v>
      </c>
      <c r="H93" s="556">
        <v>0</v>
      </c>
      <c r="I93" s="940" t="s">
        <v>62</v>
      </c>
      <c r="J93" s="556">
        <v>0</v>
      </c>
      <c r="K93" s="940" t="s">
        <v>62</v>
      </c>
      <c r="L93" s="556">
        <v>0</v>
      </c>
      <c r="M93" s="940" t="s">
        <v>62</v>
      </c>
      <c r="N93" s="556">
        <v>0</v>
      </c>
      <c r="O93" s="940" t="s">
        <v>62</v>
      </c>
      <c r="P93" s="556">
        <v>0</v>
      </c>
      <c r="Q93" s="940" t="s">
        <v>62</v>
      </c>
      <c r="R93" s="556">
        <v>0</v>
      </c>
      <c r="S93" s="940" t="s">
        <v>62</v>
      </c>
    </row>
    <row r="94" spans="2:19">
      <c r="B94" s="939" t="str">
        <f t="shared" si="5"/>
        <v>ENF</v>
      </c>
      <c r="C94" s="942" t="s">
        <v>1039</v>
      </c>
      <c r="D94" s="556">
        <v>0</v>
      </c>
      <c r="E94" s="940">
        <v>0</v>
      </c>
      <c r="F94" s="556">
        <v>0</v>
      </c>
      <c r="G94" s="940" t="s">
        <v>62</v>
      </c>
      <c r="H94" s="556">
        <v>0</v>
      </c>
      <c r="I94" s="940" t="s">
        <v>62</v>
      </c>
      <c r="J94" s="556">
        <v>0</v>
      </c>
      <c r="K94" s="940" t="s">
        <v>62</v>
      </c>
      <c r="L94" s="556">
        <v>0</v>
      </c>
      <c r="M94" s="940" t="s">
        <v>62</v>
      </c>
      <c r="N94" s="556">
        <v>0</v>
      </c>
      <c r="O94" s="940" t="s">
        <v>62</v>
      </c>
      <c r="P94" s="556">
        <v>0</v>
      </c>
      <c r="Q94" s="940" t="s">
        <v>62</v>
      </c>
      <c r="R94" s="556">
        <v>0</v>
      </c>
      <c r="S94" s="940" t="s">
        <v>62</v>
      </c>
    </row>
    <row r="95" spans="2:19">
      <c r="B95" s="939" t="str">
        <f t="shared" si="5"/>
        <v>ENF</v>
      </c>
      <c r="C95" s="942" t="s">
        <v>1040</v>
      </c>
      <c r="D95" s="556">
        <v>0</v>
      </c>
      <c r="E95" s="940">
        <v>0</v>
      </c>
      <c r="F95" s="556">
        <v>0</v>
      </c>
      <c r="G95" s="940" t="s">
        <v>62</v>
      </c>
      <c r="H95" s="556">
        <v>0</v>
      </c>
      <c r="I95" s="940" t="s">
        <v>62</v>
      </c>
      <c r="J95" s="556">
        <v>0</v>
      </c>
      <c r="K95" s="940" t="s">
        <v>62</v>
      </c>
      <c r="L95" s="556">
        <v>0</v>
      </c>
      <c r="M95" s="940" t="s">
        <v>62</v>
      </c>
      <c r="N95" s="556">
        <v>0</v>
      </c>
      <c r="O95" s="940" t="s">
        <v>62</v>
      </c>
      <c r="P95" s="556">
        <v>0</v>
      </c>
      <c r="Q95" s="940" t="s">
        <v>62</v>
      </c>
      <c r="R95" s="556">
        <v>0</v>
      </c>
      <c r="S95" s="940" t="s">
        <v>62</v>
      </c>
    </row>
    <row r="96" spans="2:19">
      <c r="B96" s="939" t="str">
        <f t="shared" si="5"/>
        <v>ENF</v>
      </c>
      <c r="C96" s="942" t="s">
        <v>1042</v>
      </c>
      <c r="D96" s="556">
        <v>0</v>
      </c>
      <c r="E96" s="940">
        <v>0</v>
      </c>
      <c r="F96" s="556">
        <v>0</v>
      </c>
      <c r="G96" s="940" t="s">
        <v>62</v>
      </c>
      <c r="H96" s="556">
        <v>0</v>
      </c>
      <c r="I96" s="940" t="s">
        <v>62</v>
      </c>
      <c r="J96" s="556">
        <v>0</v>
      </c>
      <c r="K96" s="940" t="s">
        <v>62</v>
      </c>
      <c r="L96" s="556">
        <v>0</v>
      </c>
      <c r="M96" s="940" t="s">
        <v>62</v>
      </c>
      <c r="N96" s="556">
        <v>0</v>
      </c>
      <c r="O96" s="940" t="s">
        <v>62</v>
      </c>
      <c r="P96" s="556">
        <v>0</v>
      </c>
      <c r="Q96" s="940" t="s">
        <v>62</v>
      </c>
      <c r="R96" s="556">
        <v>0</v>
      </c>
      <c r="S96" s="940" t="s">
        <v>62</v>
      </c>
    </row>
    <row r="97" spans="2:19">
      <c r="B97" s="939" t="str">
        <f t="shared" si="5"/>
        <v>ENF</v>
      </c>
      <c r="C97" s="942" t="s">
        <v>1043</v>
      </c>
      <c r="D97" s="556">
        <v>1</v>
      </c>
      <c r="E97" s="940">
        <v>1</v>
      </c>
      <c r="F97" s="556">
        <v>74.459999999999994</v>
      </c>
      <c r="G97" s="940">
        <v>0.87719999999999998</v>
      </c>
      <c r="H97" s="556">
        <v>226</v>
      </c>
      <c r="I97" s="940">
        <v>0.504</v>
      </c>
      <c r="J97" s="556">
        <v>0</v>
      </c>
      <c r="K97" s="940" t="s">
        <v>62</v>
      </c>
      <c r="L97" s="556">
        <v>0</v>
      </c>
      <c r="M97" s="940" t="s">
        <v>62</v>
      </c>
      <c r="N97" s="556">
        <v>6.4</v>
      </c>
      <c r="O97" s="940">
        <v>0.24099999999999999</v>
      </c>
      <c r="P97" s="556">
        <v>16.899999999999999</v>
      </c>
      <c r="Q97" s="940">
        <v>0.17199999999999999</v>
      </c>
      <c r="R97" s="556">
        <v>6.8</v>
      </c>
      <c r="S97" s="940">
        <v>7.0000000000000007E-2</v>
      </c>
    </row>
    <row r="98" spans="2:19">
      <c r="B98" s="939" t="str">
        <f t="shared" si="5"/>
        <v>ENF</v>
      </c>
      <c r="C98" s="942" t="s">
        <v>1044</v>
      </c>
      <c r="D98" s="556">
        <v>0</v>
      </c>
      <c r="E98" s="940">
        <v>0</v>
      </c>
      <c r="F98" s="556">
        <v>0</v>
      </c>
      <c r="G98" s="940" t="s">
        <v>62</v>
      </c>
      <c r="H98" s="556">
        <v>222</v>
      </c>
      <c r="I98" s="940">
        <v>0.496</v>
      </c>
      <c r="J98" s="556">
        <v>0</v>
      </c>
      <c r="K98" s="940" t="s">
        <v>62</v>
      </c>
      <c r="L98" s="556">
        <v>3.9</v>
      </c>
      <c r="M98" s="940">
        <v>0.56299999999999994</v>
      </c>
      <c r="N98" s="556">
        <v>11.6</v>
      </c>
      <c r="O98" s="940">
        <v>0.432</v>
      </c>
      <c r="P98" s="556">
        <v>14.4</v>
      </c>
      <c r="Q98" s="940">
        <v>0.14699999999999999</v>
      </c>
      <c r="R98" s="556">
        <v>16.899999999999999</v>
      </c>
      <c r="S98" s="940">
        <v>0.17399999999999999</v>
      </c>
    </row>
    <row r="99" spans="2:19">
      <c r="B99" s="939" t="str">
        <f t="shared" si="5"/>
        <v>ENF</v>
      </c>
      <c r="C99" s="942" t="s">
        <v>1046</v>
      </c>
      <c r="D99" s="556">
        <v>0</v>
      </c>
      <c r="E99" s="940">
        <v>0</v>
      </c>
      <c r="F99" s="556">
        <v>10.42</v>
      </c>
      <c r="G99" s="940">
        <v>0.12280000000000001</v>
      </c>
      <c r="H99" s="556">
        <v>0</v>
      </c>
      <c r="I99" s="940" t="s">
        <v>62</v>
      </c>
      <c r="J99" s="556">
        <v>0</v>
      </c>
      <c r="K99" s="940" t="s">
        <v>62</v>
      </c>
      <c r="L99" s="556">
        <v>0</v>
      </c>
      <c r="M99" s="940" t="s">
        <v>62</v>
      </c>
      <c r="N99" s="556">
        <v>0</v>
      </c>
      <c r="O99" s="940" t="s">
        <v>62</v>
      </c>
      <c r="P99" s="556">
        <v>30.8</v>
      </c>
      <c r="Q99" s="940">
        <v>0.314</v>
      </c>
      <c r="R99" s="556">
        <v>10.8</v>
      </c>
      <c r="S99" s="940">
        <v>0.112</v>
      </c>
    </row>
    <row r="100" spans="2:19">
      <c r="B100" s="939" t="str">
        <f t="shared" si="5"/>
        <v>ENF</v>
      </c>
      <c r="C100" s="942" t="s">
        <v>1048</v>
      </c>
      <c r="D100" s="556">
        <v>0</v>
      </c>
      <c r="E100" s="940">
        <v>0</v>
      </c>
      <c r="F100" s="556">
        <v>0</v>
      </c>
      <c r="G100" s="940" t="s">
        <v>62</v>
      </c>
      <c r="H100" s="556">
        <v>0</v>
      </c>
      <c r="I100" s="940" t="s">
        <v>62</v>
      </c>
      <c r="J100" s="556">
        <v>0</v>
      </c>
      <c r="K100" s="940" t="s">
        <v>62</v>
      </c>
      <c r="L100" s="556">
        <v>3</v>
      </c>
      <c r="M100" s="940">
        <v>0.437</v>
      </c>
      <c r="N100" s="556">
        <v>8.8000000000000007</v>
      </c>
      <c r="O100" s="940">
        <v>0.32700000000000001</v>
      </c>
      <c r="P100" s="556">
        <v>17.899999999999999</v>
      </c>
      <c r="Q100" s="940">
        <v>0.182</v>
      </c>
      <c r="R100" s="556">
        <v>6</v>
      </c>
      <c r="S100" s="940">
        <v>6.2E-2</v>
      </c>
    </row>
    <row r="101" spans="2:19">
      <c r="B101" s="939" t="str">
        <f t="shared" si="5"/>
        <v>ENF</v>
      </c>
      <c r="C101" s="942" t="s">
        <v>1049</v>
      </c>
      <c r="D101" s="556">
        <v>0</v>
      </c>
      <c r="E101" s="940">
        <v>0</v>
      </c>
      <c r="F101" s="556">
        <v>0</v>
      </c>
      <c r="G101" s="940" t="s">
        <v>62</v>
      </c>
      <c r="H101" s="556">
        <v>0</v>
      </c>
      <c r="I101" s="940" t="s">
        <v>62</v>
      </c>
      <c r="J101" s="556">
        <v>0</v>
      </c>
      <c r="K101" s="940" t="s">
        <v>62</v>
      </c>
      <c r="L101" s="556">
        <v>0</v>
      </c>
      <c r="M101" s="940" t="s">
        <v>62</v>
      </c>
      <c r="N101" s="556">
        <v>0</v>
      </c>
      <c r="O101" s="940" t="s">
        <v>62</v>
      </c>
      <c r="P101" s="556">
        <v>0</v>
      </c>
      <c r="Q101" s="940" t="s">
        <v>62</v>
      </c>
      <c r="R101" s="556">
        <v>1.8</v>
      </c>
      <c r="S101" s="940">
        <v>1.7999999999999999E-2</v>
      </c>
    </row>
    <row r="102" spans="2:19">
      <c r="B102" s="939" t="str">
        <f t="shared" si="5"/>
        <v>ENF</v>
      </c>
      <c r="C102" s="942" t="s">
        <v>215</v>
      </c>
      <c r="D102" s="556">
        <v>0</v>
      </c>
      <c r="E102" s="940">
        <v>0</v>
      </c>
      <c r="F102" s="556">
        <v>0</v>
      </c>
      <c r="G102" s="940" t="s">
        <v>62</v>
      </c>
      <c r="H102" s="556">
        <v>0</v>
      </c>
      <c r="I102" s="940" t="s">
        <v>62</v>
      </c>
      <c r="J102" s="556">
        <v>0</v>
      </c>
      <c r="K102" s="940" t="s">
        <v>62</v>
      </c>
      <c r="L102" s="556">
        <v>0</v>
      </c>
      <c r="M102" s="940" t="s">
        <v>62</v>
      </c>
      <c r="N102" s="556">
        <v>0</v>
      </c>
      <c r="O102" s="940" t="s">
        <v>62</v>
      </c>
      <c r="P102" s="556">
        <v>18.100000000000001</v>
      </c>
      <c r="Q102" s="940">
        <v>0.185</v>
      </c>
      <c r="R102" s="556">
        <v>47.4</v>
      </c>
      <c r="S102" s="940">
        <v>0.48799999999999999</v>
      </c>
    </row>
    <row r="103" spans="2:19">
      <c r="B103" s="939" t="str">
        <f t="shared" si="5"/>
        <v>ENF</v>
      </c>
      <c r="C103" s="944" t="s">
        <v>1028</v>
      </c>
      <c r="D103" s="839">
        <v>1</v>
      </c>
      <c r="E103" s="945">
        <v>1</v>
      </c>
      <c r="F103" s="839">
        <v>84.88</v>
      </c>
      <c r="G103" s="945">
        <v>1</v>
      </c>
      <c r="H103" s="839">
        <v>448</v>
      </c>
      <c r="I103" s="945">
        <v>1</v>
      </c>
      <c r="J103" s="839">
        <v>0</v>
      </c>
      <c r="K103" s="945" t="s">
        <v>62</v>
      </c>
      <c r="L103" s="839">
        <v>6.9</v>
      </c>
      <c r="M103" s="945">
        <v>1</v>
      </c>
      <c r="N103" s="839">
        <v>26.8</v>
      </c>
      <c r="O103" s="945">
        <v>1</v>
      </c>
      <c r="P103" s="839">
        <v>98.1</v>
      </c>
      <c r="Q103" s="945">
        <v>1</v>
      </c>
      <c r="R103" s="839">
        <v>97.1</v>
      </c>
      <c r="S103" s="945">
        <v>1</v>
      </c>
    </row>
    <row r="104" spans="2:19">
      <c r="B104" s="897" t="str">
        <f t="shared" si="5"/>
        <v>ENF</v>
      </c>
      <c r="C104" s="917" t="s">
        <v>1053</v>
      </c>
      <c r="D104" s="921"/>
      <c r="E104" s="921"/>
      <c r="F104" s="921"/>
      <c r="G104" s="921"/>
      <c r="H104" s="921"/>
      <c r="I104" s="921"/>
      <c r="J104" s="921"/>
      <c r="K104" s="921"/>
      <c r="L104" s="921"/>
      <c r="M104" s="921"/>
      <c r="N104" s="921"/>
      <c r="O104" s="921"/>
      <c r="P104" s="921"/>
      <c r="Q104" s="921"/>
      <c r="R104" s="921"/>
      <c r="S104" s="916"/>
    </row>
    <row r="105" spans="2:19">
      <c r="B105" s="899" t="str">
        <f t="shared" si="5"/>
        <v>ENF</v>
      </c>
      <c r="C105" s="920"/>
      <c r="D105" s="909"/>
      <c r="E105" s="909"/>
      <c r="F105" s="909"/>
      <c r="G105" s="909"/>
      <c r="H105" s="909"/>
      <c r="I105" s="909"/>
      <c r="J105" s="909"/>
      <c r="K105" s="909"/>
      <c r="L105" s="909"/>
      <c r="M105" s="909"/>
      <c r="N105" s="909"/>
      <c r="O105" s="909"/>
      <c r="P105" s="909"/>
      <c r="Q105" s="909"/>
      <c r="R105" s="909"/>
      <c r="S105" s="910"/>
    </row>
    <row r="106" spans="2:19">
      <c r="B106" s="893" t="s">
        <v>20</v>
      </c>
      <c r="C106" s="822"/>
      <c r="D106" s="618">
        <v>2021</v>
      </c>
      <c r="E106" s="851"/>
      <c r="F106" s="618">
        <v>2020</v>
      </c>
      <c r="G106" s="851"/>
      <c r="H106" s="911">
        <v>2019</v>
      </c>
      <c r="I106" s="851"/>
      <c r="J106" s="912">
        <v>2018</v>
      </c>
      <c r="K106" s="913"/>
      <c r="L106" s="618">
        <v>2017</v>
      </c>
      <c r="M106" s="851"/>
      <c r="N106" s="618">
        <v>2016</v>
      </c>
      <c r="O106" s="851"/>
      <c r="P106" s="618">
        <v>2015</v>
      </c>
      <c r="Q106" s="851"/>
      <c r="R106" s="618">
        <v>2014</v>
      </c>
      <c r="S106" s="851"/>
    </row>
    <row r="107" spans="2:19">
      <c r="B107" s="895" t="str">
        <f t="shared" ref="B107:B122" si="6">$B$106</f>
        <v>EPB</v>
      </c>
      <c r="C107" s="896"/>
      <c r="D107" s="851" t="s">
        <v>1035</v>
      </c>
      <c r="E107" s="581" t="s">
        <v>1017</v>
      </c>
      <c r="F107" s="851" t="s">
        <v>1035</v>
      </c>
      <c r="G107" s="581" t="s">
        <v>1017</v>
      </c>
      <c r="H107" s="581" t="s">
        <v>1035</v>
      </c>
      <c r="I107" s="581" t="s">
        <v>1017</v>
      </c>
      <c r="J107" s="581" t="s">
        <v>1035</v>
      </c>
      <c r="K107" s="581" t="s">
        <v>1017</v>
      </c>
      <c r="L107" s="581" t="s">
        <v>1035</v>
      </c>
      <c r="M107" s="581" t="s">
        <v>1017</v>
      </c>
      <c r="N107" s="581" t="s">
        <v>1035</v>
      </c>
      <c r="O107" s="581" t="s">
        <v>1017</v>
      </c>
      <c r="P107" s="581" t="s">
        <v>1035</v>
      </c>
      <c r="Q107" s="581" t="s">
        <v>1017</v>
      </c>
      <c r="R107" s="581" t="s">
        <v>1035</v>
      </c>
      <c r="S107" s="581" t="s">
        <v>1017</v>
      </c>
    </row>
    <row r="108" spans="2:19">
      <c r="B108" s="897" t="str">
        <f t="shared" si="6"/>
        <v>EPB</v>
      </c>
      <c r="C108" s="897" t="s">
        <v>1036</v>
      </c>
      <c r="D108" s="535" t="s">
        <v>62</v>
      </c>
      <c r="E108" s="898">
        <v>0</v>
      </c>
      <c r="F108" s="535">
        <v>0</v>
      </c>
      <c r="G108" s="898" t="s">
        <v>62</v>
      </c>
      <c r="H108" s="535">
        <v>1600</v>
      </c>
      <c r="I108" s="898">
        <v>0.30499999999999999</v>
      </c>
      <c r="J108" s="535">
        <v>0</v>
      </c>
      <c r="K108" s="898" t="s">
        <v>62</v>
      </c>
      <c r="L108" s="535">
        <v>0</v>
      </c>
      <c r="M108" s="898" t="s">
        <v>62</v>
      </c>
      <c r="N108" s="535">
        <v>0</v>
      </c>
      <c r="O108" s="898" t="s">
        <v>62</v>
      </c>
      <c r="P108" s="535">
        <v>105.9</v>
      </c>
      <c r="Q108" s="898">
        <v>2.4E-2</v>
      </c>
      <c r="R108" s="535">
        <v>259.10000000000002</v>
      </c>
      <c r="S108" s="898">
        <v>9.5000000000000001E-2</v>
      </c>
    </row>
    <row r="109" spans="2:19">
      <c r="B109" s="899" t="str">
        <f t="shared" si="6"/>
        <v>EPB</v>
      </c>
      <c r="C109" s="6" t="s">
        <v>1037</v>
      </c>
      <c r="D109" s="262" t="s">
        <v>62</v>
      </c>
      <c r="E109" s="31">
        <v>0</v>
      </c>
      <c r="F109" s="262">
        <v>0</v>
      </c>
      <c r="G109" s="31" t="s">
        <v>62</v>
      </c>
      <c r="H109" s="262">
        <v>0</v>
      </c>
      <c r="I109" s="31" t="s">
        <v>62</v>
      </c>
      <c r="J109" s="262">
        <v>0</v>
      </c>
      <c r="K109" s="31" t="s">
        <v>62</v>
      </c>
      <c r="L109" s="262">
        <v>0</v>
      </c>
      <c r="M109" s="31" t="s">
        <v>62</v>
      </c>
      <c r="N109" s="262">
        <v>0</v>
      </c>
      <c r="O109" s="31" t="s">
        <v>62</v>
      </c>
      <c r="P109" s="262">
        <v>0</v>
      </c>
      <c r="Q109" s="31" t="s">
        <v>62</v>
      </c>
      <c r="R109" s="262">
        <v>0</v>
      </c>
      <c r="S109" s="31" t="s">
        <v>62</v>
      </c>
    </row>
    <row r="110" spans="2:19">
      <c r="B110" s="897" t="str">
        <f t="shared" si="6"/>
        <v>EPB</v>
      </c>
      <c r="C110" s="900" t="s">
        <v>1038</v>
      </c>
      <c r="D110" s="535" t="s">
        <v>62</v>
      </c>
      <c r="E110" s="898">
        <v>0</v>
      </c>
      <c r="F110" s="535">
        <v>0</v>
      </c>
      <c r="G110" s="898" t="s">
        <v>62</v>
      </c>
      <c r="H110" s="535">
        <v>0</v>
      </c>
      <c r="I110" s="898" t="s">
        <v>62</v>
      </c>
      <c r="J110" s="535">
        <v>0</v>
      </c>
      <c r="K110" s="898" t="s">
        <v>62</v>
      </c>
      <c r="L110" s="535">
        <v>0</v>
      </c>
      <c r="M110" s="898" t="s">
        <v>62</v>
      </c>
      <c r="N110" s="535">
        <v>0</v>
      </c>
      <c r="O110" s="898" t="s">
        <v>62</v>
      </c>
      <c r="P110" s="535">
        <v>0</v>
      </c>
      <c r="Q110" s="898" t="s">
        <v>62</v>
      </c>
      <c r="R110" s="535">
        <v>0</v>
      </c>
      <c r="S110" s="898" t="s">
        <v>62</v>
      </c>
    </row>
    <row r="111" spans="2:19">
      <c r="B111" s="899" t="str">
        <f t="shared" si="6"/>
        <v>EPB</v>
      </c>
      <c r="C111" s="6" t="s">
        <v>1039</v>
      </c>
      <c r="D111" s="262" t="s">
        <v>62</v>
      </c>
      <c r="E111" s="31">
        <v>0</v>
      </c>
      <c r="F111" s="262">
        <v>1.59</v>
      </c>
      <c r="G111" s="31">
        <v>1.1000000000000001E-3</v>
      </c>
      <c r="H111" s="262">
        <v>0</v>
      </c>
      <c r="I111" s="31" t="s">
        <v>62</v>
      </c>
      <c r="J111" s="262">
        <v>0</v>
      </c>
      <c r="K111" s="31" t="s">
        <v>62</v>
      </c>
      <c r="L111" s="262">
        <v>0</v>
      </c>
      <c r="M111" s="31" t="s">
        <v>62</v>
      </c>
      <c r="N111" s="262">
        <v>0</v>
      </c>
      <c r="O111" s="31" t="s">
        <v>62</v>
      </c>
      <c r="P111" s="262">
        <v>0</v>
      </c>
      <c r="Q111" s="31" t="s">
        <v>62</v>
      </c>
      <c r="R111" s="262">
        <v>0</v>
      </c>
      <c r="S111" s="31" t="s">
        <v>62</v>
      </c>
    </row>
    <row r="112" spans="2:19">
      <c r="B112" s="897" t="str">
        <f t="shared" si="6"/>
        <v>EPB</v>
      </c>
      <c r="C112" s="900" t="s">
        <v>1040</v>
      </c>
      <c r="D112" s="535">
        <v>843</v>
      </c>
      <c r="E112" s="898">
        <v>0.26</v>
      </c>
      <c r="F112" s="535">
        <v>643.26</v>
      </c>
      <c r="G112" s="898">
        <v>0.42620000000000002</v>
      </c>
      <c r="H112" s="535">
        <v>196</v>
      </c>
      <c r="I112" s="898">
        <v>3.6999999999999998E-2</v>
      </c>
      <c r="J112" s="535">
        <v>0</v>
      </c>
      <c r="K112" s="898" t="s">
        <v>62</v>
      </c>
      <c r="L112" s="535">
        <v>0</v>
      </c>
      <c r="M112" s="898" t="s">
        <v>62</v>
      </c>
      <c r="N112" s="535">
        <v>0</v>
      </c>
      <c r="O112" s="898" t="s">
        <v>62</v>
      </c>
      <c r="P112" s="535">
        <v>0</v>
      </c>
      <c r="Q112" s="898" t="s">
        <v>62</v>
      </c>
      <c r="R112" s="535">
        <v>0</v>
      </c>
      <c r="S112" s="898" t="s">
        <v>62</v>
      </c>
    </row>
    <row r="113" spans="1:19">
      <c r="B113" s="899" t="str">
        <f t="shared" si="6"/>
        <v>EPB</v>
      </c>
      <c r="C113" s="6" t="s">
        <v>1042</v>
      </c>
      <c r="D113" s="262" t="s">
        <v>62</v>
      </c>
      <c r="E113" s="31">
        <v>0</v>
      </c>
      <c r="F113" s="262">
        <v>0</v>
      </c>
      <c r="G113" s="31" t="s">
        <v>62</v>
      </c>
      <c r="H113" s="262">
        <v>0</v>
      </c>
      <c r="I113" s="31">
        <v>0</v>
      </c>
      <c r="J113" s="262">
        <v>0</v>
      </c>
      <c r="K113" s="31" t="s">
        <v>62</v>
      </c>
      <c r="L113" s="262">
        <v>0</v>
      </c>
      <c r="M113" s="31" t="s">
        <v>62</v>
      </c>
      <c r="N113" s="262">
        <v>0</v>
      </c>
      <c r="O113" s="31" t="s">
        <v>62</v>
      </c>
      <c r="P113" s="262">
        <v>0</v>
      </c>
      <c r="Q113" s="31" t="s">
        <v>62</v>
      </c>
      <c r="R113" s="262">
        <v>0</v>
      </c>
      <c r="S113" s="31" t="s">
        <v>62</v>
      </c>
    </row>
    <row r="114" spans="1:19">
      <c r="B114" s="897" t="str">
        <f t="shared" si="6"/>
        <v>EPB</v>
      </c>
      <c r="C114" s="900" t="s">
        <v>1043</v>
      </c>
      <c r="D114" s="535">
        <v>451</v>
      </c>
      <c r="E114" s="898">
        <v>0.14000000000000001</v>
      </c>
      <c r="F114" s="535">
        <v>0</v>
      </c>
      <c r="G114" s="898" t="s">
        <v>62</v>
      </c>
      <c r="H114" s="535">
        <v>1785</v>
      </c>
      <c r="I114" s="898">
        <v>0.34</v>
      </c>
      <c r="J114" s="535">
        <v>45</v>
      </c>
      <c r="K114" s="898">
        <v>2.5999999999999999E-2</v>
      </c>
      <c r="L114" s="535">
        <v>4</v>
      </c>
      <c r="M114" s="898">
        <v>2E-3</v>
      </c>
      <c r="N114" s="535">
        <v>662.4</v>
      </c>
      <c r="O114" s="898">
        <v>0.23799999999999999</v>
      </c>
      <c r="P114" s="535">
        <v>617.6</v>
      </c>
      <c r="Q114" s="898">
        <v>0.14599999999999999</v>
      </c>
      <c r="R114" s="535">
        <v>201.3</v>
      </c>
      <c r="S114" s="898">
        <v>7.2999999999999995E-2</v>
      </c>
    </row>
    <row r="115" spans="1:19">
      <c r="B115" s="899" t="str">
        <f t="shared" si="6"/>
        <v>EPB</v>
      </c>
      <c r="C115" s="6" t="s">
        <v>1044</v>
      </c>
      <c r="D115" s="262">
        <v>5</v>
      </c>
      <c r="E115" s="31">
        <v>0</v>
      </c>
      <c r="F115" s="262">
        <v>0</v>
      </c>
      <c r="G115" s="31" t="s">
        <v>62</v>
      </c>
      <c r="H115" s="262">
        <v>1</v>
      </c>
      <c r="I115" s="31" t="s">
        <v>62</v>
      </c>
      <c r="J115" s="262">
        <v>5</v>
      </c>
      <c r="K115" s="31">
        <v>3.0000000000000001E-3</v>
      </c>
      <c r="L115" s="262">
        <v>340</v>
      </c>
      <c r="M115" s="31">
        <v>0.18</v>
      </c>
      <c r="N115" s="262">
        <v>557.29999999999995</v>
      </c>
      <c r="O115" s="31">
        <v>0.2</v>
      </c>
      <c r="P115" s="262">
        <v>460.8</v>
      </c>
      <c r="Q115" s="31">
        <v>0.109</v>
      </c>
      <c r="R115" s="262">
        <v>410.1</v>
      </c>
      <c r="S115" s="31">
        <v>0.15</v>
      </c>
    </row>
    <row r="116" spans="1:19">
      <c r="B116" s="897" t="str">
        <f t="shared" si="6"/>
        <v>EPB</v>
      </c>
      <c r="C116" s="900" t="s">
        <v>1046</v>
      </c>
      <c r="D116" s="535">
        <v>1675</v>
      </c>
      <c r="E116" s="898">
        <v>0.52</v>
      </c>
      <c r="F116" s="535">
        <v>802.03</v>
      </c>
      <c r="G116" s="898">
        <v>0.53139999999999998</v>
      </c>
      <c r="H116" s="535">
        <v>1615</v>
      </c>
      <c r="I116" s="898">
        <v>0.308</v>
      </c>
      <c r="J116" s="535">
        <v>0</v>
      </c>
      <c r="K116" s="898" t="s">
        <v>62</v>
      </c>
      <c r="L116" s="535">
        <v>266</v>
      </c>
      <c r="M116" s="898">
        <v>0.14099999999999999</v>
      </c>
      <c r="N116" s="535">
        <v>259.60000000000002</v>
      </c>
      <c r="O116" s="898">
        <v>9.2999999999999999E-2</v>
      </c>
      <c r="P116" s="535">
        <v>2132.6</v>
      </c>
      <c r="Q116" s="898">
        <v>0.503</v>
      </c>
      <c r="R116" s="535">
        <v>178.4</v>
      </c>
      <c r="S116" s="898">
        <v>6.5000000000000002E-2</v>
      </c>
    </row>
    <row r="117" spans="1:19">
      <c r="B117" s="899" t="str">
        <f t="shared" si="6"/>
        <v>EPB</v>
      </c>
      <c r="C117" s="6" t="s">
        <v>1048</v>
      </c>
      <c r="D117" s="262" t="s">
        <v>62</v>
      </c>
      <c r="E117" s="31">
        <v>0</v>
      </c>
      <c r="F117" s="262">
        <v>0</v>
      </c>
      <c r="G117" s="31" t="s">
        <v>62</v>
      </c>
      <c r="H117" s="262">
        <v>0</v>
      </c>
      <c r="I117" s="31" t="s">
        <v>62</v>
      </c>
      <c r="J117" s="262">
        <v>2</v>
      </c>
      <c r="K117" s="31">
        <v>1E-3</v>
      </c>
      <c r="L117" s="262">
        <v>153</v>
      </c>
      <c r="M117" s="31">
        <v>8.1000000000000003E-2</v>
      </c>
      <c r="N117" s="262">
        <v>500.6</v>
      </c>
      <c r="O117" s="31">
        <v>0.18</v>
      </c>
      <c r="P117" s="262">
        <v>186.7</v>
      </c>
      <c r="Q117" s="31">
        <v>4.3999999999999997E-2</v>
      </c>
      <c r="R117" s="262">
        <v>538</v>
      </c>
      <c r="S117" s="31">
        <v>0.19700000000000001</v>
      </c>
    </row>
    <row r="118" spans="1:19">
      <c r="B118" s="897" t="str">
        <f t="shared" si="6"/>
        <v>EPB</v>
      </c>
      <c r="C118" s="900" t="s">
        <v>1049</v>
      </c>
      <c r="D118" s="535">
        <v>250</v>
      </c>
      <c r="E118" s="898">
        <v>0.08</v>
      </c>
      <c r="F118" s="535">
        <v>62.28</v>
      </c>
      <c r="G118" s="898">
        <v>4.1300000000000003E-2</v>
      </c>
      <c r="H118" s="535">
        <v>43</v>
      </c>
      <c r="I118" s="898" t="s">
        <v>62</v>
      </c>
      <c r="J118" s="535">
        <v>0</v>
      </c>
      <c r="K118" s="898" t="s">
        <v>62</v>
      </c>
      <c r="L118" s="535">
        <v>0</v>
      </c>
      <c r="M118" s="898" t="s">
        <v>62</v>
      </c>
      <c r="N118" s="535">
        <v>0.7</v>
      </c>
      <c r="O118" s="898" t="s">
        <v>62</v>
      </c>
      <c r="P118" s="535">
        <v>241</v>
      </c>
      <c r="Q118" s="898">
        <v>5.7000000000000002E-2</v>
      </c>
      <c r="R118" s="535">
        <v>54.5</v>
      </c>
      <c r="S118" s="898">
        <v>0.02</v>
      </c>
    </row>
    <row r="119" spans="1:19">
      <c r="B119" s="899" t="str">
        <f t="shared" si="6"/>
        <v>EPB</v>
      </c>
      <c r="C119" s="6" t="s">
        <v>215</v>
      </c>
      <c r="D119" s="262" t="s">
        <v>62</v>
      </c>
      <c r="E119" s="31">
        <v>0</v>
      </c>
      <c r="F119" s="262">
        <v>0</v>
      </c>
      <c r="G119" s="31" t="s">
        <v>62</v>
      </c>
      <c r="H119" s="262">
        <v>3</v>
      </c>
      <c r="I119" s="31" t="s">
        <v>62</v>
      </c>
      <c r="J119" s="262">
        <v>1672</v>
      </c>
      <c r="K119" s="31">
        <v>0.97</v>
      </c>
      <c r="L119" s="262">
        <v>1119</v>
      </c>
      <c r="M119" s="31">
        <v>0.59499999999999997</v>
      </c>
      <c r="N119" s="262">
        <v>807</v>
      </c>
      <c r="O119" s="31">
        <v>0.28899999999999998</v>
      </c>
      <c r="P119" s="262">
        <v>495.3</v>
      </c>
      <c r="Q119" s="31">
        <v>0.11700000000000001</v>
      </c>
      <c r="R119" s="262">
        <v>1093.8</v>
      </c>
      <c r="S119" s="31">
        <v>0.4</v>
      </c>
    </row>
    <row r="120" spans="1:19">
      <c r="B120" s="897" t="str">
        <f t="shared" si="6"/>
        <v>EPB</v>
      </c>
      <c r="C120" s="901" t="s">
        <v>1028</v>
      </c>
      <c r="D120" s="824">
        <v>3224</v>
      </c>
      <c r="E120" s="902">
        <v>1</v>
      </c>
      <c r="F120" s="824">
        <v>1509.16</v>
      </c>
      <c r="G120" s="902">
        <v>1</v>
      </c>
      <c r="H120" s="824">
        <v>5244</v>
      </c>
      <c r="I120" s="902">
        <v>1</v>
      </c>
      <c r="J120" s="824">
        <v>1724</v>
      </c>
      <c r="K120" s="902">
        <v>1</v>
      </c>
      <c r="L120" s="824">
        <v>1881</v>
      </c>
      <c r="M120" s="902">
        <v>1</v>
      </c>
      <c r="N120" s="824">
        <v>2787.7</v>
      </c>
      <c r="O120" s="902">
        <v>1</v>
      </c>
      <c r="P120" s="824">
        <v>4239.8999999999996</v>
      </c>
      <c r="Q120" s="902">
        <v>1</v>
      </c>
      <c r="R120" s="824">
        <v>2735.2</v>
      </c>
      <c r="S120" s="902">
        <v>1</v>
      </c>
    </row>
    <row r="121" spans="1:19" s="25" customFormat="1">
      <c r="A121" s="52"/>
      <c r="B121" s="899" t="str">
        <f t="shared" si="6"/>
        <v>EPB</v>
      </c>
      <c r="C121" s="917" t="s">
        <v>1053</v>
      </c>
      <c r="D121" s="921"/>
      <c r="E121" s="921"/>
      <c r="F121" s="921"/>
      <c r="G121" s="921"/>
      <c r="H121" s="921"/>
      <c r="I121" s="921"/>
      <c r="J121" s="921"/>
      <c r="K121" s="921"/>
      <c r="L121" s="921"/>
      <c r="M121" s="921"/>
      <c r="N121" s="921"/>
      <c r="O121" s="921"/>
      <c r="P121" s="924"/>
      <c r="Q121" s="924"/>
      <c r="R121" s="924"/>
      <c r="S121" s="925"/>
    </row>
    <row r="122" spans="1:19">
      <c r="B122" s="897" t="str">
        <f t="shared" si="6"/>
        <v>EPB</v>
      </c>
      <c r="C122" s="926"/>
      <c r="D122" s="927"/>
      <c r="E122" s="927"/>
      <c r="F122" s="927"/>
      <c r="G122" s="927"/>
      <c r="H122" s="927"/>
      <c r="I122" s="927"/>
      <c r="J122" s="927"/>
      <c r="K122" s="927"/>
      <c r="L122" s="927"/>
      <c r="M122" s="927"/>
      <c r="N122" s="927"/>
      <c r="O122" s="927"/>
      <c r="P122" s="671"/>
      <c r="Q122" s="671"/>
      <c r="R122" s="671"/>
      <c r="S122" s="672"/>
    </row>
    <row r="123" spans="1:19">
      <c r="B123" s="893" t="s">
        <v>21</v>
      </c>
      <c r="C123" s="809"/>
      <c r="D123" s="850">
        <v>2021</v>
      </c>
      <c r="E123" s="928"/>
      <c r="F123" s="850">
        <v>2020</v>
      </c>
      <c r="G123" s="928"/>
      <c r="H123" s="929">
        <v>2019</v>
      </c>
      <c r="I123" s="928"/>
      <c r="J123" s="930">
        <v>2018</v>
      </c>
      <c r="K123" s="931"/>
      <c r="L123" s="850">
        <v>2017</v>
      </c>
      <c r="M123" s="928"/>
      <c r="N123" s="850">
        <v>2016</v>
      </c>
      <c r="O123" s="928"/>
      <c r="P123" s="688"/>
      <c r="Q123" s="688"/>
      <c r="R123" s="688"/>
      <c r="S123" s="632"/>
    </row>
    <row r="124" spans="1:19">
      <c r="B124" s="895" t="str">
        <f t="shared" ref="B124:B139" si="7">$B$123</f>
        <v>ERO</v>
      </c>
      <c r="C124" s="896"/>
      <c r="D124" s="851" t="s">
        <v>1035</v>
      </c>
      <c r="E124" s="581" t="s">
        <v>1017</v>
      </c>
      <c r="F124" s="851" t="s">
        <v>1035</v>
      </c>
      <c r="G124" s="581" t="s">
        <v>1017</v>
      </c>
      <c r="H124" s="581" t="s">
        <v>1035</v>
      </c>
      <c r="I124" s="581" t="s">
        <v>1017</v>
      </c>
      <c r="J124" s="581" t="s">
        <v>1035</v>
      </c>
      <c r="K124" s="581" t="s">
        <v>1017</v>
      </c>
      <c r="L124" s="581" t="s">
        <v>1035</v>
      </c>
      <c r="M124" s="581" t="s">
        <v>1017</v>
      </c>
      <c r="N124" s="581" t="s">
        <v>1035</v>
      </c>
      <c r="O124" s="581" t="s">
        <v>1017</v>
      </c>
      <c r="P124" s="688"/>
      <c r="Q124" s="688"/>
      <c r="R124" s="688"/>
      <c r="S124" s="632"/>
    </row>
    <row r="125" spans="1:19">
      <c r="B125" s="939" t="str">
        <f t="shared" si="7"/>
        <v>ERO</v>
      </c>
      <c r="C125" s="939" t="s">
        <v>1036</v>
      </c>
      <c r="D125" s="556" t="s">
        <v>62</v>
      </c>
      <c r="E125" s="940">
        <v>0</v>
      </c>
      <c r="F125" s="556">
        <v>0</v>
      </c>
      <c r="G125" s="940">
        <v>0</v>
      </c>
      <c r="H125" s="556">
        <v>0</v>
      </c>
      <c r="I125" s="940" t="s">
        <v>62</v>
      </c>
      <c r="J125" s="556">
        <v>244</v>
      </c>
      <c r="K125" s="940">
        <v>0.2515</v>
      </c>
      <c r="L125" s="556">
        <v>1229</v>
      </c>
      <c r="M125" s="940">
        <v>0.39439999999999997</v>
      </c>
      <c r="N125" s="556">
        <v>535.61</v>
      </c>
      <c r="O125" s="940">
        <v>0.189</v>
      </c>
      <c r="P125" s="688"/>
      <c r="Q125" s="688"/>
      <c r="R125" s="688"/>
      <c r="S125" s="632"/>
    </row>
    <row r="126" spans="1:19">
      <c r="B126" s="939" t="str">
        <f t="shared" si="7"/>
        <v>ERO</v>
      </c>
      <c r="C126" s="942" t="s">
        <v>1037</v>
      </c>
      <c r="D126" s="556" t="s">
        <v>62</v>
      </c>
      <c r="E126" s="940">
        <v>0</v>
      </c>
      <c r="F126" s="556">
        <v>0</v>
      </c>
      <c r="G126" s="940">
        <v>0</v>
      </c>
      <c r="H126" s="556">
        <v>0</v>
      </c>
      <c r="I126" s="940" t="s">
        <v>62</v>
      </c>
      <c r="J126" s="556">
        <v>0</v>
      </c>
      <c r="K126" s="940" t="s">
        <v>62</v>
      </c>
      <c r="L126" s="556">
        <v>0</v>
      </c>
      <c r="M126" s="940" t="s">
        <v>62</v>
      </c>
      <c r="N126" s="556">
        <v>0</v>
      </c>
      <c r="O126" s="940" t="s">
        <v>62</v>
      </c>
      <c r="P126" s="688"/>
      <c r="Q126" s="688"/>
      <c r="R126" s="688"/>
      <c r="S126" s="632"/>
    </row>
    <row r="127" spans="1:19">
      <c r="B127" s="939" t="str">
        <f t="shared" si="7"/>
        <v>ERO</v>
      </c>
      <c r="C127" s="942" t="s">
        <v>1038</v>
      </c>
      <c r="D127" s="556" t="s">
        <v>62</v>
      </c>
      <c r="E127" s="940">
        <v>0</v>
      </c>
      <c r="F127" s="556">
        <v>0</v>
      </c>
      <c r="G127" s="940">
        <v>0</v>
      </c>
      <c r="H127" s="556">
        <v>0</v>
      </c>
      <c r="I127" s="940" t="s">
        <v>62</v>
      </c>
      <c r="J127" s="556">
        <v>0</v>
      </c>
      <c r="K127" s="940" t="s">
        <v>62</v>
      </c>
      <c r="L127" s="556">
        <v>0</v>
      </c>
      <c r="M127" s="940" t="s">
        <v>62</v>
      </c>
      <c r="N127" s="556">
        <v>0</v>
      </c>
      <c r="O127" s="940" t="s">
        <v>62</v>
      </c>
      <c r="P127" s="688"/>
      <c r="Q127" s="688"/>
      <c r="R127" s="688"/>
      <c r="S127" s="632"/>
    </row>
    <row r="128" spans="1:19">
      <c r="B128" s="939" t="str">
        <f t="shared" si="7"/>
        <v>ERO</v>
      </c>
      <c r="C128" s="942" t="s">
        <v>1039</v>
      </c>
      <c r="D128" s="556" t="s">
        <v>62</v>
      </c>
      <c r="E128" s="940">
        <v>0</v>
      </c>
      <c r="F128" s="556">
        <v>0</v>
      </c>
      <c r="G128" s="940">
        <v>0</v>
      </c>
      <c r="H128" s="556">
        <v>0</v>
      </c>
      <c r="I128" s="940" t="s">
        <v>62</v>
      </c>
      <c r="J128" s="556">
        <v>0</v>
      </c>
      <c r="K128" s="940" t="s">
        <v>62</v>
      </c>
      <c r="L128" s="556">
        <v>0</v>
      </c>
      <c r="M128" s="940" t="s">
        <v>62</v>
      </c>
      <c r="N128" s="556">
        <v>0</v>
      </c>
      <c r="O128" s="940" t="s">
        <v>62</v>
      </c>
      <c r="P128" s="688"/>
      <c r="Q128" s="688"/>
      <c r="R128" s="688"/>
      <c r="S128" s="632"/>
    </row>
    <row r="129" spans="2:19">
      <c r="B129" s="939" t="str">
        <f t="shared" si="7"/>
        <v>ERO</v>
      </c>
      <c r="C129" s="942" t="s">
        <v>1040</v>
      </c>
      <c r="D129" s="556" t="s">
        <v>62</v>
      </c>
      <c r="E129" s="940">
        <v>0</v>
      </c>
      <c r="F129" s="556">
        <v>0</v>
      </c>
      <c r="G129" s="940">
        <v>0</v>
      </c>
      <c r="H129" s="556">
        <v>0</v>
      </c>
      <c r="I129" s="940" t="s">
        <v>62</v>
      </c>
      <c r="J129" s="556">
        <v>0</v>
      </c>
      <c r="K129" s="940" t="s">
        <v>62</v>
      </c>
      <c r="L129" s="556">
        <v>720</v>
      </c>
      <c r="M129" s="940">
        <v>0.2311</v>
      </c>
      <c r="N129" s="556">
        <v>762.68</v>
      </c>
      <c r="O129" s="940">
        <v>0.26910000000000001</v>
      </c>
      <c r="P129" s="688"/>
      <c r="Q129" s="688"/>
      <c r="R129" s="688"/>
      <c r="S129" s="632"/>
    </row>
    <row r="130" spans="2:19">
      <c r="B130" s="939" t="str">
        <f t="shared" si="7"/>
        <v>ERO</v>
      </c>
      <c r="C130" s="942" t="s">
        <v>1042</v>
      </c>
      <c r="D130" s="556" t="s">
        <v>62</v>
      </c>
      <c r="E130" s="940">
        <v>0</v>
      </c>
      <c r="F130" s="556">
        <v>0</v>
      </c>
      <c r="G130" s="940">
        <v>0</v>
      </c>
      <c r="H130" s="556">
        <v>0</v>
      </c>
      <c r="I130" s="940" t="s">
        <v>62</v>
      </c>
      <c r="J130" s="556">
        <v>0</v>
      </c>
      <c r="K130" s="940" t="s">
        <v>62</v>
      </c>
      <c r="L130" s="556">
        <v>0</v>
      </c>
      <c r="M130" s="940" t="s">
        <v>62</v>
      </c>
      <c r="N130" s="556">
        <v>0</v>
      </c>
      <c r="O130" s="940" t="s">
        <v>62</v>
      </c>
      <c r="P130" s="688"/>
      <c r="Q130" s="688"/>
      <c r="R130" s="688"/>
      <c r="S130" s="632"/>
    </row>
    <row r="131" spans="2:19">
      <c r="B131" s="939" t="str">
        <f t="shared" si="7"/>
        <v>ERO</v>
      </c>
      <c r="C131" s="942" t="s">
        <v>1043</v>
      </c>
      <c r="D131" s="556" t="s">
        <v>62</v>
      </c>
      <c r="E131" s="940">
        <v>0</v>
      </c>
      <c r="F131" s="556">
        <v>0</v>
      </c>
      <c r="G131" s="940">
        <v>0</v>
      </c>
      <c r="H131" s="556">
        <v>0</v>
      </c>
      <c r="I131" s="940" t="s">
        <v>62</v>
      </c>
      <c r="J131" s="556">
        <v>0</v>
      </c>
      <c r="K131" s="940" t="s">
        <v>62</v>
      </c>
      <c r="L131" s="556">
        <v>61</v>
      </c>
      <c r="M131" s="940">
        <v>1.9599999999999999E-2</v>
      </c>
      <c r="N131" s="556">
        <v>653.39</v>
      </c>
      <c r="O131" s="940">
        <v>0.2306</v>
      </c>
      <c r="P131" s="688"/>
      <c r="Q131" s="688"/>
      <c r="R131" s="688"/>
      <c r="S131" s="632"/>
    </row>
    <row r="132" spans="2:19">
      <c r="B132" s="939" t="str">
        <f t="shared" si="7"/>
        <v>ERO</v>
      </c>
      <c r="C132" s="942" t="s">
        <v>1044</v>
      </c>
      <c r="D132" s="556">
        <v>60</v>
      </c>
      <c r="E132" s="940">
        <v>0.115</v>
      </c>
      <c r="F132" s="556">
        <v>0</v>
      </c>
      <c r="G132" s="940">
        <v>0</v>
      </c>
      <c r="H132" s="556">
        <v>385</v>
      </c>
      <c r="I132" s="940">
        <v>1</v>
      </c>
      <c r="J132" s="556">
        <v>471</v>
      </c>
      <c r="K132" s="940">
        <v>0.48599999999999999</v>
      </c>
      <c r="L132" s="556">
        <v>851</v>
      </c>
      <c r="M132" s="940">
        <v>0.27300000000000002</v>
      </c>
      <c r="N132" s="556">
        <v>822.35</v>
      </c>
      <c r="O132" s="940">
        <v>0.29020000000000001</v>
      </c>
      <c r="P132" s="688"/>
      <c r="Q132" s="688"/>
      <c r="R132" s="688"/>
      <c r="S132" s="632"/>
    </row>
    <row r="133" spans="2:19">
      <c r="B133" s="939" t="str">
        <f t="shared" si="7"/>
        <v>ERO</v>
      </c>
      <c r="C133" s="942" t="s">
        <v>1046</v>
      </c>
      <c r="D133" s="556">
        <v>467</v>
      </c>
      <c r="E133" s="940">
        <v>0.88500000000000001</v>
      </c>
      <c r="F133" s="556">
        <v>0</v>
      </c>
      <c r="G133" s="940">
        <v>0</v>
      </c>
      <c r="H133" s="556">
        <v>0</v>
      </c>
      <c r="I133" s="940" t="s">
        <v>62</v>
      </c>
      <c r="J133" s="556">
        <v>0</v>
      </c>
      <c r="K133" s="940" t="s">
        <v>62</v>
      </c>
      <c r="L133" s="556">
        <v>0</v>
      </c>
      <c r="M133" s="940" t="s">
        <v>62</v>
      </c>
      <c r="N133" s="556">
        <v>0</v>
      </c>
      <c r="O133" s="940" t="s">
        <v>62</v>
      </c>
      <c r="P133" s="688"/>
      <c r="Q133" s="688"/>
      <c r="R133" s="688"/>
      <c r="S133" s="632"/>
    </row>
    <row r="134" spans="2:19">
      <c r="B134" s="939" t="str">
        <f t="shared" si="7"/>
        <v>ERO</v>
      </c>
      <c r="C134" s="942" t="s">
        <v>1048</v>
      </c>
      <c r="D134" s="556" t="s">
        <v>62</v>
      </c>
      <c r="E134" s="940">
        <v>0</v>
      </c>
      <c r="F134" s="556">
        <v>0</v>
      </c>
      <c r="G134" s="940">
        <v>0</v>
      </c>
      <c r="H134" s="556">
        <v>0</v>
      </c>
      <c r="I134" s="940" t="s">
        <v>62</v>
      </c>
      <c r="J134" s="556">
        <v>137</v>
      </c>
      <c r="K134" s="940">
        <v>0.14099999999999999</v>
      </c>
      <c r="L134" s="556">
        <v>137</v>
      </c>
      <c r="M134" s="940">
        <v>4.3999999999999997E-2</v>
      </c>
      <c r="N134" s="556">
        <v>0</v>
      </c>
      <c r="O134" s="940" t="s">
        <v>62</v>
      </c>
      <c r="P134" s="688"/>
      <c r="Q134" s="688"/>
      <c r="R134" s="688"/>
      <c r="S134" s="632"/>
    </row>
    <row r="135" spans="2:19">
      <c r="B135" s="939" t="str">
        <f t="shared" si="7"/>
        <v>ERO</v>
      </c>
      <c r="C135" s="942" t="s">
        <v>1049</v>
      </c>
      <c r="D135" s="556" t="s">
        <v>62</v>
      </c>
      <c r="E135" s="940">
        <v>0</v>
      </c>
      <c r="F135" s="556">
        <v>0</v>
      </c>
      <c r="G135" s="940">
        <v>0</v>
      </c>
      <c r="H135" s="556">
        <v>0</v>
      </c>
      <c r="I135" s="940" t="s">
        <v>62</v>
      </c>
      <c r="J135" s="556">
        <v>0</v>
      </c>
      <c r="K135" s="940" t="s">
        <v>62</v>
      </c>
      <c r="L135" s="556">
        <v>0</v>
      </c>
      <c r="M135" s="940" t="s">
        <v>62</v>
      </c>
      <c r="N135" s="556">
        <v>0</v>
      </c>
      <c r="O135" s="940" t="s">
        <v>62</v>
      </c>
      <c r="P135" s="688"/>
      <c r="Q135" s="688"/>
      <c r="R135" s="688"/>
      <c r="S135" s="632"/>
    </row>
    <row r="136" spans="2:19">
      <c r="B136" s="939" t="str">
        <f t="shared" si="7"/>
        <v>ERO</v>
      </c>
      <c r="C136" s="942" t="s">
        <v>215</v>
      </c>
      <c r="D136" s="556" t="s">
        <v>62</v>
      </c>
      <c r="E136" s="940">
        <v>0</v>
      </c>
      <c r="F136" s="556">
        <v>0</v>
      </c>
      <c r="G136" s="940">
        <v>0</v>
      </c>
      <c r="H136" s="556">
        <v>0</v>
      </c>
      <c r="I136" s="940" t="s">
        <v>62</v>
      </c>
      <c r="J136" s="556">
        <v>118</v>
      </c>
      <c r="K136" s="940">
        <v>0.121</v>
      </c>
      <c r="L136" s="556">
        <v>118</v>
      </c>
      <c r="M136" s="940">
        <v>3.7999999999999999E-2</v>
      </c>
      <c r="N136" s="556">
        <v>59.73</v>
      </c>
      <c r="O136" s="940">
        <v>2.1100000000000001E-2</v>
      </c>
      <c r="P136" s="688"/>
      <c r="Q136" s="688"/>
      <c r="R136" s="688"/>
      <c r="S136" s="632"/>
    </row>
    <row r="137" spans="2:19">
      <c r="B137" s="939" t="str">
        <f t="shared" si="7"/>
        <v>ERO</v>
      </c>
      <c r="C137" s="944" t="s">
        <v>1028</v>
      </c>
      <c r="D137" s="839">
        <v>527</v>
      </c>
      <c r="E137" s="945">
        <v>1</v>
      </c>
      <c r="F137" s="839">
        <v>0</v>
      </c>
      <c r="G137" s="945">
        <v>0</v>
      </c>
      <c r="H137" s="839">
        <v>385</v>
      </c>
      <c r="I137" s="945">
        <v>1</v>
      </c>
      <c r="J137" s="839">
        <v>969</v>
      </c>
      <c r="K137" s="945">
        <v>1</v>
      </c>
      <c r="L137" s="839">
        <v>3115</v>
      </c>
      <c r="M137" s="945">
        <v>1</v>
      </c>
      <c r="N137" s="839">
        <v>2833.76</v>
      </c>
      <c r="O137" s="945">
        <v>1</v>
      </c>
      <c r="P137" s="688"/>
      <c r="Q137" s="688"/>
      <c r="R137" s="688"/>
      <c r="S137" s="632"/>
    </row>
    <row r="138" spans="2:19">
      <c r="B138" s="939" t="str">
        <f t="shared" si="7"/>
        <v>ERO</v>
      </c>
      <c r="C138" s="948" t="s">
        <v>1053</v>
      </c>
      <c r="D138" s="949"/>
      <c r="E138" s="949"/>
      <c r="F138" s="949"/>
      <c r="G138" s="949"/>
      <c r="H138" s="949"/>
      <c r="I138" s="949"/>
      <c r="J138" s="949"/>
      <c r="K138" s="949"/>
      <c r="L138" s="949"/>
      <c r="M138" s="949"/>
      <c r="N138" s="949"/>
      <c r="O138" s="949"/>
      <c r="P138" s="688"/>
      <c r="Q138" s="688"/>
      <c r="R138" s="688"/>
      <c r="S138" s="632"/>
    </row>
    <row r="139" spans="2:19">
      <c r="B139" s="939" t="str">
        <f t="shared" si="7"/>
        <v>ERO</v>
      </c>
      <c r="C139" s="932"/>
      <c r="D139" s="688"/>
      <c r="E139" s="688"/>
      <c r="F139" s="688"/>
      <c r="G139" s="688"/>
      <c r="H139" s="688"/>
      <c r="I139" s="688"/>
      <c r="J139" s="688"/>
      <c r="K139" s="688"/>
      <c r="L139" s="688"/>
      <c r="M139" s="688"/>
      <c r="N139" s="688"/>
      <c r="O139" s="688"/>
      <c r="P139" s="688"/>
      <c r="Q139" s="688"/>
      <c r="R139" s="688"/>
      <c r="S139" s="632"/>
    </row>
    <row r="140" spans="2:19">
      <c r="B140" s="893" t="s">
        <v>22</v>
      </c>
      <c r="C140" s="950"/>
      <c r="D140" s="951">
        <v>2021</v>
      </c>
      <c r="E140" s="952"/>
      <c r="F140" s="951">
        <v>2020</v>
      </c>
      <c r="G140" s="952"/>
      <c r="H140" s="953">
        <v>2019</v>
      </c>
      <c r="I140" s="952"/>
      <c r="J140" s="954">
        <v>2018</v>
      </c>
      <c r="K140" s="955"/>
      <c r="L140" s="951">
        <v>2017</v>
      </c>
      <c r="M140" s="952"/>
      <c r="N140" s="951">
        <v>2016</v>
      </c>
      <c r="O140" s="952">
        <v>2015</v>
      </c>
      <c r="P140" s="850">
        <v>2015</v>
      </c>
      <c r="Q140" s="928"/>
      <c r="R140" s="850">
        <v>2014</v>
      </c>
      <c r="S140" s="928"/>
    </row>
    <row r="141" spans="2:19">
      <c r="B141" s="895" t="str">
        <f t="shared" ref="B141:B156" si="8">$B$140</f>
        <v>ESE</v>
      </c>
      <c r="C141" s="896"/>
      <c r="D141" s="851" t="s">
        <v>1035</v>
      </c>
      <c r="E141" s="581" t="s">
        <v>1017</v>
      </c>
      <c r="F141" s="851" t="s">
        <v>1035</v>
      </c>
      <c r="G141" s="581" t="s">
        <v>1017</v>
      </c>
      <c r="H141" s="581" t="s">
        <v>1035</v>
      </c>
      <c r="I141" s="581" t="s">
        <v>1017</v>
      </c>
      <c r="J141" s="581" t="s">
        <v>1035</v>
      </c>
      <c r="K141" s="581" t="s">
        <v>1017</v>
      </c>
      <c r="L141" s="581" t="s">
        <v>1035</v>
      </c>
      <c r="M141" s="581" t="s">
        <v>1017</v>
      </c>
      <c r="N141" s="581" t="s">
        <v>1035</v>
      </c>
      <c r="O141" s="581" t="s">
        <v>1017</v>
      </c>
      <c r="P141" s="581" t="s">
        <v>1035</v>
      </c>
      <c r="Q141" s="581" t="s">
        <v>1017</v>
      </c>
      <c r="R141" s="581" t="s">
        <v>1035</v>
      </c>
      <c r="S141" s="581" t="s">
        <v>1017</v>
      </c>
    </row>
    <row r="142" spans="2:19">
      <c r="B142" s="897" t="str">
        <f t="shared" si="8"/>
        <v>ESE</v>
      </c>
      <c r="C142" s="897" t="s">
        <v>1036</v>
      </c>
      <c r="D142" s="535" t="s">
        <v>62</v>
      </c>
      <c r="E142" s="898">
        <v>0</v>
      </c>
      <c r="F142" s="535">
        <v>0</v>
      </c>
      <c r="G142" s="898" t="s">
        <v>101</v>
      </c>
      <c r="H142" s="535">
        <v>0</v>
      </c>
      <c r="I142" s="898" t="s">
        <v>62</v>
      </c>
      <c r="J142" s="535">
        <v>0</v>
      </c>
      <c r="K142" s="898" t="s">
        <v>62</v>
      </c>
      <c r="L142" s="535">
        <v>0</v>
      </c>
      <c r="M142" s="898" t="s">
        <v>62</v>
      </c>
      <c r="N142" s="535">
        <v>0</v>
      </c>
      <c r="O142" s="898" t="s">
        <v>62</v>
      </c>
      <c r="P142" s="535">
        <v>0</v>
      </c>
      <c r="Q142" s="898" t="s">
        <v>62</v>
      </c>
      <c r="R142" s="535">
        <v>75.099999999999994</v>
      </c>
      <c r="S142" s="898">
        <v>6.9000000000000006E-2</v>
      </c>
    </row>
    <row r="143" spans="2:19">
      <c r="B143" s="899" t="str">
        <f t="shared" si="8"/>
        <v>ESE</v>
      </c>
      <c r="C143" s="6" t="s">
        <v>1037</v>
      </c>
      <c r="D143" s="262" t="s">
        <v>62</v>
      </c>
      <c r="E143" s="31">
        <v>0</v>
      </c>
      <c r="F143" s="262">
        <v>0</v>
      </c>
      <c r="G143" s="31" t="s">
        <v>101</v>
      </c>
      <c r="H143" s="262">
        <v>0</v>
      </c>
      <c r="I143" s="31" t="s">
        <v>62</v>
      </c>
      <c r="J143" s="262">
        <v>0</v>
      </c>
      <c r="K143" s="31" t="s">
        <v>62</v>
      </c>
      <c r="L143" s="262">
        <v>0</v>
      </c>
      <c r="M143" s="31" t="s">
        <v>62</v>
      </c>
      <c r="N143" s="262">
        <v>0</v>
      </c>
      <c r="O143" s="31" t="s">
        <v>62</v>
      </c>
      <c r="P143" s="262">
        <v>0</v>
      </c>
      <c r="Q143" s="31" t="s">
        <v>62</v>
      </c>
      <c r="R143" s="262">
        <v>0</v>
      </c>
      <c r="S143" s="31">
        <v>0</v>
      </c>
    </row>
    <row r="144" spans="2:19">
      <c r="B144" s="897" t="str">
        <f t="shared" si="8"/>
        <v>ESE</v>
      </c>
      <c r="C144" s="900" t="s">
        <v>1038</v>
      </c>
      <c r="D144" s="535" t="s">
        <v>62</v>
      </c>
      <c r="E144" s="898">
        <v>0</v>
      </c>
      <c r="F144" s="535">
        <v>0</v>
      </c>
      <c r="G144" s="898" t="s">
        <v>101</v>
      </c>
      <c r="H144" s="535">
        <v>0</v>
      </c>
      <c r="I144" s="898" t="s">
        <v>62</v>
      </c>
      <c r="J144" s="535">
        <v>0</v>
      </c>
      <c r="K144" s="898" t="s">
        <v>62</v>
      </c>
      <c r="L144" s="535">
        <v>0</v>
      </c>
      <c r="M144" s="898" t="s">
        <v>62</v>
      </c>
      <c r="N144" s="535">
        <v>0</v>
      </c>
      <c r="O144" s="898" t="s">
        <v>62</v>
      </c>
      <c r="P144" s="535">
        <v>0</v>
      </c>
      <c r="Q144" s="898" t="s">
        <v>62</v>
      </c>
      <c r="R144" s="535">
        <v>0</v>
      </c>
      <c r="S144" s="898">
        <v>0</v>
      </c>
    </row>
    <row r="145" spans="2:19">
      <c r="B145" s="899" t="str">
        <f t="shared" si="8"/>
        <v>ESE</v>
      </c>
      <c r="C145" s="6" t="s">
        <v>1039</v>
      </c>
      <c r="D145" s="262" t="s">
        <v>62</v>
      </c>
      <c r="E145" s="31">
        <v>0</v>
      </c>
      <c r="F145" s="262">
        <v>318.5</v>
      </c>
      <c r="G145" s="31">
        <v>0.1244</v>
      </c>
      <c r="H145" s="262">
        <v>749</v>
      </c>
      <c r="I145" s="31">
        <v>0.17299999999999999</v>
      </c>
      <c r="J145" s="262">
        <v>303</v>
      </c>
      <c r="K145" s="31">
        <v>0.36899999999999999</v>
      </c>
      <c r="L145" s="262">
        <v>0</v>
      </c>
      <c r="M145" s="31" t="s">
        <v>62</v>
      </c>
      <c r="N145" s="262">
        <v>0</v>
      </c>
      <c r="O145" s="31" t="s">
        <v>62</v>
      </c>
      <c r="P145" s="262">
        <v>0</v>
      </c>
      <c r="Q145" s="31" t="s">
        <v>62</v>
      </c>
      <c r="R145" s="262">
        <v>0</v>
      </c>
      <c r="S145" s="31">
        <v>0</v>
      </c>
    </row>
    <row r="146" spans="2:19">
      <c r="B146" s="897" t="str">
        <f t="shared" si="8"/>
        <v>ESE</v>
      </c>
      <c r="C146" s="900" t="s">
        <v>1040</v>
      </c>
      <c r="D146" s="535" t="s">
        <v>62</v>
      </c>
      <c r="E146" s="898">
        <v>0</v>
      </c>
      <c r="F146" s="535">
        <v>0</v>
      </c>
      <c r="G146" s="898" t="s">
        <v>101</v>
      </c>
      <c r="H146" s="535">
        <v>0</v>
      </c>
      <c r="I146" s="898" t="s">
        <v>62</v>
      </c>
      <c r="J146" s="535">
        <v>0</v>
      </c>
      <c r="K146" s="898" t="s">
        <v>62</v>
      </c>
      <c r="L146" s="535">
        <v>0</v>
      </c>
      <c r="M146" s="898" t="s">
        <v>62</v>
      </c>
      <c r="N146" s="535">
        <v>0</v>
      </c>
      <c r="O146" s="898" t="s">
        <v>62</v>
      </c>
      <c r="P146" s="535">
        <v>0</v>
      </c>
      <c r="Q146" s="898" t="s">
        <v>62</v>
      </c>
      <c r="R146" s="535">
        <v>0</v>
      </c>
      <c r="S146" s="898">
        <v>0</v>
      </c>
    </row>
    <row r="147" spans="2:19">
      <c r="B147" s="899" t="str">
        <f t="shared" si="8"/>
        <v>ESE</v>
      </c>
      <c r="C147" s="6" t="s">
        <v>1042</v>
      </c>
      <c r="D147" s="262" t="s">
        <v>62</v>
      </c>
      <c r="E147" s="31">
        <v>0</v>
      </c>
      <c r="F147" s="262">
        <v>0</v>
      </c>
      <c r="G147" s="31" t="s">
        <v>101</v>
      </c>
      <c r="H147" s="262">
        <v>0</v>
      </c>
      <c r="I147" s="31" t="s">
        <v>62</v>
      </c>
      <c r="J147" s="262">
        <v>0</v>
      </c>
      <c r="K147" s="31" t="s">
        <v>62</v>
      </c>
      <c r="L147" s="262">
        <v>0</v>
      </c>
      <c r="M147" s="31" t="s">
        <v>62</v>
      </c>
      <c r="N147" s="262">
        <v>0</v>
      </c>
      <c r="O147" s="31" t="s">
        <v>62</v>
      </c>
      <c r="P147" s="262">
        <v>0</v>
      </c>
      <c r="Q147" s="31" t="s">
        <v>62</v>
      </c>
      <c r="R147" s="262">
        <v>0</v>
      </c>
      <c r="S147" s="31">
        <v>0</v>
      </c>
    </row>
    <row r="148" spans="2:19">
      <c r="B148" s="897" t="str">
        <f t="shared" si="8"/>
        <v>ESE</v>
      </c>
      <c r="C148" s="900" t="s">
        <v>1043</v>
      </c>
      <c r="D148" s="535">
        <v>891</v>
      </c>
      <c r="E148" s="898">
        <v>0.376</v>
      </c>
      <c r="F148" s="535">
        <v>238.79</v>
      </c>
      <c r="G148" s="898">
        <v>9.3299999999999994E-2</v>
      </c>
      <c r="H148" s="535">
        <v>3498</v>
      </c>
      <c r="I148" s="898">
        <v>0.80600000000000005</v>
      </c>
      <c r="J148" s="535">
        <v>0</v>
      </c>
      <c r="K148" s="898" t="s">
        <v>62</v>
      </c>
      <c r="L148" s="535">
        <v>0</v>
      </c>
      <c r="M148" s="898" t="s">
        <v>62</v>
      </c>
      <c r="N148" s="535">
        <v>140.19999999999999</v>
      </c>
      <c r="O148" s="898">
        <v>0.217</v>
      </c>
      <c r="P148" s="535">
        <v>239.9</v>
      </c>
      <c r="Q148" s="898">
        <v>0.158</v>
      </c>
      <c r="R148" s="535">
        <v>98.7</v>
      </c>
      <c r="S148" s="898">
        <v>0.09</v>
      </c>
    </row>
    <row r="149" spans="2:19">
      <c r="B149" s="899" t="str">
        <f t="shared" si="8"/>
        <v>ESE</v>
      </c>
      <c r="C149" s="6" t="s">
        <v>1044</v>
      </c>
      <c r="D149" s="262" t="s">
        <v>62</v>
      </c>
      <c r="E149" s="31">
        <v>0</v>
      </c>
      <c r="F149" s="262">
        <v>185.01</v>
      </c>
      <c r="G149" s="31">
        <v>7.2300000000000003E-2</v>
      </c>
      <c r="H149" s="262">
        <v>935</v>
      </c>
      <c r="I149" s="31">
        <v>2.1000000000000001E-2</v>
      </c>
      <c r="J149" s="262">
        <v>157</v>
      </c>
      <c r="K149" s="31">
        <v>0.191</v>
      </c>
      <c r="L149" s="262">
        <v>288</v>
      </c>
      <c r="M149" s="31">
        <v>0.73599999999999999</v>
      </c>
      <c r="N149" s="262">
        <v>189.1</v>
      </c>
      <c r="O149" s="31">
        <v>0.29299999999999998</v>
      </c>
      <c r="P149" s="262">
        <v>238.2</v>
      </c>
      <c r="Q149" s="31">
        <v>0.156</v>
      </c>
      <c r="R149" s="262">
        <v>217.1</v>
      </c>
      <c r="S149" s="31">
        <v>0.19700000000000001</v>
      </c>
    </row>
    <row r="150" spans="2:19">
      <c r="B150" s="897" t="str">
        <f t="shared" si="8"/>
        <v>ESE</v>
      </c>
      <c r="C150" s="900" t="s">
        <v>1046</v>
      </c>
      <c r="D150" s="535">
        <v>1045</v>
      </c>
      <c r="E150" s="898">
        <v>0.442</v>
      </c>
      <c r="F150" s="535">
        <v>1720.45</v>
      </c>
      <c r="G150" s="898">
        <v>0.67220000000000002</v>
      </c>
      <c r="H150" s="535">
        <v>0</v>
      </c>
      <c r="I150" s="898" t="s">
        <v>62</v>
      </c>
      <c r="J150" s="535">
        <v>0</v>
      </c>
      <c r="K150" s="898" t="s">
        <v>62</v>
      </c>
      <c r="L150" s="535">
        <v>9</v>
      </c>
      <c r="M150" s="898">
        <v>2.3E-2</v>
      </c>
      <c r="N150" s="535">
        <v>10.9</v>
      </c>
      <c r="O150" s="898">
        <v>1.7000000000000001E-2</v>
      </c>
      <c r="P150" s="535">
        <v>0</v>
      </c>
      <c r="Q150" s="898" t="s">
        <v>62</v>
      </c>
      <c r="R150" s="535">
        <v>0</v>
      </c>
      <c r="S150" s="898">
        <v>0</v>
      </c>
    </row>
    <row r="151" spans="2:19">
      <c r="B151" s="899" t="str">
        <f t="shared" si="8"/>
        <v>ESE</v>
      </c>
      <c r="C151" s="6" t="s">
        <v>1048</v>
      </c>
      <c r="D151" s="262" t="s">
        <v>62</v>
      </c>
      <c r="E151" s="31">
        <v>0</v>
      </c>
      <c r="F151" s="262">
        <v>0</v>
      </c>
      <c r="G151" s="31" t="s">
        <v>101</v>
      </c>
      <c r="H151" s="262">
        <v>0</v>
      </c>
      <c r="I151" s="31" t="s">
        <v>62</v>
      </c>
      <c r="J151" s="262">
        <v>0</v>
      </c>
      <c r="K151" s="31" t="s">
        <v>62</v>
      </c>
      <c r="L151" s="262">
        <v>95</v>
      </c>
      <c r="M151" s="31">
        <v>0.24199999999999999</v>
      </c>
      <c r="N151" s="262">
        <v>178.5</v>
      </c>
      <c r="O151" s="31">
        <v>0.27700000000000002</v>
      </c>
      <c r="P151" s="262">
        <v>202.6</v>
      </c>
      <c r="Q151" s="31">
        <v>0.13300000000000001</v>
      </c>
      <c r="R151" s="262">
        <v>209.4</v>
      </c>
      <c r="S151" s="31">
        <v>0.19</v>
      </c>
    </row>
    <row r="152" spans="2:19">
      <c r="B152" s="897" t="str">
        <f t="shared" si="8"/>
        <v>ESE</v>
      </c>
      <c r="C152" s="900" t="s">
        <v>1049</v>
      </c>
      <c r="D152" s="535">
        <v>430</v>
      </c>
      <c r="E152" s="898">
        <v>0.182</v>
      </c>
      <c r="F152" s="535">
        <v>96.85</v>
      </c>
      <c r="G152" s="898">
        <v>3.78E-2</v>
      </c>
      <c r="H152" s="535">
        <v>0</v>
      </c>
      <c r="I152" s="898" t="s">
        <v>62</v>
      </c>
      <c r="J152" s="535">
        <v>0</v>
      </c>
      <c r="K152" s="898" t="s">
        <v>62</v>
      </c>
      <c r="L152" s="535">
        <v>0</v>
      </c>
      <c r="M152" s="898" t="s">
        <v>62</v>
      </c>
      <c r="N152" s="535">
        <v>0</v>
      </c>
      <c r="O152" s="898" t="s">
        <v>62</v>
      </c>
      <c r="P152" s="535">
        <v>22.5</v>
      </c>
      <c r="Q152" s="898">
        <v>1.4999999999999999E-2</v>
      </c>
      <c r="R152" s="535">
        <v>0</v>
      </c>
      <c r="S152" s="898">
        <v>0</v>
      </c>
    </row>
    <row r="153" spans="2:19">
      <c r="B153" s="899" t="str">
        <f t="shared" si="8"/>
        <v>ESE</v>
      </c>
      <c r="C153" s="6" t="s">
        <v>215</v>
      </c>
      <c r="D153" s="262" t="s">
        <v>62</v>
      </c>
      <c r="E153" s="31">
        <v>0</v>
      </c>
      <c r="F153" s="262">
        <v>0</v>
      </c>
      <c r="G153" s="31" t="s">
        <v>101</v>
      </c>
      <c r="H153" s="262">
        <v>0</v>
      </c>
      <c r="I153" s="31" t="s">
        <v>62</v>
      </c>
      <c r="J153" s="262">
        <v>361</v>
      </c>
      <c r="K153" s="31">
        <v>0.44</v>
      </c>
      <c r="L153" s="262">
        <v>0</v>
      </c>
      <c r="M153" s="31" t="s">
        <v>62</v>
      </c>
      <c r="N153" s="262">
        <v>126</v>
      </c>
      <c r="O153" s="31">
        <v>0.19600000000000001</v>
      </c>
      <c r="P153" s="262">
        <v>818.5</v>
      </c>
      <c r="Q153" s="31">
        <v>0.53800000000000003</v>
      </c>
      <c r="R153" s="262">
        <v>499.7</v>
      </c>
      <c r="S153" s="31">
        <v>0.45400000000000001</v>
      </c>
    </row>
    <row r="154" spans="2:19">
      <c r="B154" s="897" t="str">
        <f t="shared" si="8"/>
        <v>ESE</v>
      </c>
      <c r="C154" s="901" t="s">
        <v>1028</v>
      </c>
      <c r="D154" s="824">
        <v>2366</v>
      </c>
      <c r="E154" s="902">
        <v>1</v>
      </c>
      <c r="F154" s="824">
        <v>2559.6</v>
      </c>
      <c r="G154" s="902">
        <v>1</v>
      </c>
      <c r="H154" s="824">
        <v>4340</v>
      </c>
      <c r="I154" s="902">
        <v>1</v>
      </c>
      <c r="J154" s="824">
        <v>821</v>
      </c>
      <c r="K154" s="902">
        <v>1</v>
      </c>
      <c r="L154" s="824">
        <v>392</v>
      </c>
      <c r="M154" s="902">
        <v>1</v>
      </c>
      <c r="N154" s="824">
        <v>644.70000000000005</v>
      </c>
      <c r="O154" s="902">
        <v>1</v>
      </c>
      <c r="P154" s="824">
        <v>1521.6</v>
      </c>
      <c r="Q154" s="902">
        <v>1</v>
      </c>
      <c r="R154" s="824">
        <v>1100.0999999999999</v>
      </c>
      <c r="S154" s="902">
        <v>1</v>
      </c>
    </row>
    <row r="155" spans="2:19">
      <c r="B155" s="899" t="str">
        <f t="shared" si="8"/>
        <v>ESE</v>
      </c>
      <c r="C155" s="917" t="s">
        <v>1053</v>
      </c>
      <c r="D155" s="921"/>
      <c r="E155" s="921"/>
      <c r="F155" s="921"/>
      <c r="G155" s="921"/>
      <c r="H155" s="921"/>
      <c r="I155" s="921"/>
      <c r="J155" s="921"/>
      <c r="K155" s="921"/>
      <c r="L155" s="921"/>
      <c r="M155" s="921"/>
      <c r="N155" s="921"/>
      <c r="O155" s="921"/>
      <c r="P155" s="921"/>
      <c r="Q155" s="921"/>
      <c r="R155" s="921"/>
      <c r="S155" s="916"/>
    </row>
    <row r="156" spans="2:19">
      <c r="B156" s="897" t="str">
        <f t="shared" si="8"/>
        <v>ESE</v>
      </c>
      <c r="C156" s="932"/>
      <c r="D156" s="688"/>
      <c r="E156" s="688"/>
      <c r="F156" s="688"/>
      <c r="G156" s="688"/>
      <c r="H156" s="688"/>
      <c r="I156" s="688"/>
      <c r="J156" s="688"/>
      <c r="K156" s="688"/>
      <c r="L156" s="688"/>
      <c r="M156" s="688"/>
      <c r="N156" s="688"/>
      <c r="O156" s="688"/>
      <c r="P156" s="688"/>
      <c r="Q156" s="688"/>
      <c r="R156" s="688"/>
      <c r="S156" s="632"/>
    </row>
    <row r="157" spans="2:19">
      <c r="B157" s="893" t="s">
        <v>23</v>
      </c>
      <c r="C157" s="809"/>
      <c r="D157" s="850">
        <v>2021</v>
      </c>
      <c r="E157" s="928"/>
      <c r="F157" s="850">
        <v>2020</v>
      </c>
      <c r="G157" s="928"/>
      <c r="H157" s="929">
        <v>2019</v>
      </c>
      <c r="I157" s="928"/>
      <c r="J157" s="930">
        <v>2018</v>
      </c>
      <c r="K157" s="931"/>
      <c r="L157" s="850">
        <v>2017</v>
      </c>
      <c r="M157" s="928"/>
      <c r="N157" s="850">
        <v>2016</v>
      </c>
      <c r="O157" s="928">
        <v>2015</v>
      </c>
      <c r="P157" s="850">
        <v>2015</v>
      </c>
      <c r="Q157" s="928"/>
      <c r="R157" s="688"/>
      <c r="S157" s="632"/>
    </row>
    <row r="158" spans="2:19">
      <c r="B158" s="895" t="str">
        <f t="shared" ref="B158:B173" si="9">$B$157</f>
        <v>ESS</v>
      </c>
      <c r="C158" s="896"/>
      <c r="D158" s="851" t="s">
        <v>1035</v>
      </c>
      <c r="E158" s="581" t="s">
        <v>1017</v>
      </c>
      <c r="F158" s="851" t="s">
        <v>1035</v>
      </c>
      <c r="G158" s="581" t="s">
        <v>1017</v>
      </c>
      <c r="H158" s="581" t="s">
        <v>1035</v>
      </c>
      <c r="I158" s="581" t="s">
        <v>1017</v>
      </c>
      <c r="J158" s="581" t="s">
        <v>1035</v>
      </c>
      <c r="K158" s="581" t="s">
        <v>1017</v>
      </c>
      <c r="L158" s="581" t="s">
        <v>1035</v>
      </c>
      <c r="M158" s="581" t="s">
        <v>1017</v>
      </c>
      <c r="N158" s="581" t="s">
        <v>1035</v>
      </c>
      <c r="O158" s="581" t="s">
        <v>1017</v>
      </c>
      <c r="P158" s="581" t="s">
        <v>1035</v>
      </c>
      <c r="Q158" s="581" t="s">
        <v>1017</v>
      </c>
      <c r="R158" s="688"/>
      <c r="S158" s="632"/>
    </row>
    <row r="159" spans="2:19">
      <c r="B159" s="939" t="str">
        <f t="shared" si="9"/>
        <v>ESS</v>
      </c>
      <c r="C159" s="939" t="s">
        <v>1036</v>
      </c>
      <c r="D159" s="556">
        <v>98</v>
      </c>
      <c r="E159" s="940">
        <v>0.14799999999999999</v>
      </c>
      <c r="F159" s="556">
        <v>789.82</v>
      </c>
      <c r="G159" s="940">
        <v>0.1346</v>
      </c>
      <c r="H159" s="556">
        <v>4957</v>
      </c>
      <c r="I159" s="940">
        <v>0.46899999999999997</v>
      </c>
      <c r="J159" s="556">
        <v>2635</v>
      </c>
      <c r="K159" s="940">
        <v>0.436</v>
      </c>
      <c r="L159" s="556">
        <v>1043</v>
      </c>
      <c r="M159" s="940">
        <v>0.159</v>
      </c>
      <c r="N159" s="556">
        <v>0</v>
      </c>
      <c r="O159" s="940" t="s">
        <v>62</v>
      </c>
      <c r="P159" s="556">
        <v>0</v>
      </c>
      <c r="Q159" s="940" t="s">
        <v>62</v>
      </c>
      <c r="R159" s="688"/>
      <c r="S159" s="632"/>
    </row>
    <row r="160" spans="2:19">
      <c r="B160" s="939" t="str">
        <f t="shared" si="9"/>
        <v>ESS</v>
      </c>
      <c r="C160" s="942" t="s">
        <v>1037</v>
      </c>
      <c r="D160" s="556" t="s">
        <v>62</v>
      </c>
      <c r="E160" s="940">
        <v>0</v>
      </c>
      <c r="F160" s="556">
        <v>0</v>
      </c>
      <c r="G160" s="940" t="s">
        <v>101</v>
      </c>
      <c r="H160" s="556">
        <v>0</v>
      </c>
      <c r="I160" s="940" t="s">
        <v>62</v>
      </c>
      <c r="J160" s="556">
        <v>0</v>
      </c>
      <c r="K160" s="940" t="s">
        <v>62</v>
      </c>
      <c r="L160" s="556">
        <v>0</v>
      </c>
      <c r="M160" s="940" t="s">
        <v>62</v>
      </c>
      <c r="N160" s="556">
        <v>0</v>
      </c>
      <c r="O160" s="940" t="s">
        <v>62</v>
      </c>
      <c r="P160" s="556">
        <v>0</v>
      </c>
      <c r="Q160" s="940" t="s">
        <v>62</v>
      </c>
      <c r="R160" s="688"/>
      <c r="S160" s="632"/>
    </row>
    <row r="161" spans="2:19">
      <c r="B161" s="939" t="str">
        <f t="shared" si="9"/>
        <v>ESS</v>
      </c>
      <c r="C161" s="942" t="s">
        <v>1038</v>
      </c>
      <c r="D161" s="556" t="s">
        <v>62</v>
      </c>
      <c r="E161" s="940">
        <v>0</v>
      </c>
      <c r="F161" s="556">
        <v>0</v>
      </c>
      <c r="G161" s="940" t="s">
        <v>101</v>
      </c>
      <c r="H161" s="556">
        <v>0</v>
      </c>
      <c r="I161" s="940" t="s">
        <v>62</v>
      </c>
      <c r="J161" s="556">
        <v>0</v>
      </c>
      <c r="K161" s="940" t="s">
        <v>62</v>
      </c>
      <c r="L161" s="556">
        <v>0</v>
      </c>
      <c r="M161" s="940" t="s">
        <v>62</v>
      </c>
      <c r="N161" s="556">
        <v>0</v>
      </c>
      <c r="O161" s="940" t="s">
        <v>62</v>
      </c>
      <c r="P161" s="556">
        <v>0</v>
      </c>
      <c r="Q161" s="940" t="s">
        <v>62</v>
      </c>
      <c r="R161" s="688"/>
      <c r="S161" s="632"/>
    </row>
    <row r="162" spans="2:19">
      <c r="B162" s="939" t="str">
        <f t="shared" si="9"/>
        <v>ESS</v>
      </c>
      <c r="C162" s="942" t="s">
        <v>1039</v>
      </c>
      <c r="D162" s="556">
        <v>258</v>
      </c>
      <c r="E162" s="940">
        <v>0.38900000000000001</v>
      </c>
      <c r="F162" s="556">
        <v>891.57</v>
      </c>
      <c r="G162" s="940">
        <v>0.152</v>
      </c>
      <c r="H162" s="556">
        <v>3122</v>
      </c>
      <c r="I162" s="940">
        <v>0.29599999999999999</v>
      </c>
      <c r="J162" s="556">
        <v>1093</v>
      </c>
      <c r="K162" s="940">
        <v>0.18099999999999999</v>
      </c>
      <c r="L162" s="556">
        <v>0</v>
      </c>
      <c r="M162" s="940" t="s">
        <v>62</v>
      </c>
      <c r="N162" s="556">
        <v>0</v>
      </c>
      <c r="O162" s="940" t="s">
        <v>62</v>
      </c>
      <c r="P162" s="556">
        <v>1547.5</v>
      </c>
      <c r="Q162" s="940">
        <v>0.66500000000000004</v>
      </c>
      <c r="R162" s="688"/>
      <c r="S162" s="632"/>
    </row>
    <row r="163" spans="2:19">
      <c r="B163" s="939" t="str">
        <f t="shared" si="9"/>
        <v>ESS</v>
      </c>
      <c r="C163" s="942" t="s">
        <v>1040</v>
      </c>
      <c r="D163" s="556" t="s">
        <v>62</v>
      </c>
      <c r="E163" s="940">
        <v>0</v>
      </c>
      <c r="F163" s="556">
        <v>0</v>
      </c>
      <c r="G163" s="940" t="s">
        <v>101</v>
      </c>
      <c r="H163" s="556">
        <v>0</v>
      </c>
      <c r="I163" s="940" t="s">
        <v>62</v>
      </c>
      <c r="J163" s="556">
        <v>0</v>
      </c>
      <c r="K163" s="940" t="s">
        <v>62</v>
      </c>
      <c r="L163" s="556">
        <v>0</v>
      </c>
      <c r="M163" s="940" t="s">
        <v>62</v>
      </c>
      <c r="N163" s="556">
        <v>0</v>
      </c>
      <c r="O163" s="940" t="s">
        <v>62</v>
      </c>
      <c r="P163" s="556">
        <v>0</v>
      </c>
      <c r="Q163" s="940" t="s">
        <v>62</v>
      </c>
      <c r="R163" s="688"/>
      <c r="S163" s="632"/>
    </row>
    <row r="164" spans="2:19">
      <c r="B164" s="939" t="str">
        <f t="shared" si="9"/>
        <v>ESS</v>
      </c>
      <c r="C164" s="942" t="s">
        <v>1042</v>
      </c>
      <c r="D164" s="556" t="s">
        <v>62</v>
      </c>
      <c r="E164" s="940">
        <v>0</v>
      </c>
      <c r="F164" s="556">
        <v>0</v>
      </c>
      <c r="G164" s="940" t="s">
        <v>101</v>
      </c>
      <c r="H164" s="556">
        <v>0</v>
      </c>
      <c r="I164" s="940" t="s">
        <v>62</v>
      </c>
      <c r="J164" s="556">
        <v>432</v>
      </c>
      <c r="K164" s="940">
        <v>7.0999999999999994E-2</v>
      </c>
      <c r="L164" s="556">
        <v>1111</v>
      </c>
      <c r="M164" s="940">
        <v>0.16900000000000001</v>
      </c>
      <c r="N164" s="556">
        <v>0</v>
      </c>
      <c r="O164" s="940" t="s">
        <v>62</v>
      </c>
      <c r="P164" s="556">
        <v>0</v>
      </c>
      <c r="Q164" s="940" t="s">
        <v>62</v>
      </c>
      <c r="R164" s="688"/>
      <c r="S164" s="632"/>
    </row>
    <row r="165" spans="2:19">
      <c r="B165" s="939" t="str">
        <f t="shared" si="9"/>
        <v>ESS</v>
      </c>
      <c r="C165" s="942" t="s">
        <v>1043</v>
      </c>
      <c r="D165" s="556" t="s">
        <v>62</v>
      </c>
      <c r="E165" s="940">
        <v>0</v>
      </c>
      <c r="F165" s="556" t="s">
        <v>101</v>
      </c>
      <c r="G165" s="940" t="s">
        <v>101</v>
      </c>
      <c r="H165" s="556">
        <v>46</v>
      </c>
      <c r="I165" s="940">
        <v>4.0000000000000001E-3</v>
      </c>
      <c r="J165" s="556">
        <v>3</v>
      </c>
      <c r="K165" s="940" t="s">
        <v>62</v>
      </c>
      <c r="L165" s="556">
        <v>1100</v>
      </c>
      <c r="M165" s="940">
        <v>0.16800000000000001</v>
      </c>
      <c r="N165" s="556">
        <v>781.2</v>
      </c>
      <c r="O165" s="940">
        <v>0.122</v>
      </c>
      <c r="P165" s="556">
        <v>0</v>
      </c>
      <c r="Q165" s="940">
        <v>0</v>
      </c>
      <c r="R165" s="688"/>
      <c r="S165" s="632"/>
    </row>
    <row r="166" spans="2:19">
      <c r="B166" s="939" t="str">
        <f t="shared" si="9"/>
        <v>ESS</v>
      </c>
      <c r="C166" s="942" t="s">
        <v>1044</v>
      </c>
      <c r="D166" s="556">
        <v>53</v>
      </c>
      <c r="E166" s="940">
        <v>0.08</v>
      </c>
      <c r="F166" s="556">
        <v>70.3</v>
      </c>
      <c r="G166" s="940">
        <v>1.2E-2</v>
      </c>
      <c r="H166" s="556">
        <v>590</v>
      </c>
      <c r="I166" s="940">
        <v>5.6000000000000001E-2</v>
      </c>
      <c r="J166" s="556">
        <v>1350</v>
      </c>
      <c r="K166" s="940">
        <v>0.223</v>
      </c>
      <c r="L166" s="556">
        <v>2892</v>
      </c>
      <c r="M166" s="940">
        <v>0.441</v>
      </c>
      <c r="N166" s="556">
        <v>3430.5</v>
      </c>
      <c r="O166" s="940">
        <v>0.53600000000000003</v>
      </c>
      <c r="P166" s="556">
        <v>279.7</v>
      </c>
      <c r="Q166" s="940">
        <v>0.12</v>
      </c>
      <c r="R166" s="688"/>
      <c r="S166" s="632"/>
    </row>
    <row r="167" spans="2:19">
      <c r="B167" s="939" t="str">
        <f t="shared" si="9"/>
        <v>ESS</v>
      </c>
      <c r="C167" s="942" t="s">
        <v>1046</v>
      </c>
      <c r="D167" s="556">
        <v>218</v>
      </c>
      <c r="E167" s="940">
        <v>0.32900000000000001</v>
      </c>
      <c r="F167" s="556">
        <v>1227</v>
      </c>
      <c r="G167" s="940">
        <v>0.2092</v>
      </c>
      <c r="H167" s="556">
        <v>1681</v>
      </c>
      <c r="I167" s="940">
        <v>0.159</v>
      </c>
      <c r="J167" s="556">
        <v>503</v>
      </c>
      <c r="K167" s="940">
        <v>8.3000000000000004E-2</v>
      </c>
      <c r="L167" s="556">
        <v>418</v>
      </c>
      <c r="M167" s="940">
        <v>6.4000000000000001E-2</v>
      </c>
      <c r="N167" s="556">
        <v>591.6</v>
      </c>
      <c r="O167" s="940">
        <v>9.1999999999999998E-2</v>
      </c>
      <c r="P167" s="556">
        <v>0</v>
      </c>
      <c r="Q167" s="940" t="s">
        <v>62</v>
      </c>
      <c r="R167" s="688"/>
      <c r="S167" s="632"/>
    </row>
    <row r="168" spans="2:19">
      <c r="B168" s="939" t="str">
        <f t="shared" si="9"/>
        <v>ESS</v>
      </c>
      <c r="C168" s="942" t="s">
        <v>1048</v>
      </c>
      <c r="D168" s="556" t="s">
        <v>62</v>
      </c>
      <c r="E168" s="940">
        <v>0</v>
      </c>
      <c r="F168" s="556">
        <v>0</v>
      </c>
      <c r="G168" s="940" t="s">
        <v>101</v>
      </c>
      <c r="H168" s="556">
        <v>9</v>
      </c>
      <c r="I168" s="940">
        <v>1E-3</v>
      </c>
      <c r="J168" s="556">
        <v>0</v>
      </c>
      <c r="K168" s="940" t="s">
        <v>62</v>
      </c>
      <c r="L168" s="556">
        <v>0</v>
      </c>
      <c r="M168" s="940" t="s">
        <v>62</v>
      </c>
      <c r="N168" s="556">
        <v>0</v>
      </c>
      <c r="O168" s="940" t="s">
        <v>62</v>
      </c>
      <c r="P168" s="556">
        <v>0</v>
      </c>
      <c r="Q168" s="940" t="s">
        <v>62</v>
      </c>
      <c r="R168" s="688"/>
      <c r="S168" s="632"/>
    </row>
    <row r="169" spans="2:19">
      <c r="B169" s="939" t="str">
        <f t="shared" si="9"/>
        <v>ESS</v>
      </c>
      <c r="C169" s="942" t="s">
        <v>1049</v>
      </c>
      <c r="D169" s="556">
        <v>36</v>
      </c>
      <c r="E169" s="940">
        <v>5.3999999999999999E-2</v>
      </c>
      <c r="F169" s="556">
        <v>2887.9</v>
      </c>
      <c r="G169" s="940">
        <v>0.49230000000000002</v>
      </c>
      <c r="H169" s="556">
        <v>139</v>
      </c>
      <c r="I169" s="940">
        <v>1.2999999999999999E-2</v>
      </c>
      <c r="J169" s="556">
        <v>5</v>
      </c>
      <c r="K169" s="940">
        <v>1E-3</v>
      </c>
      <c r="L169" s="556">
        <v>0</v>
      </c>
      <c r="M169" s="940" t="s">
        <v>62</v>
      </c>
      <c r="N169" s="556">
        <v>1600</v>
      </c>
      <c r="O169" s="940">
        <v>0.25</v>
      </c>
      <c r="P169" s="556">
        <v>0</v>
      </c>
      <c r="Q169" s="940" t="s">
        <v>62</v>
      </c>
      <c r="R169" s="688"/>
      <c r="S169" s="632"/>
    </row>
    <row r="170" spans="2:19">
      <c r="B170" s="939" t="str">
        <f t="shared" si="9"/>
        <v>ESS</v>
      </c>
      <c r="C170" s="942" t="s">
        <v>215</v>
      </c>
      <c r="D170" s="556" t="s">
        <v>62</v>
      </c>
      <c r="E170" s="940">
        <v>0</v>
      </c>
      <c r="F170" s="556">
        <v>0</v>
      </c>
      <c r="G170" s="940" t="s">
        <v>101</v>
      </c>
      <c r="H170" s="556">
        <v>16</v>
      </c>
      <c r="I170" s="940">
        <v>1E-3</v>
      </c>
      <c r="J170" s="556">
        <v>30</v>
      </c>
      <c r="K170" s="940">
        <v>5.0000000000000001E-3</v>
      </c>
      <c r="L170" s="556">
        <v>0</v>
      </c>
      <c r="M170" s="940" t="s">
        <v>62</v>
      </c>
      <c r="N170" s="556">
        <v>0</v>
      </c>
      <c r="O170" s="940" t="s">
        <v>62</v>
      </c>
      <c r="P170" s="556">
        <v>499.1</v>
      </c>
      <c r="Q170" s="940">
        <v>0.215</v>
      </c>
      <c r="R170" s="688"/>
      <c r="S170" s="632"/>
    </row>
    <row r="171" spans="2:19">
      <c r="B171" s="939" t="str">
        <f t="shared" si="9"/>
        <v>ESS</v>
      </c>
      <c r="C171" s="944" t="s">
        <v>1028</v>
      </c>
      <c r="D171" s="839">
        <v>663</v>
      </c>
      <c r="E171" s="945">
        <v>1</v>
      </c>
      <c r="F171" s="839">
        <v>5866.59</v>
      </c>
      <c r="G171" s="945">
        <v>1</v>
      </c>
      <c r="H171" s="839">
        <v>10560</v>
      </c>
      <c r="I171" s="945">
        <v>1</v>
      </c>
      <c r="J171" s="839">
        <v>6049</v>
      </c>
      <c r="K171" s="945">
        <v>1</v>
      </c>
      <c r="L171" s="839">
        <v>6565</v>
      </c>
      <c r="M171" s="945">
        <v>1</v>
      </c>
      <c r="N171" s="839">
        <v>6403.3</v>
      </c>
      <c r="O171" s="945">
        <v>1</v>
      </c>
      <c r="P171" s="839">
        <v>2326.3000000000002</v>
      </c>
      <c r="Q171" s="945">
        <v>1</v>
      </c>
      <c r="R171" s="688"/>
      <c r="S171" s="632"/>
    </row>
    <row r="172" spans="2:19">
      <c r="B172" s="939" t="str">
        <f t="shared" si="9"/>
        <v>ESS</v>
      </c>
      <c r="C172" s="946" t="s">
        <v>1053</v>
      </c>
      <c r="D172" s="947"/>
      <c r="E172" s="947"/>
      <c r="F172" s="947"/>
      <c r="G172" s="947"/>
      <c r="H172" s="947"/>
      <c r="I172" s="947"/>
      <c r="J172" s="947"/>
      <c r="K172" s="947"/>
      <c r="L172" s="947"/>
      <c r="M172" s="947"/>
      <c r="N172" s="947"/>
      <c r="O172" s="947"/>
      <c r="P172" s="947"/>
      <c r="Q172" s="947"/>
      <c r="R172" s="688"/>
      <c r="S172" s="632"/>
    </row>
    <row r="173" spans="2:19">
      <c r="B173" s="939" t="str">
        <f t="shared" si="9"/>
        <v>ESS</v>
      </c>
      <c r="C173" s="933"/>
      <c r="D173" s="905"/>
      <c r="E173" s="905"/>
      <c r="F173" s="905"/>
      <c r="G173" s="905"/>
      <c r="H173" s="905"/>
      <c r="I173" s="905"/>
      <c r="J173" s="905"/>
      <c r="K173" s="905"/>
      <c r="L173" s="905"/>
      <c r="M173" s="905"/>
      <c r="N173" s="905"/>
      <c r="O173" s="905"/>
      <c r="P173" s="905"/>
      <c r="Q173" s="905"/>
      <c r="R173" s="909"/>
      <c r="S173" s="910"/>
    </row>
    <row r="174" spans="2:19">
      <c r="B174" s="893" t="s">
        <v>24</v>
      </c>
      <c r="C174" s="809"/>
      <c r="D174" s="850">
        <v>2021</v>
      </c>
      <c r="E174" s="928"/>
      <c r="F174" s="850">
        <v>2020</v>
      </c>
      <c r="G174" s="928"/>
      <c r="H174" s="929">
        <v>2019</v>
      </c>
      <c r="I174" s="928"/>
      <c r="J174" s="930">
        <v>2018</v>
      </c>
      <c r="K174" s="931"/>
      <c r="L174" s="850">
        <v>2017</v>
      </c>
      <c r="M174" s="928"/>
      <c r="N174" s="850">
        <v>2016</v>
      </c>
      <c r="O174" s="928"/>
      <c r="P174" s="850">
        <v>2015</v>
      </c>
      <c r="Q174" s="928"/>
      <c r="R174" s="618">
        <v>2014</v>
      </c>
      <c r="S174" s="851"/>
    </row>
    <row r="175" spans="2:19">
      <c r="B175" s="895" t="str">
        <f t="shared" ref="B175:B189" si="10">$B$174</f>
        <v>ETO</v>
      </c>
      <c r="C175" s="896"/>
      <c r="D175" s="851" t="s">
        <v>1035</v>
      </c>
      <c r="E175" s="581" t="s">
        <v>1017</v>
      </c>
      <c r="F175" s="851" t="s">
        <v>1035</v>
      </c>
      <c r="G175" s="581" t="s">
        <v>1017</v>
      </c>
      <c r="H175" s="581" t="s">
        <v>1035</v>
      </c>
      <c r="I175" s="581" t="s">
        <v>1017</v>
      </c>
      <c r="J175" s="581" t="s">
        <v>1035</v>
      </c>
      <c r="K175" s="581" t="s">
        <v>1017</v>
      </c>
      <c r="L175" s="581" t="s">
        <v>1035</v>
      </c>
      <c r="M175" s="581" t="s">
        <v>1017</v>
      </c>
      <c r="N175" s="581" t="s">
        <v>1035</v>
      </c>
      <c r="O175" s="581" t="s">
        <v>1017</v>
      </c>
      <c r="P175" s="581" t="s">
        <v>1035</v>
      </c>
      <c r="Q175" s="581" t="s">
        <v>1017</v>
      </c>
      <c r="R175" s="581" t="s">
        <v>1035</v>
      </c>
      <c r="S175" s="581" t="s">
        <v>1017</v>
      </c>
    </row>
    <row r="176" spans="2:19">
      <c r="B176" s="897" t="str">
        <f t="shared" si="10"/>
        <v>ETO</v>
      </c>
      <c r="C176" s="897" t="s">
        <v>1036</v>
      </c>
      <c r="D176" s="535">
        <v>2399</v>
      </c>
      <c r="E176" s="898">
        <v>0.78100000000000003</v>
      </c>
      <c r="F176" s="535">
        <v>0</v>
      </c>
      <c r="G176" s="898" t="s">
        <v>62</v>
      </c>
      <c r="H176" s="535">
        <v>0</v>
      </c>
      <c r="I176" s="898" t="s">
        <v>62</v>
      </c>
      <c r="J176" s="535">
        <v>0</v>
      </c>
      <c r="K176" s="898" t="s">
        <v>62</v>
      </c>
      <c r="L176" s="535">
        <v>0</v>
      </c>
      <c r="M176" s="898" t="s">
        <v>62</v>
      </c>
      <c r="N176" s="535">
        <v>0</v>
      </c>
      <c r="O176" s="898" t="s">
        <v>62</v>
      </c>
      <c r="P176" s="535">
        <v>0</v>
      </c>
      <c r="Q176" s="898" t="s">
        <v>62</v>
      </c>
      <c r="R176" s="535">
        <v>0</v>
      </c>
      <c r="S176" s="898" t="s">
        <v>62</v>
      </c>
    </row>
    <row r="177" spans="1:22">
      <c r="B177" s="899" t="str">
        <f t="shared" si="10"/>
        <v>ETO</v>
      </c>
      <c r="C177" s="6" t="s">
        <v>1037</v>
      </c>
      <c r="D177" s="262" t="s">
        <v>62</v>
      </c>
      <c r="E177" s="31">
        <v>0</v>
      </c>
      <c r="F177" s="262">
        <v>0</v>
      </c>
      <c r="G177" s="31" t="s">
        <v>62</v>
      </c>
      <c r="H177" s="262">
        <v>0</v>
      </c>
      <c r="I177" s="31" t="s">
        <v>62</v>
      </c>
      <c r="J177" s="262">
        <v>0</v>
      </c>
      <c r="K177" s="31" t="s">
        <v>62</v>
      </c>
      <c r="L177" s="262">
        <v>0</v>
      </c>
      <c r="M177" s="31" t="s">
        <v>62</v>
      </c>
      <c r="N177" s="262">
        <v>0</v>
      </c>
      <c r="O177" s="31" t="s">
        <v>62</v>
      </c>
      <c r="P177" s="262">
        <v>0</v>
      </c>
      <c r="Q177" s="31" t="s">
        <v>62</v>
      </c>
      <c r="R177" s="262">
        <v>0</v>
      </c>
      <c r="S177" s="31" t="s">
        <v>62</v>
      </c>
    </row>
    <row r="178" spans="1:22">
      <c r="B178" s="897" t="str">
        <f t="shared" si="10"/>
        <v>ETO</v>
      </c>
      <c r="C178" s="900" t="s">
        <v>1038</v>
      </c>
      <c r="D178" s="535" t="s">
        <v>62</v>
      </c>
      <c r="E178" s="898">
        <v>0</v>
      </c>
      <c r="F178" s="535">
        <v>0</v>
      </c>
      <c r="G178" s="898" t="s">
        <v>62</v>
      </c>
      <c r="H178" s="535">
        <v>0</v>
      </c>
      <c r="I178" s="898" t="s">
        <v>62</v>
      </c>
      <c r="J178" s="535">
        <v>0</v>
      </c>
      <c r="K178" s="898" t="s">
        <v>62</v>
      </c>
      <c r="L178" s="535">
        <v>0</v>
      </c>
      <c r="M178" s="898" t="s">
        <v>62</v>
      </c>
      <c r="N178" s="535">
        <v>0</v>
      </c>
      <c r="O178" s="898" t="s">
        <v>62</v>
      </c>
      <c r="P178" s="535">
        <v>0</v>
      </c>
      <c r="Q178" s="898" t="s">
        <v>62</v>
      </c>
      <c r="R178" s="535">
        <v>0</v>
      </c>
      <c r="S178" s="898" t="s">
        <v>62</v>
      </c>
    </row>
    <row r="179" spans="1:22">
      <c r="B179" s="899" t="str">
        <f t="shared" si="10"/>
        <v>ETO</v>
      </c>
      <c r="C179" s="6" t="s">
        <v>1039</v>
      </c>
      <c r="D179" s="262" t="s">
        <v>62</v>
      </c>
      <c r="E179" s="31">
        <v>0</v>
      </c>
      <c r="F179" s="262">
        <v>4.6500000000000004</v>
      </c>
      <c r="G179" s="31" t="s">
        <v>62</v>
      </c>
      <c r="H179" s="262">
        <v>0</v>
      </c>
      <c r="I179" s="31" t="s">
        <v>62</v>
      </c>
      <c r="J179" s="262">
        <v>0</v>
      </c>
      <c r="K179" s="31" t="s">
        <v>62</v>
      </c>
      <c r="L179" s="262">
        <v>0</v>
      </c>
      <c r="M179" s="31" t="s">
        <v>62</v>
      </c>
      <c r="N179" s="262">
        <v>0</v>
      </c>
      <c r="O179" s="31" t="s">
        <v>62</v>
      </c>
      <c r="P179" s="262">
        <v>0</v>
      </c>
      <c r="Q179" s="31" t="s">
        <v>62</v>
      </c>
      <c r="R179" s="262">
        <v>0</v>
      </c>
      <c r="S179" s="31" t="s">
        <v>62</v>
      </c>
    </row>
    <row r="180" spans="1:22">
      <c r="B180" s="897" t="str">
        <f t="shared" si="10"/>
        <v>ETO</v>
      </c>
      <c r="C180" s="900" t="s">
        <v>1040</v>
      </c>
      <c r="D180" s="535" t="s">
        <v>62</v>
      </c>
      <c r="E180" s="898">
        <v>0</v>
      </c>
      <c r="F180" s="535">
        <v>20.81</v>
      </c>
      <c r="G180" s="898">
        <v>0.01</v>
      </c>
      <c r="H180" s="535">
        <v>0</v>
      </c>
      <c r="I180" s="898" t="s">
        <v>62</v>
      </c>
      <c r="J180" s="535">
        <v>0</v>
      </c>
      <c r="K180" s="898" t="s">
        <v>62</v>
      </c>
      <c r="L180" s="535">
        <v>0</v>
      </c>
      <c r="M180" s="898" t="s">
        <v>62</v>
      </c>
      <c r="N180" s="535">
        <v>0</v>
      </c>
      <c r="O180" s="898" t="s">
        <v>62</v>
      </c>
      <c r="P180" s="535">
        <v>0</v>
      </c>
      <c r="Q180" s="898" t="s">
        <v>62</v>
      </c>
      <c r="R180" s="535">
        <v>0</v>
      </c>
      <c r="S180" s="898" t="s">
        <v>62</v>
      </c>
    </row>
    <row r="181" spans="1:22">
      <c r="B181" s="899" t="str">
        <f t="shared" si="10"/>
        <v>ETO</v>
      </c>
      <c r="C181" s="6" t="s">
        <v>1042</v>
      </c>
      <c r="D181" s="262" t="s">
        <v>62</v>
      </c>
      <c r="E181" s="31">
        <v>0</v>
      </c>
      <c r="F181" s="262">
        <v>0</v>
      </c>
      <c r="G181" s="31" t="s">
        <v>62</v>
      </c>
      <c r="H181" s="262">
        <v>0</v>
      </c>
      <c r="I181" s="31" t="s">
        <v>62</v>
      </c>
      <c r="J181" s="262">
        <v>0</v>
      </c>
      <c r="K181" s="31" t="s">
        <v>62</v>
      </c>
      <c r="L181" s="262">
        <v>0</v>
      </c>
      <c r="M181" s="31" t="s">
        <v>62</v>
      </c>
      <c r="N181" s="262">
        <v>0</v>
      </c>
      <c r="O181" s="31" t="s">
        <v>62</v>
      </c>
      <c r="P181" s="262">
        <v>0</v>
      </c>
      <c r="Q181" s="31" t="s">
        <v>62</v>
      </c>
      <c r="R181" s="262">
        <v>0</v>
      </c>
      <c r="S181" s="31" t="s">
        <v>62</v>
      </c>
    </row>
    <row r="182" spans="1:22">
      <c r="B182" s="897" t="str">
        <f t="shared" si="10"/>
        <v>ETO</v>
      </c>
      <c r="C182" s="900" t="s">
        <v>1043</v>
      </c>
      <c r="D182" s="535">
        <v>485</v>
      </c>
      <c r="E182" s="898">
        <v>0.158</v>
      </c>
      <c r="F182" s="535">
        <v>293.72000000000003</v>
      </c>
      <c r="G182" s="898">
        <v>0.1</v>
      </c>
      <c r="H182" s="535">
        <v>3120</v>
      </c>
      <c r="I182" s="898">
        <v>0.78300000000000003</v>
      </c>
      <c r="J182" s="535">
        <v>1398</v>
      </c>
      <c r="K182" s="898">
        <v>0.57999999999999996</v>
      </c>
      <c r="L182" s="535">
        <v>1114</v>
      </c>
      <c r="M182" s="898">
        <v>0.32</v>
      </c>
      <c r="N182" s="535">
        <v>1114</v>
      </c>
      <c r="O182" s="898">
        <v>0.318</v>
      </c>
      <c r="P182" s="535">
        <v>270</v>
      </c>
      <c r="Q182" s="898">
        <v>0.127</v>
      </c>
      <c r="R182" s="535">
        <v>0</v>
      </c>
      <c r="S182" s="898" t="s">
        <v>62</v>
      </c>
    </row>
    <row r="183" spans="1:22">
      <c r="B183" s="899" t="str">
        <f t="shared" si="10"/>
        <v>ETO</v>
      </c>
      <c r="C183" s="6" t="s">
        <v>1044</v>
      </c>
      <c r="D183" s="262">
        <v>2</v>
      </c>
      <c r="E183" s="31">
        <v>1E-3</v>
      </c>
      <c r="F183" s="262">
        <v>923.51</v>
      </c>
      <c r="G183" s="31">
        <v>0.31</v>
      </c>
      <c r="H183" s="262">
        <v>157</v>
      </c>
      <c r="I183" s="31">
        <v>3.9E-2</v>
      </c>
      <c r="J183" s="262">
        <v>1015</v>
      </c>
      <c r="K183" s="31">
        <v>0.42</v>
      </c>
      <c r="L183" s="262">
        <v>2172</v>
      </c>
      <c r="M183" s="31">
        <v>0.62</v>
      </c>
      <c r="N183" s="262">
        <v>2172</v>
      </c>
      <c r="O183" s="31">
        <v>0.61899999999999999</v>
      </c>
      <c r="P183" s="262">
        <v>1415</v>
      </c>
      <c r="Q183" s="31">
        <v>0.66400000000000003</v>
      </c>
      <c r="R183" s="262">
        <v>0</v>
      </c>
      <c r="S183" s="31" t="s">
        <v>62</v>
      </c>
    </row>
    <row r="184" spans="1:22">
      <c r="B184" s="897" t="str">
        <f t="shared" si="10"/>
        <v>ETO</v>
      </c>
      <c r="C184" s="900" t="s">
        <v>1046</v>
      </c>
      <c r="D184" s="535">
        <v>184</v>
      </c>
      <c r="E184" s="898">
        <v>0.06</v>
      </c>
      <c r="F184" s="535">
        <v>1072.76</v>
      </c>
      <c r="G184" s="898">
        <v>0.37</v>
      </c>
      <c r="H184" s="535">
        <v>705</v>
      </c>
      <c r="I184" s="898">
        <v>0.17699999999999999</v>
      </c>
      <c r="J184" s="535">
        <v>0</v>
      </c>
      <c r="K184" s="898" t="s">
        <v>62</v>
      </c>
      <c r="L184" s="535">
        <v>0</v>
      </c>
      <c r="M184" s="898" t="s">
        <v>62</v>
      </c>
      <c r="N184" s="535">
        <v>0</v>
      </c>
      <c r="O184" s="898" t="s">
        <v>62</v>
      </c>
      <c r="P184" s="535">
        <v>0</v>
      </c>
      <c r="Q184" s="898" t="s">
        <v>62</v>
      </c>
      <c r="R184" s="535">
        <v>0</v>
      </c>
      <c r="S184" s="898" t="s">
        <v>62</v>
      </c>
    </row>
    <row r="185" spans="1:22">
      <c r="B185" s="899" t="str">
        <f t="shared" si="10"/>
        <v>ETO</v>
      </c>
      <c r="C185" s="6" t="s">
        <v>1048</v>
      </c>
      <c r="D185" s="262" t="s">
        <v>62</v>
      </c>
      <c r="E185" s="31">
        <v>0</v>
      </c>
      <c r="F185" s="262">
        <v>0</v>
      </c>
      <c r="G185" s="31" t="s">
        <v>62</v>
      </c>
      <c r="H185" s="262">
        <v>5</v>
      </c>
      <c r="I185" s="31">
        <v>1E-3</v>
      </c>
      <c r="J185" s="262">
        <v>0</v>
      </c>
      <c r="K185" s="31" t="s">
        <v>62</v>
      </c>
      <c r="L185" s="262">
        <v>0</v>
      </c>
      <c r="M185" s="31" t="s">
        <v>62</v>
      </c>
      <c r="N185" s="262">
        <v>0</v>
      </c>
      <c r="O185" s="31" t="s">
        <v>62</v>
      </c>
      <c r="P185" s="262">
        <v>0</v>
      </c>
      <c r="Q185" s="31" t="s">
        <v>62</v>
      </c>
      <c r="R185" s="262">
        <v>0</v>
      </c>
      <c r="S185" s="31" t="s">
        <v>62</v>
      </c>
    </row>
    <row r="186" spans="1:22">
      <c r="B186" s="897" t="str">
        <f t="shared" si="10"/>
        <v>ETO</v>
      </c>
      <c r="C186" s="900" t="s">
        <v>1049</v>
      </c>
      <c r="D186" s="535" t="s">
        <v>62</v>
      </c>
      <c r="E186" s="898">
        <v>0</v>
      </c>
      <c r="F186" s="535">
        <v>0</v>
      </c>
      <c r="G186" s="898" t="s">
        <v>62</v>
      </c>
      <c r="H186" s="535">
        <v>0</v>
      </c>
      <c r="I186" s="898" t="s">
        <v>62</v>
      </c>
      <c r="J186" s="535">
        <v>0</v>
      </c>
      <c r="K186" s="898" t="s">
        <v>62</v>
      </c>
      <c r="L186" s="535">
        <v>0</v>
      </c>
      <c r="M186" s="898" t="s">
        <v>62</v>
      </c>
      <c r="N186" s="535">
        <v>0</v>
      </c>
      <c r="O186" s="898" t="s">
        <v>62</v>
      </c>
      <c r="P186" s="535">
        <v>96</v>
      </c>
      <c r="Q186" s="898">
        <v>4.4999999999999998E-2</v>
      </c>
      <c r="R186" s="535">
        <v>0</v>
      </c>
      <c r="S186" s="898" t="s">
        <v>62</v>
      </c>
    </row>
    <row r="187" spans="1:22">
      <c r="A187" s="34"/>
      <c r="B187" s="899" t="str">
        <f t="shared" si="10"/>
        <v>ETO</v>
      </c>
      <c r="C187" s="6" t="s">
        <v>215</v>
      </c>
      <c r="D187" s="262" t="s">
        <v>62</v>
      </c>
      <c r="E187" s="31">
        <v>0</v>
      </c>
      <c r="F187" s="262">
        <v>617.30999999999995</v>
      </c>
      <c r="G187" s="31">
        <v>0.21</v>
      </c>
      <c r="H187" s="262">
        <v>0</v>
      </c>
      <c r="I187" s="31" t="s">
        <v>62</v>
      </c>
      <c r="J187" s="262">
        <v>0</v>
      </c>
      <c r="K187" s="31" t="s">
        <v>62</v>
      </c>
      <c r="L187" s="262">
        <v>0</v>
      </c>
      <c r="M187" s="31" t="s">
        <v>62</v>
      </c>
      <c r="N187" s="262">
        <v>221</v>
      </c>
      <c r="O187" s="31">
        <v>6.3E-2</v>
      </c>
      <c r="P187" s="262">
        <v>349</v>
      </c>
      <c r="Q187" s="31">
        <v>0.16400000000000001</v>
      </c>
      <c r="R187" s="262">
        <v>543</v>
      </c>
      <c r="S187" s="31">
        <v>1</v>
      </c>
      <c r="T187" s="33"/>
      <c r="U187" s="33"/>
      <c r="V187" s="33"/>
    </row>
    <row r="188" spans="1:22">
      <c r="B188" s="897" t="str">
        <f t="shared" si="10"/>
        <v>ETO</v>
      </c>
      <c r="C188" s="901" t="s">
        <v>1028</v>
      </c>
      <c r="D188" s="824">
        <v>3070</v>
      </c>
      <c r="E188" s="902">
        <v>1</v>
      </c>
      <c r="F188" s="824">
        <v>2932.76</v>
      </c>
      <c r="G188" s="902">
        <v>1</v>
      </c>
      <c r="H188" s="824">
        <v>3987</v>
      </c>
      <c r="I188" s="902">
        <v>1</v>
      </c>
      <c r="J188" s="824">
        <v>2413</v>
      </c>
      <c r="K188" s="902">
        <v>1</v>
      </c>
      <c r="L188" s="824">
        <v>3507</v>
      </c>
      <c r="M188" s="902">
        <v>1</v>
      </c>
      <c r="N188" s="824">
        <v>3507</v>
      </c>
      <c r="O188" s="902">
        <v>1</v>
      </c>
      <c r="P188" s="824">
        <v>2130</v>
      </c>
      <c r="Q188" s="902">
        <v>1</v>
      </c>
      <c r="R188" s="824">
        <v>543</v>
      </c>
      <c r="S188" s="902">
        <v>1</v>
      </c>
    </row>
    <row r="189" spans="1:22">
      <c r="B189" s="899" t="str">
        <f t="shared" si="10"/>
        <v>ETO</v>
      </c>
      <c r="C189" s="934" t="s">
        <v>1053</v>
      </c>
      <c r="D189" s="935"/>
      <c r="E189" s="935"/>
      <c r="F189" s="935"/>
      <c r="G189" s="935"/>
      <c r="H189" s="935"/>
      <c r="I189" s="935"/>
      <c r="J189" s="935"/>
      <c r="K189" s="935"/>
      <c r="L189" s="935"/>
      <c r="M189" s="935"/>
      <c r="N189" s="935"/>
      <c r="O189" s="935"/>
      <c r="P189" s="935"/>
      <c r="Q189" s="935"/>
      <c r="R189" s="935"/>
      <c r="S189" s="936"/>
    </row>
  </sheetData>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1"/>
  <dimension ref="A1:K617"/>
  <sheetViews>
    <sheetView showGridLines="0" showRowColHeaders="0" zoomScale="85" zoomScaleNormal="85" workbookViewId="0">
      <pane ySplit="3" topLeftCell="A468" activePane="bottomLeft" state="frozen"/>
      <selection activeCell="C12" sqref="C12"/>
      <selection pane="bottomLeft"/>
    </sheetView>
  </sheetViews>
  <sheetFormatPr defaultColWidth="10.875" defaultRowHeight="15.75"/>
  <cols>
    <col min="1" max="2" width="5.625" style="29" customWidth="1"/>
    <col min="3" max="3" width="96.5" style="10" customWidth="1"/>
    <col min="4" max="7" width="11.125" style="50" customWidth="1"/>
    <col min="8" max="11" width="11.125" style="44" customWidth="1"/>
    <col min="12" max="16384" width="10.875" style="3"/>
  </cols>
  <sheetData>
    <row r="1" spans="1:11" s="304" customFormat="1" ht="44.25" customHeight="1">
      <c r="A1" s="303"/>
      <c r="B1" s="310" t="s">
        <v>1254</v>
      </c>
      <c r="D1" s="309"/>
      <c r="E1" s="309"/>
      <c r="F1" s="309"/>
      <c r="G1" s="309"/>
      <c r="H1" s="309"/>
      <c r="I1" s="309"/>
      <c r="J1" s="309"/>
      <c r="K1" s="309"/>
    </row>
    <row r="2" spans="1:11" s="305" customFormat="1" ht="40.5" customHeight="1">
      <c r="B2" s="306"/>
      <c r="C2" s="307"/>
      <c r="D2" s="308"/>
      <c r="E2" s="308"/>
      <c r="F2" s="308"/>
      <c r="G2" s="308"/>
      <c r="H2" s="308"/>
      <c r="I2" s="308"/>
      <c r="J2" s="308"/>
      <c r="K2" s="308"/>
    </row>
    <row r="3" spans="1:11"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1">
      <c r="A4" s="29" t="s">
        <v>0</v>
      </c>
      <c r="B4" s="956" t="s">
        <v>14</v>
      </c>
      <c r="C4" s="956" t="s">
        <v>1054</v>
      </c>
      <c r="D4" s="957">
        <v>2021</v>
      </c>
      <c r="E4" s="957">
        <v>2020</v>
      </c>
      <c r="F4" s="957">
        <v>2019</v>
      </c>
      <c r="G4" s="957">
        <v>2018</v>
      </c>
      <c r="H4" s="957">
        <v>2017</v>
      </c>
      <c r="I4" s="957">
        <v>2016</v>
      </c>
      <c r="J4" s="957">
        <v>2015</v>
      </c>
      <c r="K4" s="958">
        <v>2014</v>
      </c>
    </row>
    <row r="5" spans="1:11" ht="15.75" customHeight="1">
      <c r="B5" s="959" t="str">
        <f>$B$4</f>
        <v>EMG</v>
      </c>
      <c r="C5" s="960" t="s">
        <v>1055</v>
      </c>
      <c r="D5" s="961">
        <v>2122</v>
      </c>
      <c r="E5" s="962">
        <v>2078</v>
      </c>
      <c r="F5" s="962">
        <v>2042</v>
      </c>
      <c r="G5" s="962">
        <v>1872</v>
      </c>
      <c r="H5" s="963">
        <v>1252</v>
      </c>
      <c r="I5" s="963">
        <v>1720</v>
      </c>
      <c r="J5" s="963">
        <v>1648</v>
      </c>
      <c r="K5" s="964">
        <v>1299</v>
      </c>
    </row>
    <row r="6" spans="1:11" ht="15.75" customHeight="1">
      <c r="B6" s="965" t="str">
        <f t="shared" ref="B6:B59" si="0">$B$4</f>
        <v>EMG</v>
      </c>
      <c r="C6" s="966" t="s">
        <v>1056</v>
      </c>
      <c r="D6" s="967">
        <v>0.47820000000000001</v>
      </c>
      <c r="E6" s="967">
        <v>0.47499999999999998</v>
      </c>
      <c r="F6" s="967">
        <v>0.46</v>
      </c>
      <c r="G6" s="967">
        <v>0.44700000000000001</v>
      </c>
      <c r="H6" s="968">
        <v>0.42699999999999999</v>
      </c>
      <c r="I6" s="968">
        <v>0.40600000000000003</v>
      </c>
      <c r="J6" s="968">
        <v>0.38900000000000001</v>
      </c>
      <c r="K6" s="969">
        <v>0.35699999999999998</v>
      </c>
    </row>
    <row r="7" spans="1:11" ht="15.75" customHeight="1">
      <c r="B7" s="956" t="str">
        <f t="shared" si="0"/>
        <v>EMG</v>
      </c>
      <c r="C7" s="956" t="s">
        <v>1057</v>
      </c>
      <c r="D7" s="957">
        <v>2021</v>
      </c>
      <c r="E7" s="957">
        <v>2020</v>
      </c>
      <c r="F7" s="957">
        <v>2019</v>
      </c>
      <c r="G7" s="957">
        <v>2018</v>
      </c>
      <c r="H7" s="957">
        <v>2017</v>
      </c>
      <c r="I7" s="957">
        <v>2016</v>
      </c>
      <c r="J7" s="957">
        <v>2015</v>
      </c>
      <c r="K7" s="958">
        <v>2014</v>
      </c>
    </row>
    <row r="8" spans="1:11" s="25" customFormat="1" ht="15.75" customHeight="1">
      <c r="A8" s="52"/>
      <c r="B8" s="965" t="str">
        <f t="shared" si="0"/>
        <v>EMG</v>
      </c>
      <c r="C8" s="970" t="s">
        <v>1058</v>
      </c>
      <c r="D8" s="971"/>
      <c r="E8" s="972"/>
      <c r="F8" s="972"/>
      <c r="G8" s="972"/>
      <c r="H8" s="973"/>
      <c r="I8" s="973"/>
      <c r="J8" s="973"/>
      <c r="K8" s="974" t="s">
        <v>563</v>
      </c>
    </row>
    <row r="9" spans="1:11" ht="15.75" customHeight="1">
      <c r="B9" s="959" t="str">
        <f t="shared" si="0"/>
        <v>EMG</v>
      </c>
      <c r="C9" s="975" t="s">
        <v>1255</v>
      </c>
      <c r="D9" s="976" t="s">
        <v>100</v>
      </c>
      <c r="E9" s="977" t="s">
        <v>100</v>
      </c>
      <c r="F9" s="977" t="s">
        <v>100</v>
      </c>
      <c r="G9" s="977" t="s">
        <v>100</v>
      </c>
      <c r="H9" s="977" t="s">
        <v>100</v>
      </c>
      <c r="I9" s="977" t="s">
        <v>100</v>
      </c>
      <c r="J9" s="977" t="s">
        <v>100</v>
      </c>
      <c r="K9" s="978" t="s">
        <v>100</v>
      </c>
    </row>
    <row r="10" spans="1:11" ht="15.75" customHeight="1">
      <c r="B10" s="965" t="str">
        <f t="shared" si="0"/>
        <v>EMG</v>
      </c>
      <c r="C10" s="979" t="s">
        <v>1060</v>
      </c>
      <c r="D10" s="980" t="s">
        <v>100</v>
      </c>
      <c r="E10" s="981" t="s">
        <v>100</v>
      </c>
      <c r="F10" s="981" t="s">
        <v>100</v>
      </c>
      <c r="G10" s="981" t="s">
        <v>100</v>
      </c>
      <c r="H10" s="981" t="s">
        <v>100</v>
      </c>
      <c r="I10" s="981" t="s">
        <v>100</v>
      </c>
      <c r="J10" s="981" t="s">
        <v>100</v>
      </c>
      <c r="K10" s="982" t="s">
        <v>100</v>
      </c>
    </row>
    <row r="11" spans="1:11" s="25" customFormat="1" ht="15.75" customHeight="1">
      <c r="A11" s="52"/>
      <c r="B11" s="959" t="str">
        <f t="shared" si="0"/>
        <v>EMG</v>
      </c>
      <c r="C11" s="983" t="s">
        <v>1061</v>
      </c>
      <c r="D11" s="984"/>
      <c r="E11" s="985"/>
      <c r="F11" s="985"/>
      <c r="G11" s="985"/>
      <c r="H11" s="977"/>
      <c r="I11" s="977"/>
      <c r="J11" s="977"/>
      <c r="K11" s="978" t="s">
        <v>563</v>
      </c>
    </row>
    <row r="12" spans="1:11" ht="15.75" customHeight="1">
      <c r="B12" s="965" t="str">
        <f t="shared" si="0"/>
        <v>EMG</v>
      </c>
      <c r="C12" s="966" t="s">
        <v>1062</v>
      </c>
      <c r="D12" s="986" t="s">
        <v>100</v>
      </c>
      <c r="E12" s="981" t="s">
        <v>100</v>
      </c>
      <c r="F12" s="981" t="s">
        <v>100</v>
      </c>
      <c r="G12" s="981" t="s">
        <v>100</v>
      </c>
      <c r="H12" s="981" t="s">
        <v>62</v>
      </c>
      <c r="I12" s="981" t="s">
        <v>62</v>
      </c>
      <c r="J12" s="981" t="s">
        <v>62</v>
      </c>
      <c r="K12" s="982" t="s">
        <v>62</v>
      </c>
    </row>
    <row r="13" spans="1:11" s="25" customFormat="1" ht="15.75" customHeight="1">
      <c r="A13" s="52"/>
      <c r="B13" s="959" t="str">
        <f t="shared" si="0"/>
        <v>EMG</v>
      </c>
      <c r="C13" s="983" t="s">
        <v>1063</v>
      </c>
      <c r="D13" s="984"/>
      <c r="E13" s="985"/>
      <c r="F13" s="985"/>
      <c r="G13" s="985"/>
      <c r="H13" s="977"/>
      <c r="I13" s="977"/>
      <c r="J13" s="977"/>
      <c r="K13" s="978" t="s">
        <v>563</v>
      </c>
    </row>
    <row r="14" spans="1:11" ht="15.75" customHeight="1">
      <c r="B14" s="965" t="str">
        <f t="shared" si="0"/>
        <v>EMG</v>
      </c>
      <c r="C14" s="979" t="s">
        <v>1064</v>
      </c>
      <c r="D14" s="980">
        <v>4.47</v>
      </c>
      <c r="E14" s="981">
        <v>5.98</v>
      </c>
      <c r="F14" s="981">
        <v>377</v>
      </c>
      <c r="G14" s="981">
        <v>539</v>
      </c>
      <c r="H14" s="981">
        <v>306</v>
      </c>
      <c r="I14" s="981">
        <v>354</v>
      </c>
      <c r="J14" s="981">
        <v>340</v>
      </c>
      <c r="K14" s="982">
        <v>617</v>
      </c>
    </row>
    <row r="15" spans="1:11" ht="15.75" customHeight="1">
      <c r="B15" s="959" t="str">
        <f t="shared" si="0"/>
        <v>EMG</v>
      </c>
      <c r="C15" s="975" t="s">
        <v>1065</v>
      </c>
      <c r="D15" s="987" t="s">
        <v>100</v>
      </c>
      <c r="E15" s="988">
        <v>1</v>
      </c>
      <c r="F15" s="988">
        <v>1</v>
      </c>
      <c r="G15" s="988">
        <v>1</v>
      </c>
      <c r="H15" s="988">
        <v>1</v>
      </c>
      <c r="I15" s="988">
        <v>1</v>
      </c>
      <c r="J15" s="988">
        <v>1</v>
      </c>
      <c r="K15" s="989">
        <v>1</v>
      </c>
    </row>
    <row r="16" spans="1:11" ht="15.75" customHeight="1">
      <c r="B16" s="956" t="str">
        <f t="shared" si="0"/>
        <v>EMG</v>
      </c>
      <c r="C16" s="956" t="s">
        <v>1066</v>
      </c>
      <c r="D16" s="957">
        <v>2021</v>
      </c>
      <c r="E16" s="957">
        <v>2020</v>
      </c>
      <c r="F16" s="957">
        <v>2019</v>
      </c>
      <c r="G16" s="957">
        <v>2018</v>
      </c>
      <c r="H16" s="957">
        <v>2017</v>
      </c>
      <c r="I16" s="957">
        <v>2016</v>
      </c>
      <c r="J16" s="957">
        <v>2015</v>
      </c>
      <c r="K16" s="958">
        <v>2014</v>
      </c>
    </row>
    <row r="17" spans="1:11" s="25" customFormat="1" ht="15.75" customHeight="1">
      <c r="A17" s="52"/>
      <c r="B17" s="959" t="str">
        <f t="shared" si="0"/>
        <v>EMG</v>
      </c>
      <c r="C17" s="983" t="s">
        <v>1067</v>
      </c>
      <c r="D17" s="990"/>
      <c r="E17" s="991"/>
      <c r="F17" s="991"/>
      <c r="G17" s="991"/>
      <c r="H17" s="992"/>
      <c r="I17" s="992"/>
      <c r="J17" s="992"/>
      <c r="K17" s="993" t="s">
        <v>563</v>
      </c>
    </row>
    <row r="18" spans="1:11" ht="15.75" customHeight="1">
      <c r="B18" s="965" t="str">
        <f t="shared" si="0"/>
        <v>EMG</v>
      </c>
      <c r="C18" s="979" t="s">
        <v>1068</v>
      </c>
      <c r="D18" s="994">
        <v>4.5799999999999999E-3</v>
      </c>
      <c r="E18" s="995">
        <v>4.7800000000000004E-3</v>
      </c>
      <c r="F18" s="995">
        <v>4.8300000000000001E-3</v>
      </c>
      <c r="G18" s="973">
        <v>0.12163</v>
      </c>
      <c r="H18" s="973">
        <v>0.10834000000000001</v>
      </c>
      <c r="I18" s="973">
        <v>3.9100000000000002E-4</v>
      </c>
      <c r="J18" s="973">
        <v>3.9599999999999998E-4</v>
      </c>
      <c r="K18" s="974">
        <v>3.7599999999999998E-4</v>
      </c>
    </row>
    <row r="19" spans="1:11" ht="15.75" customHeight="1">
      <c r="B19" s="959" t="str">
        <f t="shared" si="0"/>
        <v>EMG</v>
      </c>
      <c r="C19" s="975" t="s">
        <v>1069</v>
      </c>
      <c r="D19" s="996">
        <v>7121822</v>
      </c>
      <c r="E19" s="963">
        <v>7243153</v>
      </c>
      <c r="F19" s="963">
        <v>7351986</v>
      </c>
      <c r="G19" s="992"/>
      <c r="H19" s="992"/>
      <c r="I19" s="992"/>
      <c r="J19" s="992"/>
      <c r="K19" s="993"/>
    </row>
    <row r="20" spans="1:11" ht="15.75" customHeight="1">
      <c r="A20" s="34"/>
      <c r="B20" s="997" t="str">
        <f t="shared" si="0"/>
        <v>EMG</v>
      </c>
      <c r="C20" s="998" t="s">
        <v>1070</v>
      </c>
      <c r="D20" s="999">
        <v>25639</v>
      </c>
      <c r="E20" s="1000">
        <v>26075</v>
      </c>
      <c r="F20" s="1000">
        <v>26467</v>
      </c>
      <c r="G20" s="1001"/>
      <c r="H20" s="1001"/>
      <c r="I20" s="1001"/>
      <c r="J20" s="1001"/>
      <c r="K20" s="1002"/>
    </row>
    <row r="21" spans="1:11" ht="15.75" customHeight="1">
      <c r="B21" s="959" t="str">
        <f t="shared" si="0"/>
        <v>EMG</v>
      </c>
      <c r="C21" s="975" t="s">
        <v>1071</v>
      </c>
      <c r="D21" s="996">
        <v>2517425</v>
      </c>
      <c r="E21" s="963">
        <v>2552730</v>
      </c>
      <c r="F21" s="963">
        <v>2636846</v>
      </c>
      <c r="G21" s="992"/>
      <c r="H21" s="992"/>
      <c r="I21" s="992"/>
      <c r="J21" s="992"/>
      <c r="K21" s="993"/>
    </row>
    <row r="22" spans="1:11" ht="15.75" customHeight="1">
      <c r="B22" s="965" t="str">
        <f t="shared" si="0"/>
        <v>EMG</v>
      </c>
      <c r="C22" s="979" t="s">
        <v>1072</v>
      </c>
      <c r="D22" s="1003">
        <v>9063</v>
      </c>
      <c r="E22" s="1004">
        <v>9190</v>
      </c>
      <c r="F22" s="1004">
        <v>9493</v>
      </c>
      <c r="G22" s="973"/>
      <c r="H22" s="973"/>
      <c r="I22" s="973"/>
      <c r="J22" s="973"/>
      <c r="K22" s="974"/>
    </row>
    <row r="23" spans="1:11" ht="15.75" customHeight="1">
      <c r="A23" s="34"/>
      <c r="B23" s="959" t="str">
        <f t="shared" si="0"/>
        <v>EMG</v>
      </c>
      <c r="C23" s="983" t="s">
        <v>1073</v>
      </c>
      <c r="D23" s="990"/>
      <c r="E23" s="1005"/>
      <c r="F23" s="1005"/>
      <c r="G23" s="1005"/>
      <c r="H23" s="992"/>
      <c r="I23" s="992"/>
      <c r="J23" s="992"/>
      <c r="K23" s="993"/>
    </row>
    <row r="24" spans="1:11" ht="15.75" customHeight="1">
      <c r="A24" s="34"/>
      <c r="B24" s="997" t="str">
        <f t="shared" si="0"/>
        <v>EMG</v>
      </c>
      <c r="C24" s="970" t="s">
        <v>1074</v>
      </c>
      <c r="D24" s="1000">
        <v>16576</v>
      </c>
      <c r="E24" s="1000">
        <v>16886</v>
      </c>
      <c r="F24" s="1000">
        <v>16975</v>
      </c>
      <c r="G24" s="1000">
        <v>515424</v>
      </c>
      <c r="H24" s="1000">
        <v>468417</v>
      </c>
      <c r="I24" s="1000">
        <v>468698</v>
      </c>
      <c r="J24" s="1000">
        <v>481733</v>
      </c>
      <c r="K24" s="1006">
        <v>452559</v>
      </c>
    </row>
    <row r="25" spans="1:11" ht="15.75" customHeight="1">
      <c r="B25" s="959" t="str">
        <f t="shared" si="0"/>
        <v>EMG</v>
      </c>
      <c r="C25" s="1007" t="s">
        <v>1075</v>
      </c>
      <c r="D25" s="963">
        <v>13708</v>
      </c>
      <c r="E25" s="963">
        <v>12971</v>
      </c>
      <c r="F25" s="963">
        <v>13619</v>
      </c>
      <c r="G25" s="963">
        <v>387617</v>
      </c>
      <c r="H25" s="963">
        <v>365938</v>
      </c>
      <c r="I25" s="963">
        <v>364259</v>
      </c>
      <c r="J25" s="963">
        <v>382368</v>
      </c>
      <c r="K25" s="964">
        <v>362588</v>
      </c>
    </row>
    <row r="26" spans="1:11" ht="15.75" customHeight="1">
      <c r="B26" s="965" t="str">
        <f t="shared" si="0"/>
        <v>EMG</v>
      </c>
      <c r="C26" s="1008" t="s">
        <v>1076</v>
      </c>
      <c r="D26" s="1004">
        <v>2083</v>
      </c>
      <c r="E26" s="1004">
        <v>1561</v>
      </c>
      <c r="F26" s="1004">
        <v>2528</v>
      </c>
      <c r="G26" s="1004">
        <v>65908</v>
      </c>
      <c r="H26" s="1004">
        <v>102479</v>
      </c>
      <c r="I26" s="1004">
        <v>104439</v>
      </c>
      <c r="J26" s="1004">
        <v>99365</v>
      </c>
      <c r="K26" s="1009">
        <v>89971</v>
      </c>
    </row>
    <row r="27" spans="1:11" ht="15.75" customHeight="1">
      <c r="B27" s="959" t="str">
        <f t="shared" si="0"/>
        <v>EMG</v>
      </c>
      <c r="C27" s="1007" t="s">
        <v>1077</v>
      </c>
      <c r="D27" s="963">
        <v>0</v>
      </c>
      <c r="E27" s="963">
        <v>10</v>
      </c>
      <c r="F27" s="963">
        <v>10</v>
      </c>
      <c r="G27" s="963">
        <v>0</v>
      </c>
      <c r="H27" s="963">
        <v>0</v>
      </c>
      <c r="I27" s="963">
        <v>0</v>
      </c>
      <c r="J27" s="963">
        <v>0</v>
      </c>
      <c r="K27" s="964">
        <v>0</v>
      </c>
    </row>
    <row r="28" spans="1:11" ht="15.75" customHeight="1">
      <c r="B28" s="965" t="str">
        <f t="shared" si="0"/>
        <v>EMG</v>
      </c>
      <c r="C28" s="1008" t="s">
        <v>1078</v>
      </c>
      <c r="D28" s="1004">
        <v>784</v>
      </c>
      <c r="E28" s="1004">
        <v>1215</v>
      </c>
      <c r="F28" s="1004">
        <v>818</v>
      </c>
      <c r="G28" s="1004">
        <v>61899</v>
      </c>
      <c r="H28" s="1004" t="s">
        <v>62</v>
      </c>
      <c r="I28" s="1004" t="s">
        <v>62</v>
      </c>
      <c r="J28" s="1004" t="s">
        <v>62</v>
      </c>
      <c r="K28" s="1009" t="s">
        <v>62</v>
      </c>
    </row>
    <row r="29" spans="1:11" ht="15.75" customHeight="1">
      <c r="B29" s="959" t="str">
        <f t="shared" si="0"/>
        <v>EMG</v>
      </c>
      <c r="C29" s="1007" t="s">
        <v>1079</v>
      </c>
      <c r="D29" s="963">
        <v>0</v>
      </c>
      <c r="E29" s="963">
        <v>13</v>
      </c>
      <c r="F29" s="963">
        <v>0</v>
      </c>
      <c r="G29" s="963" t="s">
        <v>62</v>
      </c>
      <c r="H29" s="963" t="s">
        <v>62</v>
      </c>
      <c r="I29" s="963" t="s">
        <v>62</v>
      </c>
      <c r="J29" s="963" t="s">
        <v>62</v>
      </c>
      <c r="K29" s="964" t="s">
        <v>62</v>
      </c>
    </row>
    <row r="30" spans="1:11" ht="15.75" customHeight="1">
      <c r="B30" s="965" t="str">
        <f t="shared" si="0"/>
        <v>EMG</v>
      </c>
      <c r="C30" s="1008" t="s">
        <v>215</v>
      </c>
      <c r="D30" s="1004">
        <v>0</v>
      </c>
      <c r="E30" s="1004">
        <v>1129</v>
      </c>
      <c r="F30" s="1004">
        <v>0</v>
      </c>
      <c r="G30" s="1004"/>
      <c r="H30" s="1004" t="s">
        <v>62</v>
      </c>
      <c r="I30" s="1004" t="s">
        <v>62</v>
      </c>
      <c r="J30" s="1004" t="s">
        <v>62</v>
      </c>
      <c r="K30" s="1009" t="s">
        <v>62</v>
      </c>
    </row>
    <row r="31" spans="1:11" s="25" customFormat="1" ht="15.75" customHeight="1">
      <c r="A31" s="52"/>
      <c r="B31" s="959" t="str">
        <f t="shared" si="0"/>
        <v>EMG</v>
      </c>
      <c r="C31" s="983" t="s">
        <v>1080</v>
      </c>
      <c r="D31" s="990"/>
      <c r="E31" s="1005"/>
      <c r="F31" s="1005"/>
      <c r="G31" s="1005"/>
      <c r="H31" s="992"/>
      <c r="I31" s="992"/>
      <c r="J31" s="992"/>
      <c r="K31" s="993" t="s">
        <v>563</v>
      </c>
    </row>
    <row r="32" spans="1:11" ht="15.75" customHeight="1">
      <c r="B32" s="965" t="str">
        <f t="shared" si="0"/>
        <v>EMG</v>
      </c>
      <c r="C32" s="1008" t="s">
        <v>1081</v>
      </c>
      <c r="D32" s="1010">
        <v>4705</v>
      </c>
      <c r="E32" s="1004">
        <v>3887</v>
      </c>
      <c r="F32" s="1004">
        <v>6727</v>
      </c>
      <c r="G32" s="1004">
        <v>6621</v>
      </c>
      <c r="H32" s="1004">
        <v>6523</v>
      </c>
      <c r="I32" s="1004">
        <v>7320</v>
      </c>
      <c r="J32" s="1004">
        <v>7315</v>
      </c>
      <c r="K32" s="1009">
        <v>8983</v>
      </c>
    </row>
    <row r="33" spans="1:11" ht="15.75" customHeight="1">
      <c r="B33" s="959" t="str">
        <f t="shared" si="0"/>
        <v>EMG</v>
      </c>
      <c r="C33" s="1007" t="s">
        <v>1082</v>
      </c>
      <c r="D33" s="963">
        <v>0</v>
      </c>
      <c r="E33" s="963">
        <v>0</v>
      </c>
      <c r="F33" s="963">
        <v>0</v>
      </c>
      <c r="G33" s="963" t="s">
        <v>62</v>
      </c>
      <c r="H33" s="963" t="s">
        <v>62</v>
      </c>
      <c r="I33" s="963" t="s">
        <v>62</v>
      </c>
      <c r="J33" s="963" t="s">
        <v>62</v>
      </c>
      <c r="K33" s="964" t="s">
        <v>62</v>
      </c>
    </row>
    <row r="34" spans="1:11" ht="15.75" customHeight="1">
      <c r="B34" s="965" t="str">
        <f t="shared" si="0"/>
        <v>EMG</v>
      </c>
      <c r="C34" s="1008" t="s">
        <v>1084</v>
      </c>
      <c r="D34" s="1004">
        <v>0</v>
      </c>
      <c r="E34" s="1004">
        <v>0</v>
      </c>
      <c r="F34" s="1004">
        <v>0</v>
      </c>
      <c r="G34" s="1004" t="s">
        <v>62</v>
      </c>
      <c r="H34" s="1004" t="s">
        <v>62</v>
      </c>
      <c r="I34" s="1004" t="s">
        <v>62</v>
      </c>
      <c r="J34" s="1004" t="s">
        <v>62</v>
      </c>
      <c r="K34" s="1009" t="s">
        <v>62</v>
      </c>
    </row>
    <row r="35" spans="1:11" ht="15.75" customHeight="1">
      <c r="B35" s="959" t="str">
        <f t="shared" si="0"/>
        <v>EMG</v>
      </c>
      <c r="C35" s="960" t="s">
        <v>1085</v>
      </c>
      <c r="D35" s="1011">
        <v>4705</v>
      </c>
      <c r="E35" s="963">
        <v>3887</v>
      </c>
      <c r="F35" s="963">
        <v>6727</v>
      </c>
      <c r="G35" s="963">
        <v>6621</v>
      </c>
      <c r="H35" s="963">
        <v>6523</v>
      </c>
      <c r="I35" s="963">
        <v>7320</v>
      </c>
      <c r="J35" s="963">
        <v>7315</v>
      </c>
      <c r="K35" s="964">
        <v>8983</v>
      </c>
    </row>
    <row r="36" spans="1:11" ht="15.75" customHeight="1">
      <c r="B36" s="965" t="str">
        <f t="shared" si="0"/>
        <v>EMG</v>
      </c>
      <c r="C36" s="966" t="s">
        <v>1086</v>
      </c>
      <c r="D36" s="1012">
        <v>5.4</v>
      </c>
      <c r="E36" s="1004">
        <v>4.5</v>
      </c>
      <c r="F36" s="1004">
        <v>10</v>
      </c>
      <c r="G36" s="1004">
        <v>13</v>
      </c>
      <c r="H36" s="1004">
        <v>15</v>
      </c>
      <c r="I36" s="1004">
        <v>12</v>
      </c>
      <c r="J36" s="1004">
        <v>11</v>
      </c>
      <c r="K36" s="1009">
        <v>13</v>
      </c>
    </row>
    <row r="37" spans="1:11" ht="15.75" customHeight="1">
      <c r="B37" s="956" t="str">
        <f t="shared" si="0"/>
        <v>EMG</v>
      </c>
      <c r="C37" s="956" t="s">
        <v>1087</v>
      </c>
      <c r="D37" s="957">
        <v>2020</v>
      </c>
      <c r="E37" s="957">
        <v>2020</v>
      </c>
      <c r="F37" s="957">
        <v>2019</v>
      </c>
      <c r="G37" s="957">
        <v>2018</v>
      </c>
      <c r="H37" s="957">
        <v>2017</v>
      </c>
      <c r="I37" s="957">
        <v>2016</v>
      </c>
      <c r="J37" s="957">
        <v>2015</v>
      </c>
      <c r="K37" s="958">
        <v>2014</v>
      </c>
    </row>
    <row r="38" spans="1:11" s="25" customFormat="1" ht="15.75" customHeight="1">
      <c r="A38" s="52"/>
      <c r="B38" s="965" t="str">
        <f t="shared" si="0"/>
        <v>EMG</v>
      </c>
      <c r="C38" s="970" t="s">
        <v>1088</v>
      </c>
      <c r="D38" s="971"/>
      <c r="E38" s="972"/>
      <c r="F38" s="972"/>
      <c r="G38" s="972"/>
      <c r="H38" s="973"/>
      <c r="I38" s="973"/>
      <c r="J38" s="973"/>
      <c r="K38" s="974" t="s">
        <v>563</v>
      </c>
    </row>
    <row r="39" spans="1:11" ht="15.75" customHeight="1">
      <c r="B39" s="959" t="str">
        <f t="shared" si="0"/>
        <v>EMG</v>
      </c>
      <c r="C39" s="960" t="s">
        <v>1089</v>
      </c>
      <c r="D39" s="1011">
        <v>48</v>
      </c>
      <c r="E39" s="963">
        <v>48</v>
      </c>
      <c r="F39" s="963">
        <v>70</v>
      </c>
      <c r="G39" s="992">
        <v>40</v>
      </c>
      <c r="H39" s="992">
        <v>59</v>
      </c>
      <c r="I39" s="992">
        <v>59</v>
      </c>
      <c r="J39" s="992">
        <v>58</v>
      </c>
      <c r="K39" s="993">
        <v>39</v>
      </c>
    </row>
    <row r="40" spans="1:11" ht="15.75" customHeight="1">
      <c r="B40" s="965" t="str">
        <f t="shared" si="0"/>
        <v>EMG</v>
      </c>
      <c r="C40" s="979" t="s">
        <v>1090</v>
      </c>
      <c r="D40" s="1013">
        <v>0.06</v>
      </c>
      <c r="E40" s="1014">
        <v>0.06</v>
      </c>
      <c r="F40" s="1014">
        <v>8.2000000000000003E-2</v>
      </c>
      <c r="G40" s="1014">
        <v>8.8999999999999996E-2</v>
      </c>
      <c r="H40" s="1015">
        <v>0.14399999999999999</v>
      </c>
      <c r="I40" s="1015">
        <v>9.7000000000000003E-2</v>
      </c>
      <c r="J40" s="1015">
        <v>0.09</v>
      </c>
      <c r="K40" s="1016">
        <v>0.06</v>
      </c>
    </row>
    <row r="41" spans="1:11" ht="15.75" customHeight="1">
      <c r="B41" s="959" t="str">
        <f t="shared" si="0"/>
        <v>EMG</v>
      </c>
      <c r="C41" s="960" t="s">
        <v>1091</v>
      </c>
      <c r="D41" s="1017" t="s">
        <v>100</v>
      </c>
      <c r="E41" s="992" t="s">
        <v>100</v>
      </c>
      <c r="F41" s="992" t="s">
        <v>100</v>
      </c>
      <c r="G41" s="992" t="s">
        <v>100</v>
      </c>
      <c r="H41" s="992" t="s">
        <v>100</v>
      </c>
      <c r="I41" s="992" t="s">
        <v>100</v>
      </c>
      <c r="J41" s="992" t="s">
        <v>100</v>
      </c>
      <c r="K41" s="993" t="s">
        <v>100</v>
      </c>
    </row>
    <row r="42" spans="1:11" s="25" customFormat="1" ht="15.75" customHeight="1">
      <c r="A42" s="52"/>
      <c r="B42" s="965" t="str">
        <f t="shared" si="0"/>
        <v>EMG</v>
      </c>
      <c r="C42" s="970" t="s">
        <v>1092</v>
      </c>
      <c r="D42" s="1018"/>
      <c r="E42" s="1019"/>
      <c r="F42" s="1019"/>
      <c r="G42" s="1019"/>
      <c r="H42" s="973"/>
      <c r="I42" s="973"/>
      <c r="J42" s="973"/>
      <c r="K42" s="974" t="s">
        <v>563</v>
      </c>
    </row>
    <row r="43" spans="1:11" ht="15.75" customHeight="1">
      <c r="B43" s="959" t="str">
        <f t="shared" si="0"/>
        <v>EMG</v>
      </c>
      <c r="C43" s="960" t="s">
        <v>1093</v>
      </c>
      <c r="D43" s="1011">
        <v>0</v>
      </c>
      <c r="E43" s="963">
        <v>0</v>
      </c>
      <c r="F43" s="992">
        <v>38</v>
      </c>
      <c r="G43" s="992">
        <v>37</v>
      </c>
      <c r="H43" s="992">
        <v>23</v>
      </c>
      <c r="I43" s="992">
        <v>32</v>
      </c>
      <c r="J43" s="992">
        <v>25</v>
      </c>
      <c r="K43" s="993" t="s">
        <v>62</v>
      </c>
    </row>
    <row r="44" spans="1:11" ht="15.75" customHeight="1">
      <c r="B44" s="965" t="str">
        <f t="shared" si="0"/>
        <v>EMG</v>
      </c>
      <c r="C44" s="966" t="s">
        <v>1094</v>
      </c>
      <c r="D44" s="1012">
        <v>0</v>
      </c>
      <c r="E44" s="1004">
        <v>0</v>
      </c>
      <c r="F44" s="1020">
        <v>7656</v>
      </c>
      <c r="G44" s="1020">
        <v>7630</v>
      </c>
      <c r="H44" s="1020">
        <v>2706</v>
      </c>
      <c r="I44" s="1020">
        <v>7870</v>
      </c>
      <c r="J44" s="1020">
        <v>4846</v>
      </c>
      <c r="K44" s="1021" t="s">
        <v>62</v>
      </c>
    </row>
    <row r="45" spans="1:11" ht="15.75" customHeight="1">
      <c r="B45" s="959" t="str">
        <f t="shared" si="0"/>
        <v>EMG</v>
      </c>
      <c r="C45" s="960" t="s">
        <v>1095</v>
      </c>
      <c r="D45" s="1011">
        <v>0</v>
      </c>
      <c r="E45" s="963">
        <v>0</v>
      </c>
      <c r="F45" s="1011" t="s">
        <v>62</v>
      </c>
      <c r="G45" s="1011" t="s">
        <v>62</v>
      </c>
      <c r="H45" s="1011" t="s">
        <v>62</v>
      </c>
      <c r="I45" s="1011" t="s">
        <v>62</v>
      </c>
      <c r="J45" s="1011" t="s">
        <v>62</v>
      </c>
      <c r="K45" s="1022" t="s">
        <v>62</v>
      </c>
    </row>
    <row r="46" spans="1:11" ht="15.75" customHeight="1">
      <c r="B46" s="965" t="str">
        <f t="shared" si="0"/>
        <v>EMG</v>
      </c>
      <c r="C46" s="966" t="s">
        <v>1096</v>
      </c>
      <c r="D46" s="1012">
        <v>0</v>
      </c>
      <c r="E46" s="1004">
        <v>0</v>
      </c>
      <c r="F46" s="973">
        <v>1</v>
      </c>
      <c r="G46" s="973">
        <v>4</v>
      </c>
      <c r="H46" s="973">
        <v>2</v>
      </c>
      <c r="I46" s="1012" t="s">
        <v>62</v>
      </c>
      <c r="J46" s="1012" t="s">
        <v>62</v>
      </c>
      <c r="K46" s="1023" t="s">
        <v>62</v>
      </c>
    </row>
    <row r="47" spans="1:11" ht="15.75" customHeight="1">
      <c r="B47" s="959" t="str">
        <f t="shared" si="0"/>
        <v>EMG</v>
      </c>
      <c r="C47" s="960" t="s">
        <v>1097</v>
      </c>
      <c r="D47" s="1011">
        <v>0</v>
      </c>
      <c r="E47" s="963">
        <v>0</v>
      </c>
      <c r="F47" s="992">
        <v>30</v>
      </c>
      <c r="G47" s="992">
        <v>250</v>
      </c>
      <c r="H47" s="992">
        <v>110</v>
      </c>
      <c r="I47" s="1011" t="s">
        <v>62</v>
      </c>
      <c r="J47" s="1011" t="s">
        <v>62</v>
      </c>
      <c r="K47" s="1022" t="s">
        <v>62</v>
      </c>
    </row>
    <row r="48" spans="1:11" ht="15.75" customHeight="1">
      <c r="B48" s="965" t="str">
        <f t="shared" si="0"/>
        <v>EMG</v>
      </c>
      <c r="C48" s="1024" t="s">
        <v>1098</v>
      </c>
      <c r="D48" s="1025"/>
      <c r="E48" s="1026"/>
      <c r="F48" s="1026"/>
      <c r="G48" s="1026"/>
      <c r="H48" s="1026"/>
      <c r="I48" s="1026"/>
      <c r="J48" s="1026"/>
      <c r="K48" s="1027"/>
    </row>
    <row r="49" spans="1:11" ht="15.75" customHeight="1">
      <c r="B49" s="959" t="str">
        <f t="shared" si="0"/>
        <v>EMG</v>
      </c>
      <c r="C49" s="1028" t="s">
        <v>1099</v>
      </c>
      <c r="D49" s="1029"/>
      <c r="E49" s="689"/>
      <c r="F49" s="689"/>
      <c r="G49" s="689"/>
      <c r="H49" s="689"/>
      <c r="I49" s="689"/>
      <c r="J49" s="689"/>
      <c r="K49" s="647"/>
    </row>
    <row r="50" spans="1:11" ht="15.75" customHeight="1">
      <c r="B50" s="965" t="str">
        <f t="shared" si="0"/>
        <v>EMG</v>
      </c>
      <c r="C50" s="1028" t="s">
        <v>1100</v>
      </c>
      <c r="D50" s="1029"/>
      <c r="E50" s="689"/>
      <c r="F50" s="689"/>
      <c r="G50" s="689"/>
      <c r="H50" s="689"/>
      <c r="I50" s="689"/>
      <c r="J50" s="689"/>
      <c r="K50" s="647"/>
    </row>
    <row r="51" spans="1:11" ht="15.75" customHeight="1">
      <c r="B51" s="959" t="str">
        <f t="shared" si="0"/>
        <v>EMG</v>
      </c>
      <c r="C51" s="1028" t="s">
        <v>1101</v>
      </c>
      <c r="D51" s="1029"/>
      <c r="E51" s="689"/>
      <c r="F51" s="689"/>
      <c r="G51" s="689"/>
      <c r="H51" s="689"/>
      <c r="I51" s="689"/>
      <c r="J51" s="689"/>
      <c r="K51" s="647"/>
    </row>
    <row r="52" spans="1:11" ht="15.75" customHeight="1">
      <c r="B52" s="965" t="str">
        <f t="shared" si="0"/>
        <v>EMG</v>
      </c>
      <c r="C52" s="1028" t="s">
        <v>1102</v>
      </c>
      <c r="D52" s="1029"/>
      <c r="E52" s="689"/>
      <c r="F52" s="689"/>
      <c r="G52" s="689"/>
      <c r="H52" s="689"/>
      <c r="I52" s="689"/>
      <c r="J52" s="689"/>
      <c r="K52" s="647"/>
    </row>
    <row r="53" spans="1:11" ht="15.75" customHeight="1">
      <c r="B53" s="959" t="str">
        <f t="shared" si="0"/>
        <v>EMG</v>
      </c>
      <c r="C53" s="1028" t="s">
        <v>1103</v>
      </c>
      <c r="D53" s="1029"/>
      <c r="E53" s="689"/>
      <c r="F53" s="689"/>
      <c r="G53" s="689"/>
      <c r="H53" s="689"/>
      <c r="I53" s="689"/>
      <c r="J53" s="689"/>
      <c r="K53" s="647"/>
    </row>
    <row r="54" spans="1:11" ht="15.75" customHeight="1">
      <c r="B54" s="965" t="str">
        <f t="shared" si="0"/>
        <v>EMG</v>
      </c>
      <c r="C54" s="1030"/>
      <c r="D54" s="908"/>
      <c r="E54" s="1031"/>
      <c r="F54" s="1031"/>
      <c r="G54" s="1031"/>
      <c r="H54" s="1031"/>
      <c r="I54" s="1031"/>
      <c r="J54" s="1031"/>
      <c r="K54" s="647"/>
    </row>
    <row r="55" spans="1:11" ht="15.75" customHeight="1">
      <c r="B55" s="956" t="str">
        <f t="shared" si="0"/>
        <v>EMG</v>
      </c>
      <c r="C55" s="956" t="s">
        <v>1104</v>
      </c>
      <c r="D55" s="957">
        <v>2021</v>
      </c>
      <c r="E55" s="957">
        <v>2020</v>
      </c>
      <c r="F55" s="957">
        <v>2019</v>
      </c>
      <c r="G55" s="957">
        <v>2018</v>
      </c>
      <c r="H55" s="957">
        <v>2017</v>
      </c>
      <c r="I55" s="957">
        <v>2016</v>
      </c>
      <c r="J55" s="957">
        <v>2015</v>
      </c>
      <c r="K55" s="1032">
        <v>2014</v>
      </c>
    </row>
    <row r="56" spans="1:11" ht="15.75" customHeight="1">
      <c r="B56" s="965" t="str">
        <f t="shared" si="0"/>
        <v>EMG</v>
      </c>
      <c r="C56" s="966" t="s">
        <v>1105</v>
      </c>
      <c r="D56" s="1033">
        <v>0.08</v>
      </c>
      <c r="E56" s="1034" t="s">
        <v>100</v>
      </c>
      <c r="F56" s="1034" t="s">
        <v>100</v>
      </c>
      <c r="G56" s="1034" t="s">
        <v>100</v>
      </c>
      <c r="H56" s="1033" t="s">
        <v>100</v>
      </c>
      <c r="I56" s="1033" t="s">
        <v>100</v>
      </c>
      <c r="J56" s="1033" t="s">
        <v>100</v>
      </c>
      <c r="K56" s="1035" t="s">
        <v>100</v>
      </c>
    </row>
    <row r="57" spans="1:11" ht="15.75" customHeight="1">
      <c r="B57" s="959" t="str">
        <f t="shared" si="0"/>
        <v>EMG</v>
      </c>
      <c r="C57" s="960" t="s">
        <v>1106</v>
      </c>
      <c r="D57" s="1017" t="s">
        <v>100</v>
      </c>
      <c r="E57" s="1036" t="s">
        <v>100</v>
      </c>
      <c r="F57" s="1036" t="s">
        <v>100</v>
      </c>
      <c r="G57" s="1036" t="s">
        <v>100</v>
      </c>
      <c r="H57" s="1017" t="s">
        <v>100</v>
      </c>
      <c r="I57" s="1017" t="s">
        <v>100</v>
      </c>
      <c r="J57" s="1017" t="s">
        <v>100</v>
      </c>
      <c r="K57" s="1037" t="s">
        <v>100</v>
      </c>
    </row>
    <row r="58" spans="1:11" ht="15.75" customHeight="1">
      <c r="B58" s="965" t="str">
        <f t="shared" si="0"/>
        <v>EMG</v>
      </c>
      <c r="C58" s="966" t="s">
        <v>1107</v>
      </c>
      <c r="D58" s="1033" t="s">
        <v>100</v>
      </c>
      <c r="E58" s="1034" t="s">
        <v>100</v>
      </c>
      <c r="F58" s="1034" t="s">
        <v>100</v>
      </c>
      <c r="G58" s="1034" t="s">
        <v>100</v>
      </c>
      <c r="H58" s="1033" t="s">
        <v>100</v>
      </c>
      <c r="I58" s="1033" t="s">
        <v>100</v>
      </c>
      <c r="J58" s="1033" t="s">
        <v>100</v>
      </c>
      <c r="K58" s="1035" t="s">
        <v>100</v>
      </c>
    </row>
    <row r="59" spans="1:11">
      <c r="B59" s="959" t="str">
        <f t="shared" si="0"/>
        <v>EMG</v>
      </c>
      <c r="C59" s="1038"/>
      <c r="D59" s="1039"/>
      <c r="E59" s="1040"/>
      <c r="F59" s="1040"/>
      <c r="G59" s="1040"/>
      <c r="H59" s="1040"/>
      <c r="I59" s="1040"/>
      <c r="J59" s="1041"/>
      <c r="K59" s="1042"/>
    </row>
    <row r="60" spans="1:11">
      <c r="B60" s="956" t="s">
        <v>15</v>
      </c>
      <c r="C60" s="956" t="s">
        <v>1054</v>
      </c>
      <c r="D60" s="957">
        <v>2021</v>
      </c>
      <c r="E60" s="957">
        <v>2020</v>
      </c>
      <c r="F60" s="957">
        <v>2019</v>
      </c>
      <c r="G60" s="957">
        <v>2018</v>
      </c>
      <c r="H60" s="957">
        <v>2017</v>
      </c>
      <c r="I60" s="957">
        <v>2016</v>
      </c>
      <c r="J60" s="1043"/>
      <c r="K60" s="1044"/>
    </row>
    <row r="61" spans="1:11">
      <c r="B61" s="959" t="str">
        <f>$B$60</f>
        <v>EAC</v>
      </c>
      <c r="C61" s="960" t="s">
        <v>1055</v>
      </c>
      <c r="D61" s="961">
        <v>1693</v>
      </c>
      <c r="E61" s="962">
        <v>1618</v>
      </c>
      <c r="F61" s="962">
        <v>1549</v>
      </c>
      <c r="G61" s="962">
        <v>1480</v>
      </c>
      <c r="H61" s="963">
        <v>768.73</v>
      </c>
      <c r="I61" s="963">
        <v>528.19000000000005</v>
      </c>
      <c r="J61" s="1045"/>
      <c r="K61" s="1046"/>
    </row>
    <row r="62" spans="1:11">
      <c r="B62" s="965" t="str">
        <f t="shared" ref="B62:B111" si="1">$B$60</f>
        <v>EAC</v>
      </c>
      <c r="C62" s="966" t="s">
        <v>1056</v>
      </c>
      <c r="D62" s="967">
        <v>0.51100000000000001</v>
      </c>
      <c r="E62" s="967">
        <v>0.47</v>
      </c>
      <c r="F62" s="967">
        <v>0.46700000000000003</v>
      </c>
      <c r="G62" s="967">
        <v>0.42</v>
      </c>
      <c r="H62" s="968">
        <v>0.31540000000000001</v>
      </c>
      <c r="I62" s="968">
        <v>41.61</v>
      </c>
      <c r="J62" s="1047"/>
      <c r="K62" s="1048"/>
    </row>
    <row r="63" spans="1:11">
      <c r="B63" s="956" t="str">
        <f t="shared" si="1"/>
        <v>EAC</v>
      </c>
      <c r="C63" s="956" t="s">
        <v>1057</v>
      </c>
      <c r="D63" s="957">
        <v>2021</v>
      </c>
      <c r="E63" s="957">
        <v>2020</v>
      </c>
      <c r="F63" s="957">
        <v>2019</v>
      </c>
      <c r="G63" s="957">
        <v>2018</v>
      </c>
      <c r="H63" s="957">
        <v>2017</v>
      </c>
      <c r="I63" s="957">
        <v>2016</v>
      </c>
      <c r="J63" s="1043"/>
      <c r="K63" s="1044"/>
    </row>
    <row r="64" spans="1:11" s="25" customFormat="1">
      <c r="A64" s="52"/>
      <c r="B64" s="965" t="str">
        <f t="shared" si="1"/>
        <v>EAC</v>
      </c>
      <c r="C64" s="970" t="s">
        <v>1058</v>
      </c>
      <c r="D64" s="971"/>
      <c r="E64" s="972"/>
      <c r="F64" s="972"/>
      <c r="G64" s="972"/>
      <c r="H64" s="973"/>
      <c r="I64" s="973"/>
      <c r="J64" s="1049"/>
      <c r="K64" s="428"/>
    </row>
    <row r="65" spans="1:11">
      <c r="B65" s="959" t="str">
        <f t="shared" si="1"/>
        <v>EAC</v>
      </c>
      <c r="C65" s="975" t="s">
        <v>1059</v>
      </c>
      <c r="D65" s="976" t="s">
        <v>100</v>
      </c>
      <c r="E65" s="977" t="s">
        <v>100</v>
      </c>
      <c r="F65" s="977">
        <v>235</v>
      </c>
      <c r="G65" s="977" t="s">
        <v>100</v>
      </c>
      <c r="H65" s="977" t="s">
        <v>100</v>
      </c>
      <c r="I65" s="977" t="s">
        <v>100</v>
      </c>
      <c r="J65" s="1050"/>
      <c r="K65" s="1051"/>
    </row>
    <row r="66" spans="1:11">
      <c r="B66" s="965" t="str">
        <f t="shared" si="1"/>
        <v>EAC</v>
      </c>
      <c r="C66" s="979" t="s">
        <v>1060</v>
      </c>
      <c r="D66" s="980" t="s">
        <v>100</v>
      </c>
      <c r="E66" s="981" t="s">
        <v>100</v>
      </c>
      <c r="F66" s="981" t="s">
        <v>100</v>
      </c>
      <c r="G66" s="981" t="s">
        <v>100</v>
      </c>
      <c r="H66" s="981" t="s">
        <v>100</v>
      </c>
      <c r="I66" s="981" t="s">
        <v>100</v>
      </c>
      <c r="J66" s="1050"/>
      <c r="K66" s="1051"/>
    </row>
    <row r="67" spans="1:11" s="25" customFormat="1">
      <c r="A67" s="52"/>
      <c r="B67" s="959" t="str">
        <f t="shared" si="1"/>
        <v>EAC</v>
      </c>
      <c r="C67" s="983" t="s">
        <v>1061</v>
      </c>
      <c r="D67" s="984"/>
      <c r="E67" s="985"/>
      <c r="F67" s="985"/>
      <c r="G67" s="985"/>
      <c r="H67" s="977"/>
      <c r="I67" s="977"/>
      <c r="J67" s="1050"/>
      <c r="K67" s="1051"/>
    </row>
    <row r="68" spans="1:11">
      <c r="B68" s="965" t="str">
        <f t="shared" si="1"/>
        <v>EAC</v>
      </c>
      <c r="C68" s="966" t="s">
        <v>1108</v>
      </c>
      <c r="D68" s="986" t="s">
        <v>100</v>
      </c>
      <c r="E68" s="981" t="s">
        <v>100</v>
      </c>
      <c r="F68" s="981" t="s">
        <v>100</v>
      </c>
      <c r="G68" s="981" t="s">
        <v>100</v>
      </c>
      <c r="H68" s="981" t="s">
        <v>100</v>
      </c>
      <c r="I68" s="981" t="s">
        <v>63</v>
      </c>
      <c r="J68" s="1050"/>
      <c r="K68" s="1051"/>
    </row>
    <row r="69" spans="1:11" s="25" customFormat="1">
      <c r="A69" s="52"/>
      <c r="B69" s="959" t="str">
        <f t="shared" si="1"/>
        <v>EAC</v>
      </c>
      <c r="C69" s="983" t="s">
        <v>1063</v>
      </c>
      <c r="D69" s="984"/>
      <c r="E69" s="985"/>
      <c r="F69" s="985"/>
      <c r="G69" s="985"/>
      <c r="H69" s="977"/>
      <c r="I69" s="977"/>
      <c r="J69" s="1050"/>
      <c r="K69" s="1051"/>
    </row>
    <row r="70" spans="1:11">
      <c r="B70" s="965" t="str">
        <f t="shared" si="1"/>
        <v>EAC</v>
      </c>
      <c r="C70" s="979" t="s">
        <v>1109</v>
      </c>
      <c r="D70" s="980" t="s">
        <v>100</v>
      </c>
      <c r="E70" s="981" t="s">
        <v>100</v>
      </c>
      <c r="F70" s="981" t="s">
        <v>100</v>
      </c>
      <c r="G70" s="981" t="s">
        <v>100</v>
      </c>
      <c r="H70" s="981" t="s">
        <v>100</v>
      </c>
      <c r="I70" s="981" t="s">
        <v>100</v>
      </c>
      <c r="J70" s="1050"/>
      <c r="K70" s="1051"/>
    </row>
    <row r="71" spans="1:11">
      <c r="B71" s="959" t="str">
        <f t="shared" si="1"/>
        <v>EAC</v>
      </c>
      <c r="C71" s="975" t="s">
        <v>1065</v>
      </c>
      <c r="D71" s="987" t="s">
        <v>100</v>
      </c>
      <c r="E71" s="988" t="s">
        <v>100</v>
      </c>
      <c r="F71" s="988" t="s">
        <v>100</v>
      </c>
      <c r="G71" s="988" t="s">
        <v>100</v>
      </c>
      <c r="H71" s="988" t="s">
        <v>62</v>
      </c>
      <c r="I71" s="988" t="s">
        <v>62</v>
      </c>
      <c r="J71" s="1052"/>
      <c r="K71" s="1053"/>
    </row>
    <row r="72" spans="1:11">
      <c r="B72" s="956" t="str">
        <f t="shared" si="1"/>
        <v>EAC</v>
      </c>
      <c r="C72" s="956" t="s">
        <v>1066</v>
      </c>
      <c r="D72" s="957">
        <v>2021</v>
      </c>
      <c r="E72" s="957">
        <v>2020</v>
      </c>
      <c r="F72" s="957">
        <v>2019</v>
      </c>
      <c r="G72" s="957">
        <v>2018</v>
      </c>
      <c r="H72" s="957">
        <v>2017</v>
      </c>
      <c r="I72" s="957">
        <v>2016</v>
      </c>
      <c r="J72" s="1054"/>
      <c r="K72" s="718"/>
    </row>
    <row r="73" spans="1:11" s="25" customFormat="1">
      <c r="A73" s="52"/>
      <c r="B73" s="959" t="str">
        <f t="shared" si="1"/>
        <v>EAC</v>
      </c>
      <c r="C73" s="983" t="s">
        <v>1067</v>
      </c>
      <c r="D73" s="990"/>
      <c r="E73" s="991"/>
      <c r="F73" s="991"/>
      <c r="G73" s="991"/>
      <c r="H73" s="992"/>
      <c r="I73" s="992"/>
      <c r="J73" s="763"/>
      <c r="K73" s="716"/>
    </row>
    <row r="74" spans="1:11">
      <c r="B74" s="965" t="str">
        <f t="shared" si="1"/>
        <v>EAC</v>
      </c>
      <c r="C74" s="979" t="s">
        <v>1083</v>
      </c>
      <c r="D74" s="1055">
        <v>4.7800000000000004E-3</v>
      </c>
      <c r="E74" s="1056">
        <v>3.2699999999999999E-3</v>
      </c>
      <c r="F74" s="1056">
        <v>4.8399999999999997E-3</v>
      </c>
      <c r="G74" s="973" t="s">
        <v>100</v>
      </c>
      <c r="H74" s="1057">
        <v>0.63593999999999995</v>
      </c>
      <c r="I74" s="1057">
        <v>2.3500000000000001E-3</v>
      </c>
      <c r="J74" s="1054"/>
      <c r="K74" s="716"/>
    </row>
    <row r="75" spans="1:11">
      <c r="B75" s="959" t="str">
        <f t="shared" si="1"/>
        <v>EAC</v>
      </c>
      <c r="C75" s="975" t="s">
        <v>1069</v>
      </c>
      <c r="D75" s="1058">
        <v>5216177</v>
      </c>
      <c r="E75" s="1059">
        <v>3596460</v>
      </c>
      <c r="F75" s="1059">
        <v>5219750</v>
      </c>
      <c r="G75" s="963"/>
      <c r="H75" s="963"/>
      <c r="I75" s="963"/>
      <c r="J75" s="1054"/>
      <c r="K75" s="716"/>
    </row>
    <row r="76" spans="1:11">
      <c r="B76" s="965" t="str">
        <f t="shared" si="1"/>
        <v>EAC</v>
      </c>
      <c r="C76" s="979" t="s">
        <v>1070</v>
      </c>
      <c r="D76" s="1060">
        <v>18778</v>
      </c>
      <c r="E76" s="1061">
        <v>12947</v>
      </c>
      <c r="F76" s="1061">
        <v>18791</v>
      </c>
      <c r="G76" s="1004"/>
      <c r="H76" s="1004"/>
      <c r="I76" s="1004"/>
      <c r="J76" s="1054"/>
      <c r="K76" s="716"/>
    </row>
    <row r="77" spans="1:11">
      <c r="B77" s="959" t="str">
        <f t="shared" si="1"/>
        <v>EAC</v>
      </c>
      <c r="C77" s="975" t="s">
        <v>1071</v>
      </c>
      <c r="D77" s="1058">
        <v>1840532</v>
      </c>
      <c r="E77" s="1059">
        <v>1764043</v>
      </c>
      <c r="F77" s="1059">
        <v>2173832</v>
      </c>
      <c r="G77" s="963"/>
      <c r="H77" s="963"/>
      <c r="I77" s="963"/>
      <c r="J77" s="1054"/>
      <c r="K77" s="716"/>
    </row>
    <row r="78" spans="1:11">
      <c r="B78" s="965" t="str">
        <f t="shared" si="1"/>
        <v>EAC</v>
      </c>
      <c r="C78" s="979" t="s">
        <v>1072</v>
      </c>
      <c r="D78" s="1060">
        <v>6626</v>
      </c>
      <c r="E78" s="1061">
        <v>6351</v>
      </c>
      <c r="F78" s="1061">
        <v>7826</v>
      </c>
      <c r="G78" s="1004"/>
      <c r="H78" s="1004"/>
      <c r="I78" s="1004"/>
      <c r="J78" s="1054"/>
      <c r="K78" s="716"/>
    </row>
    <row r="79" spans="1:11">
      <c r="B79" s="959" t="str">
        <f t="shared" si="1"/>
        <v>EAC</v>
      </c>
      <c r="C79" s="1062" t="s">
        <v>1073</v>
      </c>
      <c r="D79" s="1063"/>
      <c r="E79" s="1059"/>
      <c r="F79" s="1059"/>
      <c r="G79" s="963"/>
      <c r="H79" s="963"/>
      <c r="I79" s="963"/>
      <c r="J79" s="1054"/>
      <c r="K79" s="716"/>
    </row>
    <row r="80" spans="1:11">
      <c r="B80" s="965" t="str">
        <f t="shared" si="1"/>
        <v>EAC</v>
      </c>
      <c r="C80" s="979" t="s">
        <v>1074</v>
      </c>
      <c r="D80" s="1064">
        <v>12152</v>
      </c>
      <c r="E80" s="1061">
        <v>6597</v>
      </c>
      <c r="F80" s="1061">
        <v>10965</v>
      </c>
      <c r="G80" s="1004"/>
      <c r="H80" s="1004"/>
      <c r="I80" s="1004"/>
      <c r="J80" s="1054"/>
      <c r="K80" s="716"/>
    </row>
    <row r="81" spans="1:11">
      <c r="B81" s="959" t="str">
        <f t="shared" si="1"/>
        <v>EAC</v>
      </c>
      <c r="C81" s="1065" t="s">
        <v>1110</v>
      </c>
      <c r="D81" s="1066">
        <v>10088</v>
      </c>
      <c r="E81" s="1059">
        <v>4659</v>
      </c>
      <c r="F81" s="1059">
        <v>9078</v>
      </c>
      <c r="G81" s="963" t="s">
        <v>100</v>
      </c>
      <c r="H81" s="963">
        <v>2271955</v>
      </c>
      <c r="I81" s="963">
        <v>2257079</v>
      </c>
      <c r="J81" s="1054"/>
      <c r="K81" s="716"/>
    </row>
    <row r="82" spans="1:11">
      <c r="B82" s="965" t="str">
        <f t="shared" si="1"/>
        <v>EAC</v>
      </c>
      <c r="C82" s="1067" t="s">
        <v>1111</v>
      </c>
      <c r="D82" s="1064">
        <v>2064</v>
      </c>
      <c r="E82" s="1061">
        <v>1937</v>
      </c>
      <c r="F82" s="1061">
        <v>1814</v>
      </c>
      <c r="G82" s="1004" t="s">
        <v>100</v>
      </c>
      <c r="H82" s="1004" t="s">
        <v>62</v>
      </c>
      <c r="I82" s="1004" t="s">
        <v>62</v>
      </c>
      <c r="J82" s="1054"/>
      <c r="K82" s="716"/>
    </row>
    <row r="83" spans="1:11">
      <c r="B83" s="959" t="str">
        <f t="shared" si="1"/>
        <v>EAC</v>
      </c>
      <c r="C83" s="1065" t="s">
        <v>1077</v>
      </c>
      <c r="D83" s="1066">
        <v>0</v>
      </c>
      <c r="E83" s="1059">
        <v>0</v>
      </c>
      <c r="F83" s="1059">
        <v>1</v>
      </c>
      <c r="G83" s="963"/>
      <c r="H83" s="963"/>
      <c r="I83" s="963"/>
      <c r="J83" s="1054"/>
      <c r="K83" s="716"/>
    </row>
    <row r="84" spans="1:11">
      <c r="B84" s="965" t="str">
        <f t="shared" si="1"/>
        <v>EAC</v>
      </c>
      <c r="C84" s="1067" t="s">
        <v>1112</v>
      </c>
      <c r="D84" s="1064">
        <v>0</v>
      </c>
      <c r="E84" s="1061">
        <v>1</v>
      </c>
      <c r="F84" s="1061">
        <v>73</v>
      </c>
      <c r="G84" s="1004" t="s">
        <v>100</v>
      </c>
      <c r="H84" s="1004"/>
      <c r="I84" s="1004" t="s">
        <v>62</v>
      </c>
      <c r="J84" s="1054"/>
      <c r="K84" s="716"/>
    </row>
    <row r="85" spans="1:11">
      <c r="B85" s="959" t="str">
        <f t="shared" si="1"/>
        <v>EAC</v>
      </c>
      <c r="C85" s="1065" t="s">
        <v>1113</v>
      </c>
      <c r="D85" s="1066">
        <v>0</v>
      </c>
      <c r="E85" s="1059">
        <v>0</v>
      </c>
      <c r="F85" s="1059">
        <v>0</v>
      </c>
      <c r="G85" s="963" t="s">
        <v>62</v>
      </c>
      <c r="H85" s="963" t="s">
        <v>62</v>
      </c>
      <c r="I85" s="963" t="s">
        <v>62</v>
      </c>
      <c r="J85" s="1054"/>
      <c r="K85" s="716"/>
    </row>
    <row r="86" spans="1:11">
      <c r="B86" s="965" t="str">
        <f t="shared" si="1"/>
        <v>EAC</v>
      </c>
      <c r="C86" s="1067" t="s">
        <v>215</v>
      </c>
      <c r="D86" s="1064">
        <v>0</v>
      </c>
      <c r="E86" s="1061">
        <v>0</v>
      </c>
      <c r="F86" s="1061">
        <v>0</v>
      </c>
      <c r="G86" s="1004" t="s">
        <v>62</v>
      </c>
      <c r="H86" s="1004" t="s">
        <v>62</v>
      </c>
      <c r="I86" s="1004" t="s">
        <v>62</v>
      </c>
      <c r="J86" s="1054"/>
      <c r="K86" s="716"/>
    </row>
    <row r="87" spans="1:11" s="25" customFormat="1">
      <c r="A87" s="52"/>
      <c r="B87" s="959" t="str">
        <f t="shared" si="1"/>
        <v>EAC</v>
      </c>
      <c r="C87" s="1062" t="s">
        <v>1114</v>
      </c>
      <c r="D87" s="1063"/>
      <c r="E87" s="1059"/>
      <c r="F87" s="1059"/>
      <c r="G87" s="963"/>
      <c r="H87" s="963"/>
      <c r="I87" s="1068"/>
      <c r="J87" s="763"/>
      <c r="K87" s="716"/>
    </row>
    <row r="88" spans="1:11">
      <c r="B88" s="965" t="str">
        <f t="shared" si="1"/>
        <v>EAC</v>
      </c>
      <c r="C88" s="1067" t="s">
        <v>1081</v>
      </c>
      <c r="D88" s="1069">
        <v>8201</v>
      </c>
      <c r="E88" s="1061">
        <v>8201</v>
      </c>
      <c r="F88" s="1061">
        <v>8148</v>
      </c>
      <c r="G88" s="1004">
        <v>6797</v>
      </c>
      <c r="H88" s="1004">
        <v>3380</v>
      </c>
      <c r="I88" s="1004">
        <v>4096</v>
      </c>
      <c r="J88" s="1054"/>
      <c r="K88" s="716"/>
    </row>
    <row r="89" spans="1:11">
      <c r="B89" s="959" t="str">
        <f t="shared" si="1"/>
        <v>EAC</v>
      </c>
      <c r="C89" s="1065" t="s">
        <v>1082</v>
      </c>
      <c r="D89" s="1070">
        <v>0</v>
      </c>
      <c r="E89" s="1059">
        <v>0</v>
      </c>
      <c r="F89" s="1059">
        <v>0</v>
      </c>
      <c r="G89" s="963" t="s">
        <v>62</v>
      </c>
      <c r="H89" s="963" t="s">
        <v>62</v>
      </c>
      <c r="I89" s="963" t="s">
        <v>62</v>
      </c>
      <c r="J89" s="1054"/>
      <c r="K89" s="716"/>
    </row>
    <row r="90" spans="1:11">
      <c r="B90" s="965" t="str">
        <f t="shared" si="1"/>
        <v>EAC</v>
      </c>
      <c r="C90" s="1067" t="s">
        <v>1084</v>
      </c>
      <c r="D90" s="1069">
        <v>0</v>
      </c>
      <c r="E90" s="1061">
        <v>0</v>
      </c>
      <c r="F90" s="1061">
        <v>0</v>
      </c>
      <c r="G90" s="1004" t="s">
        <v>62</v>
      </c>
      <c r="H90" s="1004" t="s">
        <v>62</v>
      </c>
      <c r="I90" s="1004" t="s">
        <v>62</v>
      </c>
      <c r="J90" s="1054"/>
      <c r="K90" s="716"/>
    </row>
    <row r="91" spans="1:11">
      <c r="B91" s="959" t="str">
        <f t="shared" si="1"/>
        <v>EAC</v>
      </c>
      <c r="C91" s="975" t="s">
        <v>1115</v>
      </c>
      <c r="D91" s="1066">
        <v>8201</v>
      </c>
      <c r="E91" s="1059">
        <v>8201</v>
      </c>
      <c r="F91" s="1059">
        <v>8148</v>
      </c>
      <c r="G91" s="963">
        <v>6797</v>
      </c>
      <c r="H91" s="963">
        <v>3380</v>
      </c>
      <c r="I91" s="963">
        <v>4096</v>
      </c>
      <c r="J91" s="1054"/>
      <c r="K91" s="716"/>
    </row>
    <row r="92" spans="1:11">
      <c r="B92" s="965" t="str">
        <f t="shared" si="1"/>
        <v>EAC</v>
      </c>
      <c r="C92" s="979" t="s">
        <v>1116</v>
      </c>
      <c r="D92" s="1064">
        <v>13.5</v>
      </c>
      <c r="E92" s="1061">
        <v>19.21</v>
      </c>
      <c r="F92" s="1061">
        <v>23.82</v>
      </c>
      <c r="G92" s="1004">
        <v>20.11</v>
      </c>
      <c r="H92" s="1004">
        <v>13.36</v>
      </c>
      <c r="I92" s="1004">
        <v>15.82</v>
      </c>
      <c r="J92" s="1054"/>
      <c r="K92" s="716"/>
    </row>
    <row r="93" spans="1:11">
      <c r="B93" s="956" t="str">
        <f t="shared" si="1"/>
        <v>EAC</v>
      </c>
      <c r="C93" s="956" t="s">
        <v>1087</v>
      </c>
      <c r="D93" s="957">
        <v>2021</v>
      </c>
      <c r="E93" s="957">
        <v>2020</v>
      </c>
      <c r="F93" s="957">
        <v>2019</v>
      </c>
      <c r="G93" s="957">
        <v>2018</v>
      </c>
      <c r="H93" s="957">
        <v>2017</v>
      </c>
      <c r="I93" s="957">
        <v>2016</v>
      </c>
      <c r="J93" s="1054"/>
      <c r="K93" s="718"/>
    </row>
    <row r="94" spans="1:11" s="25" customFormat="1">
      <c r="A94" s="52"/>
      <c r="B94" s="965" t="str">
        <f t="shared" si="1"/>
        <v>EAC</v>
      </c>
      <c r="C94" s="998" t="s">
        <v>1088</v>
      </c>
      <c r="D94" s="1071"/>
      <c r="E94" s="1072"/>
      <c r="F94" s="1072"/>
      <c r="G94" s="1019"/>
      <c r="H94" s="973"/>
      <c r="I94" s="1019"/>
      <c r="J94" s="763"/>
      <c r="K94" s="718"/>
    </row>
    <row r="95" spans="1:11">
      <c r="B95" s="959" t="str">
        <f t="shared" si="1"/>
        <v>EAC</v>
      </c>
      <c r="C95" s="975" t="s">
        <v>1089</v>
      </c>
      <c r="D95" s="1073">
        <v>0</v>
      </c>
      <c r="E95" s="1074">
        <v>0</v>
      </c>
      <c r="F95" s="1074">
        <v>0</v>
      </c>
      <c r="G95" s="1075" t="s">
        <v>62</v>
      </c>
      <c r="H95" s="1075" t="s">
        <v>62</v>
      </c>
      <c r="I95" s="1075" t="s">
        <v>62</v>
      </c>
      <c r="J95" s="1054"/>
      <c r="K95" s="716"/>
    </row>
    <row r="96" spans="1:11">
      <c r="B96" s="965" t="str">
        <f t="shared" si="1"/>
        <v>EAC</v>
      </c>
      <c r="C96" s="979" t="s">
        <v>1090</v>
      </c>
      <c r="D96" s="1076">
        <v>0</v>
      </c>
      <c r="E96" s="1076">
        <v>0</v>
      </c>
      <c r="F96" s="1076">
        <v>0</v>
      </c>
      <c r="G96" s="1014" t="s">
        <v>62</v>
      </c>
      <c r="H96" s="973" t="s">
        <v>62</v>
      </c>
      <c r="I96" s="973" t="s">
        <v>62</v>
      </c>
      <c r="J96" s="1054"/>
      <c r="K96" s="716"/>
    </row>
    <row r="97" spans="1:11">
      <c r="B97" s="959" t="str">
        <f t="shared" si="1"/>
        <v>EAC</v>
      </c>
      <c r="C97" s="975" t="s">
        <v>1091</v>
      </c>
      <c r="D97" s="1073">
        <v>0</v>
      </c>
      <c r="E97" s="1074">
        <v>0</v>
      </c>
      <c r="F97" s="1074">
        <v>0</v>
      </c>
      <c r="G97" s="1075" t="s">
        <v>62</v>
      </c>
      <c r="H97" s="1075" t="s">
        <v>62</v>
      </c>
      <c r="I97" s="1075" t="s">
        <v>62</v>
      </c>
      <c r="J97" s="1054"/>
      <c r="K97" s="716"/>
    </row>
    <row r="98" spans="1:11" s="25" customFormat="1">
      <c r="A98" s="52"/>
      <c r="B98" s="965" t="str">
        <f t="shared" si="1"/>
        <v>EAC</v>
      </c>
      <c r="C98" s="998" t="s">
        <v>1092</v>
      </c>
      <c r="D98" s="1077"/>
      <c r="E98" s="1078"/>
      <c r="F98" s="1078"/>
      <c r="G98" s="1079" t="s">
        <v>62</v>
      </c>
      <c r="H98" s="1080"/>
      <c r="I98" s="1079"/>
      <c r="J98" s="763"/>
      <c r="K98" s="718"/>
    </row>
    <row r="99" spans="1:11">
      <c r="B99" s="959" t="str">
        <f t="shared" si="1"/>
        <v>EAC</v>
      </c>
      <c r="C99" s="975" t="s">
        <v>1093</v>
      </c>
      <c r="D99" s="1073">
        <v>0</v>
      </c>
      <c r="E99" s="1074">
        <v>0</v>
      </c>
      <c r="F99" s="1074">
        <v>0</v>
      </c>
      <c r="G99" s="1075" t="s">
        <v>62</v>
      </c>
      <c r="H99" s="1075" t="s">
        <v>62</v>
      </c>
      <c r="I99" s="1075" t="s">
        <v>62</v>
      </c>
      <c r="J99" s="1054"/>
      <c r="K99" s="716"/>
    </row>
    <row r="100" spans="1:11">
      <c r="B100" s="965" t="str">
        <f t="shared" si="1"/>
        <v>EAC</v>
      </c>
      <c r="C100" s="979" t="s">
        <v>1094</v>
      </c>
      <c r="D100" s="1081">
        <v>0</v>
      </c>
      <c r="E100" s="1082">
        <v>0</v>
      </c>
      <c r="F100" s="1082">
        <v>0</v>
      </c>
      <c r="G100" s="1080" t="s">
        <v>62</v>
      </c>
      <c r="H100" s="1080" t="s">
        <v>62</v>
      </c>
      <c r="I100" s="1080" t="s">
        <v>62</v>
      </c>
      <c r="J100" s="1054"/>
      <c r="K100" s="716"/>
    </row>
    <row r="101" spans="1:11">
      <c r="B101" s="959" t="str">
        <f t="shared" si="1"/>
        <v>EAC</v>
      </c>
      <c r="C101" s="975" t="s">
        <v>1095</v>
      </c>
      <c r="D101" s="1073">
        <v>0</v>
      </c>
      <c r="E101" s="1074">
        <v>0</v>
      </c>
      <c r="F101" s="1074">
        <v>0</v>
      </c>
      <c r="G101" s="1075" t="s">
        <v>62</v>
      </c>
      <c r="H101" s="1075" t="s">
        <v>62</v>
      </c>
      <c r="I101" s="1075" t="s">
        <v>62</v>
      </c>
      <c r="J101" s="1054"/>
      <c r="K101" s="716"/>
    </row>
    <row r="102" spans="1:11">
      <c r="B102" s="965" t="str">
        <f t="shared" si="1"/>
        <v>EAC</v>
      </c>
      <c r="C102" s="979" t="s">
        <v>1096</v>
      </c>
      <c r="D102" s="1081">
        <v>0</v>
      </c>
      <c r="E102" s="1082">
        <v>0</v>
      </c>
      <c r="F102" s="1082">
        <v>0</v>
      </c>
      <c r="G102" s="1080" t="s">
        <v>62</v>
      </c>
      <c r="H102" s="1080" t="s">
        <v>62</v>
      </c>
      <c r="I102" s="1080" t="s">
        <v>62</v>
      </c>
      <c r="J102" s="1054"/>
      <c r="K102" s="716"/>
    </row>
    <row r="103" spans="1:11">
      <c r="B103" s="959" t="str">
        <f t="shared" si="1"/>
        <v>EAC</v>
      </c>
      <c r="C103" s="975" t="s">
        <v>1097</v>
      </c>
      <c r="D103" s="1073">
        <v>0</v>
      </c>
      <c r="E103" s="1074">
        <v>0</v>
      </c>
      <c r="F103" s="1074">
        <v>0</v>
      </c>
      <c r="G103" s="1075"/>
      <c r="H103" s="1075" t="s">
        <v>62</v>
      </c>
      <c r="I103" s="1075" t="s">
        <v>62</v>
      </c>
      <c r="J103" s="1054"/>
      <c r="K103" s="716"/>
    </row>
    <row r="104" spans="1:11">
      <c r="B104" s="965" t="str">
        <f t="shared" si="1"/>
        <v>EAC</v>
      </c>
      <c r="C104" s="1083" t="s">
        <v>1117</v>
      </c>
      <c r="D104" s="1084"/>
      <c r="E104" s="1085"/>
      <c r="F104" s="1086"/>
      <c r="G104" s="1086"/>
      <c r="H104" s="1086"/>
      <c r="I104" s="1086"/>
      <c r="J104" s="688"/>
      <c r="K104" s="632"/>
    </row>
    <row r="105" spans="1:11">
      <c r="B105" s="959" t="str">
        <f t="shared" si="1"/>
        <v>EAC</v>
      </c>
      <c r="C105" s="1087" t="s">
        <v>1118</v>
      </c>
      <c r="D105" s="1088"/>
      <c r="E105" s="1088"/>
      <c r="F105" s="1088"/>
      <c r="G105" s="1088"/>
      <c r="H105" s="1088"/>
      <c r="I105" s="1088"/>
      <c r="J105" s="688"/>
      <c r="K105" s="632"/>
    </row>
    <row r="106" spans="1:11">
      <c r="B106" s="965" t="str">
        <f t="shared" si="1"/>
        <v>EAC</v>
      </c>
      <c r="C106" s="1089" t="s">
        <v>1119</v>
      </c>
      <c r="D106" s="1090"/>
      <c r="E106" s="1091"/>
      <c r="F106" s="1092"/>
      <c r="G106" s="1092"/>
      <c r="H106" s="1092"/>
      <c r="I106" s="1092"/>
      <c r="J106" s="688"/>
      <c r="K106" s="632"/>
    </row>
    <row r="107" spans="1:11">
      <c r="B107" s="956" t="str">
        <f t="shared" si="1"/>
        <v>EAC</v>
      </c>
      <c r="C107" s="956" t="s">
        <v>1104</v>
      </c>
      <c r="D107" s="957">
        <v>2021</v>
      </c>
      <c r="E107" s="957">
        <v>2020</v>
      </c>
      <c r="F107" s="957">
        <v>2019</v>
      </c>
      <c r="G107" s="957">
        <v>2018</v>
      </c>
      <c r="H107" s="957">
        <v>2017</v>
      </c>
      <c r="I107" s="956">
        <v>2016</v>
      </c>
      <c r="J107" s="1054"/>
      <c r="K107" s="632"/>
    </row>
    <row r="108" spans="1:11">
      <c r="B108" s="965" t="str">
        <f t="shared" si="1"/>
        <v>EAC</v>
      </c>
      <c r="C108" s="966" t="s">
        <v>1105</v>
      </c>
      <c r="D108" s="986">
        <v>383</v>
      </c>
      <c r="E108" s="986">
        <v>401.35</v>
      </c>
      <c r="F108" s="986">
        <v>763.25</v>
      </c>
      <c r="G108" s="986">
        <v>18020</v>
      </c>
      <c r="H108" s="986">
        <v>24798</v>
      </c>
      <c r="I108" s="986" t="s">
        <v>62</v>
      </c>
      <c r="J108" s="1054"/>
      <c r="K108" s="632"/>
    </row>
    <row r="109" spans="1:11">
      <c r="B109" s="959" t="str">
        <f t="shared" si="1"/>
        <v>EAC</v>
      </c>
      <c r="C109" s="960" t="s">
        <v>1106</v>
      </c>
      <c r="D109" s="1011" t="s">
        <v>100</v>
      </c>
      <c r="E109" s="1011" t="s">
        <v>100</v>
      </c>
      <c r="F109" s="1011" t="s">
        <v>100</v>
      </c>
      <c r="G109" s="1011" t="s">
        <v>100</v>
      </c>
      <c r="H109" s="1011" t="s">
        <v>100</v>
      </c>
      <c r="I109" s="1011" t="s">
        <v>100</v>
      </c>
      <c r="J109" s="1054"/>
      <c r="K109" s="632"/>
    </row>
    <row r="110" spans="1:11">
      <c r="B110" s="965" t="str">
        <f t="shared" si="1"/>
        <v>EAC</v>
      </c>
      <c r="C110" s="966" t="s">
        <v>1107</v>
      </c>
      <c r="D110" s="1012">
        <v>2</v>
      </c>
      <c r="E110" s="1012" t="s">
        <v>100</v>
      </c>
      <c r="F110" s="1012">
        <v>4</v>
      </c>
      <c r="G110" s="1012" t="s">
        <v>100</v>
      </c>
      <c r="H110" s="1012" t="s">
        <v>100</v>
      </c>
      <c r="I110" s="1012" t="s">
        <v>62</v>
      </c>
      <c r="J110" s="1054"/>
      <c r="K110" s="632"/>
    </row>
    <row r="111" spans="1:11">
      <c r="B111" s="959" t="str">
        <f t="shared" si="1"/>
        <v>EAC</v>
      </c>
      <c r="C111" s="1038"/>
      <c r="D111" s="1039"/>
      <c r="E111" s="1040"/>
      <c r="F111" s="1040"/>
      <c r="G111" s="1040"/>
      <c r="H111" s="1040"/>
      <c r="I111" s="1040"/>
      <c r="J111" s="1093"/>
      <c r="K111" s="1094"/>
    </row>
    <row r="112" spans="1:11">
      <c r="B112" s="956" t="s">
        <v>16</v>
      </c>
      <c r="C112" s="956" t="s">
        <v>1054</v>
      </c>
      <c r="D112" s="957">
        <v>2021</v>
      </c>
      <c r="E112" s="957">
        <v>2020</v>
      </c>
      <c r="F112" s="957">
        <v>2019</v>
      </c>
      <c r="G112" s="957">
        <v>2018</v>
      </c>
      <c r="H112" s="957">
        <v>2017</v>
      </c>
      <c r="I112" s="957">
        <v>2016</v>
      </c>
      <c r="J112" s="1095">
        <v>2015</v>
      </c>
      <c r="K112" s="1032">
        <v>2014</v>
      </c>
    </row>
    <row r="113" spans="1:11">
      <c r="B113" s="959" t="str">
        <f>$B$112</f>
        <v>EBO</v>
      </c>
      <c r="C113" s="975" t="s">
        <v>1055</v>
      </c>
      <c r="D113" s="1096">
        <v>35</v>
      </c>
      <c r="E113" s="1096">
        <v>33</v>
      </c>
      <c r="F113" s="1096">
        <v>46</v>
      </c>
      <c r="G113" s="1096">
        <v>782</v>
      </c>
      <c r="H113" s="1096">
        <v>749</v>
      </c>
      <c r="I113" s="1096">
        <v>735</v>
      </c>
      <c r="J113" s="1096">
        <v>544</v>
      </c>
      <c r="K113" s="1097" t="s">
        <v>100</v>
      </c>
    </row>
    <row r="114" spans="1:11">
      <c r="B114" s="965" t="str">
        <f t="shared" ref="B114:B166" si="2">$B$112</f>
        <v>EBO</v>
      </c>
      <c r="C114" s="979" t="s">
        <v>1056</v>
      </c>
      <c r="D114" s="1098">
        <v>0.88300000000000001</v>
      </c>
      <c r="E114" s="1098">
        <v>0.89</v>
      </c>
      <c r="F114" s="1098">
        <v>0.82</v>
      </c>
      <c r="G114" s="1098">
        <v>0.44</v>
      </c>
      <c r="H114" s="1098">
        <v>0.43</v>
      </c>
      <c r="I114" s="1098">
        <v>0.42499999999999999</v>
      </c>
      <c r="J114" s="1098">
        <v>0.38</v>
      </c>
      <c r="K114" s="1099" t="s">
        <v>100</v>
      </c>
    </row>
    <row r="115" spans="1:11">
      <c r="B115" s="956" t="str">
        <f t="shared" si="2"/>
        <v>EBO</v>
      </c>
      <c r="C115" s="956" t="s">
        <v>1057</v>
      </c>
      <c r="D115" s="957">
        <v>2021</v>
      </c>
      <c r="E115" s="957">
        <v>2020</v>
      </c>
      <c r="F115" s="957">
        <v>2019</v>
      </c>
      <c r="G115" s="957">
        <v>2018</v>
      </c>
      <c r="H115" s="957">
        <v>2017</v>
      </c>
      <c r="I115" s="957">
        <v>2016</v>
      </c>
      <c r="J115" s="957">
        <v>2015</v>
      </c>
      <c r="K115" s="958">
        <v>2014</v>
      </c>
    </row>
    <row r="116" spans="1:11" s="25" customFormat="1">
      <c r="A116" s="52"/>
      <c r="B116" s="965" t="str">
        <f t="shared" si="2"/>
        <v>EBO</v>
      </c>
      <c r="C116" s="998" t="s">
        <v>1058</v>
      </c>
      <c r="D116" s="1100"/>
      <c r="E116" s="1101"/>
      <c r="F116" s="1101"/>
      <c r="G116" s="1101"/>
      <c r="H116" s="1101"/>
      <c r="I116" s="1101"/>
      <c r="J116" s="1101"/>
      <c r="K116" s="1102"/>
    </row>
    <row r="117" spans="1:11">
      <c r="B117" s="959" t="str">
        <f t="shared" si="2"/>
        <v>EBO</v>
      </c>
      <c r="C117" s="975" t="s">
        <v>1059</v>
      </c>
      <c r="D117" s="1103" t="s">
        <v>100</v>
      </c>
      <c r="E117" s="1104">
        <v>310</v>
      </c>
      <c r="F117" s="1104">
        <v>347</v>
      </c>
      <c r="G117" s="1104">
        <v>356</v>
      </c>
      <c r="H117" s="1104">
        <v>285</v>
      </c>
      <c r="I117" s="1104">
        <v>343</v>
      </c>
      <c r="J117" s="1104">
        <v>409</v>
      </c>
      <c r="K117" s="1097" t="s">
        <v>100</v>
      </c>
    </row>
    <row r="118" spans="1:11">
      <c r="B118" s="965" t="str">
        <f t="shared" si="2"/>
        <v>EBO</v>
      </c>
      <c r="C118" s="979" t="s">
        <v>1060</v>
      </c>
      <c r="D118" s="1013" t="s">
        <v>100</v>
      </c>
      <c r="E118" s="1034" t="s">
        <v>100</v>
      </c>
      <c r="F118" s="1034" t="s">
        <v>100</v>
      </c>
      <c r="G118" s="1034" t="s">
        <v>100</v>
      </c>
      <c r="H118" s="1034" t="s">
        <v>62</v>
      </c>
      <c r="I118" s="1034" t="s">
        <v>100</v>
      </c>
      <c r="J118" s="1034" t="s">
        <v>100</v>
      </c>
      <c r="K118" s="1105" t="s">
        <v>100</v>
      </c>
    </row>
    <row r="119" spans="1:11" s="25" customFormat="1">
      <c r="A119" s="52"/>
      <c r="B119" s="959" t="str">
        <f t="shared" si="2"/>
        <v>EBO</v>
      </c>
      <c r="C119" s="1062" t="s">
        <v>1061</v>
      </c>
      <c r="D119" s="1106"/>
      <c r="E119" s="1107"/>
      <c r="F119" s="1107"/>
      <c r="G119" s="1107"/>
      <c r="H119" s="1107"/>
      <c r="I119" s="1107"/>
      <c r="J119" s="1107"/>
      <c r="K119" s="1108"/>
    </row>
    <row r="120" spans="1:11">
      <c r="B120" s="965" t="str">
        <f t="shared" si="2"/>
        <v>EBO</v>
      </c>
      <c r="C120" s="979" t="s">
        <v>1062</v>
      </c>
      <c r="D120" s="1013" t="s">
        <v>108</v>
      </c>
      <c r="E120" s="1034" t="s">
        <v>62</v>
      </c>
      <c r="F120" s="1034" t="s">
        <v>62</v>
      </c>
      <c r="G120" s="1034" t="s">
        <v>62</v>
      </c>
      <c r="H120" s="1034" t="s">
        <v>62</v>
      </c>
      <c r="I120" s="1034">
        <v>0</v>
      </c>
      <c r="J120" s="1034">
        <v>0</v>
      </c>
      <c r="K120" s="1105">
        <v>0</v>
      </c>
    </row>
    <row r="121" spans="1:11" s="25" customFormat="1">
      <c r="A121" s="52"/>
      <c r="B121" s="959" t="str">
        <f t="shared" si="2"/>
        <v>EBO</v>
      </c>
      <c r="C121" s="1062" t="s">
        <v>1063</v>
      </c>
      <c r="D121" s="1106"/>
      <c r="E121" s="1107"/>
      <c r="F121" s="1107"/>
      <c r="G121" s="1107"/>
      <c r="H121" s="1107"/>
      <c r="I121" s="1107"/>
      <c r="J121" s="1107"/>
      <c r="K121" s="1108"/>
    </row>
    <row r="122" spans="1:11">
      <c r="B122" s="965" t="str">
        <f t="shared" si="2"/>
        <v>EBO</v>
      </c>
      <c r="C122" s="979" t="s">
        <v>1109</v>
      </c>
      <c r="D122" s="1013">
        <v>193</v>
      </c>
      <c r="E122" s="1034" t="s">
        <v>100</v>
      </c>
      <c r="F122" s="1034" t="s">
        <v>100</v>
      </c>
      <c r="G122" s="1109">
        <v>2</v>
      </c>
      <c r="H122" s="1109">
        <v>2</v>
      </c>
      <c r="I122" s="1110">
        <v>2500</v>
      </c>
      <c r="J122" s="1110">
        <v>3800</v>
      </c>
      <c r="K122" s="1111">
        <v>5500</v>
      </c>
    </row>
    <row r="123" spans="1:11">
      <c r="B123" s="959" t="str">
        <f t="shared" si="2"/>
        <v>EBO</v>
      </c>
      <c r="C123" s="975" t="s">
        <v>1065</v>
      </c>
      <c r="D123" s="1112">
        <v>1</v>
      </c>
      <c r="E123" s="1112">
        <v>1</v>
      </c>
      <c r="F123" s="1112">
        <v>1</v>
      </c>
      <c r="G123" s="1112">
        <v>1</v>
      </c>
      <c r="H123" s="1112">
        <v>1</v>
      </c>
      <c r="I123" s="1112">
        <v>1</v>
      </c>
      <c r="J123" s="1112">
        <v>1</v>
      </c>
      <c r="K123" s="1113" t="s">
        <v>100</v>
      </c>
    </row>
    <row r="124" spans="1:11">
      <c r="B124" s="956" t="str">
        <f t="shared" si="2"/>
        <v>EBO</v>
      </c>
      <c r="C124" s="956" t="s">
        <v>1066</v>
      </c>
      <c r="D124" s="957">
        <v>2021</v>
      </c>
      <c r="E124" s="957">
        <v>2020</v>
      </c>
      <c r="F124" s="957">
        <v>2019</v>
      </c>
      <c r="G124" s="957">
        <v>2018</v>
      </c>
      <c r="H124" s="957">
        <v>2017</v>
      </c>
      <c r="I124" s="957">
        <v>2016</v>
      </c>
      <c r="J124" s="957">
        <v>2015</v>
      </c>
      <c r="K124" s="958">
        <v>2014</v>
      </c>
    </row>
    <row r="125" spans="1:11" s="25" customFormat="1">
      <c r="A125" s="52"/>
      <c r="B125" s="959" t="str">
        <f t="shared" si="2"/>
        <v>EBO</v>
      </c>
      <c r="C125" s="1062" t="s">
        <v>1067</v>
      </c>
      <c r="D125" s="1114"/>
      <c r="E125" s="1107"/>
      <c r="F125" s="1107"/>
      <c r="G125" s="1107"/>
      <c r="H125" s="1107"/>
      <c r="I125" s="1107"/>
      <c r="J125" s="1107"/>
      <c r="K125" s="1108"/>
    </row>
    <row r="126" spans="1:11">
      <c r="B126" s="965" t="str">
        <f t="shared" si="2"/>
        <v>EBO</v>
      </c>
      <c r="C126" s="979" t="s">
        <v>1120</v>
      </c>
      <c r="D126" s="1034">
        <v>2.64E-3</v>
      </c>
      <c r="E126" s="1034">
        <v>2.7599999999999999E-3</v>
      </c>
      <c r="F126" s="1034">
        <v>2.9399999999999999E-3</v>
      </c>
      <c r="G126" s="1034">
        <v>2.7599999999999999E-3</v>
      </c>
      <c r="H126" s="1034">
        <v>3.2499999999999999E-3</v>
      </c>
      <c r="I126" s="1034">
        <v>4.4000000000000002E-4</v>
      </c>
      <c r="J126" s="1034">
        <v>6.0000000000000002E-5</v>
      </c>
      <c r="K126" s="1105">
        <v>6.0000000000000002E-5</v>
      </c>
    </row>
    <row r="127" spans="1:11">
      <c r="B127" s="959" t="str">
        <f t="shared" si="2"/>
        <v>EBO</v>
      </c>
      <c r="C127" s="975" t="s">
        <v>1069</v>
      </c>
      <c r="D127" s="1115">
        <v>1854086</v>
      </c>
      <c r="E127" s="1115">
        <v>1850827</v>
      </c>
      <c r="F127" s="1115">
        <v>1949708</v>
      </c>
      <c r="G127" s="1115"/>
      <c r="H127" s="1115"/>
      <c r="I127" s="1115"/>
      <c r="J127" s="1115"/>
      <c r="K127" s="1116"/>
    </row>
    <row r="128" spans="1:11">
      <c r="B128" s="965" t="str">
        <f t="shared" si="2"/>
        <v>EBO</v>
      </c>
      <c r="C128" s="979" t="s">
        <v>1070</v>
      </c>
      <c r="D128" s="1117">
        <v>6675</v>
      </c>
      <c r="E128" s="1117">
        <v>6663</v>
      </c>
      <c r="F128" s="1117">
        <v>7019</v>
      </c>
      <c r="G128" s="1117"/>
      <c r="H128" s="1117"/>
      <c r="I128" s="1117"/>
      <c r="J128" s="1117"/>
      <c r="K128" s="1118"/>
    </row>
    <row r="129" spans="1:11">
      <c r="B129" s="959" t="str">
        <f t="shared" si="2"/>
        <v>EBO</v>
      </c>
      <c r="C129" s="975" t="s">
        <v>1071</v>
      </c>
      <c r="D129" s="1115">
        <v>233094</v>
      </c>
      <c r="E129" s="1115">
        <v>247340</v>
      </c>
      <c r="F129" s="1115">
        <v>270762</v>
      </c>
      <c r="G129" s="1115"/>
      <c r="H129" s="1115"/>
      <c r="I129" s="1115"/>
      <c r="J129" s="1115"/>
      <c r="K129" s="1116"/>
    </row>
    <row r="130" spans="1:11">
      <c r="B130" s="965" t="str">
        <f t="shared" si="2"/>
        <v>EBO</v>
      </c>
      <c r="C130" s="979" t="s">
        <v>1072</v>
      </c>
      <c r="D130" s="1117">
        <v>839</v>
      </c>
      <c r="E130" s="1117">
        <v>890</v>
      </c>
      <c r="F130" s="1117">
        <v>975</v>
      </c>
      <c r="G130" s="1117"/>
      <c r="H130" s="1117"/>
      <c r="I130" s="1117"/>
      <c r="J130" s="1117"/>
      <c r="K130" s="1118"/>
    </row>
    <row r="131" spans="1:11">
      <c r="B131" s="959" t="str">
        <f t="shared" si="2"/>
        <v>EBO</v>
      </c>
      <c r="C131" s="1062" t="s">
        <v>1073</v>
      </c>
      <c r="D131" s="1114"/>
      <c r="E131" s="1107"/>
      <c r="F131" s="1107"/>
      <c r="G131" s="1107"/>
      <c r="H131" s="1107"/>
      <c r="I131" s="1107"/>
      <c r="J131" s="1107"/>
      <c r="K131" s="1108"/>
    </row>
    <row r="132" spans="1:11">
      <c r="B132" s="997" t="str">
        <f t="shared" si="2"/>
        <v>EBO</v>
      </c>
      <c r="C132" s="998" t="s">
        <v>1074</v>
      </c>
      <c r="D132" s="1119">
        <v>5836</v>
      </c>
      <c r="E132" s="1119">
        <v>5773</v>
      </c>
      <c r="F132" s="1119">
        <v>6044</v>
      </c>
      <c r="G132" s="1119">
        <f t="shared" ref="G132:K132" si="3">SUM(G133:G138)</f>
        <v>5560</v>
      </c>
      <c r="H132" s="1119">
        <f t="shared" si="3"/>
        <v>6426</v>
      </c>
      <c r="I132" s="1119">
        <f t="shared" si="3"/>
        <v>6948</v>
      </c>
      <c r="J132" s="1119">
        <f t="shared" si="3"/>
        <v>6686</v>
      </c>
      <c r="K132" s="1120">
        <f t="shared" si="3"/>
        <v>39370</v>
      </c>
    </row>
    <row r="133" spans="1:11">
      <c r="B133" s="959" t="str">
        <f t="shared" si="2"/>
        <v>EBO</v>
      </c>
      <c r="C133" s="1065" t="s">
        <v>1110</v>
      </c>
      <c r="D133" s="1115">
        <v>3810</v>
      </c>
      <c r="E133" s="1115">
        <v>3785</v>
      </c>
      <c r="F133" s="1115">
        <v>3561</v>
      </c>
      <c r="G133" s="1104">
        <v>2795</v>
      </c>
      <c r="H133" s="1104">
        <v>3497</v>
      </c>
      <c r="I133" s="1104">
        <v>3747</v>
      </c>
      <c r="J133" s="1104">
        <v>3519</v>
      </c>
      <c r="K133" s="1097">
        <v>36285</v>
      </c>
    </row>
    <row r="134" spans="1:11">
      <c r="B134" s="965" t="str">
        <f t="shared" si="2"/>
        <v>EBO</v>
      </c>
      <c r="C134" s="1067" t="s">
        <v>1111</v>
      </c>
      <c r="D134" s="1117">
        <v>2025</v>
      </c>
      <c r="E134" s="1117">
        <v>1987</v>
      </c>
      <c r="F134" s="1117">
        <v>2282</v>
      </c>
      <c r="G134" s="1110">
        <v>2765</v>
      </c>
      <c r="H134" s="1110">
        <v>2929</v>
      </c>
      <c r="I134" s="1110">
        <v>3201</v>
      </c>
      <c r="J134" s="1110">
        <v>3167</v>
      </c>
      <c r="K134" s="1111">
        <v>3085</v>
      </c>
    </row>
    <row r="135" spans="1:11">
      <c r="B135" s="959" t="str">
        <f t="shared" si="2"/>
        <v>EBO</v>
      </c>
      <c r="C135" s="1065" t="s">
        <v>1077</v>
      </c>
      <c r="D135" s="1115">
        <v>0</v>
      </c>
      <c r="E135" s="1115">
        <v>0</v>
      </c>
      <c r="F135" s="1115">
        <v>0</v>
      </c>
      <c r="G135" s="1104"/>
      <c r="H135" s="1104"/>
      <c r="I135" s="1104"/>
      <c r="J135" s="1104"/>
      <c r="K135" s="1097"/>
    </row>
    <row r="136" spans="1:11">
      <c r="B136" s="965" t="str">
        <f t="shared" si="2"/>
        <v>EBO</v>
      </c>
      <c r="C136" s="1067" t="s">
        <v>1112</v>
      </c>
      <c r="D136" s="1121">
        <v>0</v>
      </c>
      <c r="E136" s="1117">
        <v>0</v>
      </c>
      <c r="F136" s="1117">
        <v>1</v>
      </c>
      <c r="G136" s="1034" t="s">
        <v>62</v>
      </c>
      <c r="H136" s="1034" t="s">
        <v>62</v>
      </c>
      <c r="I136" s="1034">
        <v>0</v>
      </c>
      <c r="J136" s="1034">
        <v>0</v>
      </c>
      <c r="K136" s="1105">
        <v>0</v>
      </c>
    </row>
    <row r="137" spans="1:11">
      <c r="B137" s="959" t="str">
        <f t="shared" si="2"/>
        <v>EBO</v>
      </c>
      <c r="C137" s="1065" t="s">
        <v>1113</v>
      </c>
      <c r="D137" s="1122">
        <v>0</v>
      </c>
      <c r="E137" s="1115">
        <v>0</v>
      </c>
      <c r="F137" s="1115">
        <v>0</v>
      </c>
      <c r="G137" s="1036" t="s">
        <v>62</v>
      </c>
      <c r="H137" s="1036" t="s">
        <v>62</v>
      </c>
      <c r="I137" s="1036">
        <v>0</v>
      </c>
      <c r="J137" s="1036">
        <v>0</v>
      </c>
      <c r="K137" s="1123">
        <v>0</v>
      </c>
    </row>
    <row r="138" spans="1:11">
      <c r="B138" s="965" t="str">
        <f t="shared" si="2"/>
        <v>EBO</v>
      </c>
      <c r="C138" s="1067" t="s">
        <v>215</v>
      </c>
      <c r="D138" s="1121">
        <v>0</v>
      </c>
      <c r="E138" s="1117">
        <v>0</v>
      </c>
      <c r="F138" s="1117">
        <v>200</v>
      </c>
      <c r="G138" s="1034" t="s">
        <v>62</v>
      </c>
      <c r="H138" s="1034" t="s">
        <v>62</v>
      </c>
      <c r="I138" s="1034">
        <v>0</v>
      </c>
      <c r="J138" s="1034">
        <v>0</v>
      </c>
      <c r="K138" s="1105">
        <v>0</v>
      </c>
    </row>
    <row r="139" spans="1:11" s="25" customFormat="1">
      <c r="A139" s="52"/>
      <c r="B139" s="959" t="str">
        <f t="shared" si="2"/>
        <v>EBO</v>
      </c>
      <c r="C139" s="1062" t="s">
        <v>1080</v>
      </c>
      <c r="D139" s="1114"/>
      <c r="E139" s="1107"/>
      <c r="F139" s="1107"/>
      <c r="G139" s="1107"/>
      <c r="H139" s="1107"/>
      <c r="I139" s="1107"/>
      <c r="J139" s="1107"/>
      <c r="K139" s="1108"/>
    </row>
    <row r="140" spans="1:11">
      <c r="B140" s="965" t="str">
        <f t="shared" si="2"/>
        <v>EBO</v>
      </c>
      <c r="C140" s="1067" t="s">
        <v>1121</v>
      </c>
      <c r="D140" s="1064">
        <v>538</v>
      </c>
      <c r="E140" s="1117">
        <v>962</v>
      </c>
      <c r="F140" s="1117">
        <v>980</v>
      </c>
      <c r="G140" s="1110">
        <v>1100</v>
      </c>
      <c r="H140" s="1110">
        <v>1200</v>
      </c>
      <c r="I140" s="1110">
        <v>1350</v>
      </c>
      <c r="J140" s="1110">
        <v>1419</v>
      </c>
      <c r="K140" s="1111">
        <v>1385</v>
      </c>
    </row>
    <row r="141" spans="1:11">
      <c r="B141" s="959" t="str">
        <f t="shared" si="2"/>
        <v>EBO</v>
      </c>
      <c r="C141" s="1065" t="s">
        <v>1082</v>
      </c>
      <c r="D141" s="1066">
        <v>0</v>
      </c>
      <c r="E141" s="1115">
        <v>0</v>
      </c>
      <c r="F141" s="1115">
        <v>0</v>
      </c>
      <c r="G141" s="1036" t="s">
        <v>100</v>
      </c>
      <c r="H141" s="1036" t="s">
        <v>100</v>
      </c>
      <c r="I141" s="1036" t="s">
        <v>100</v>
      </c>
      <c r="J141" s="1036" t="s">
        <v>100</v>
      </c>
      <c r="K141" s="1123" t="s">
        <v>100</v>
      </c>
    </row>
    <row r="142" spans="1:11">
      <c r="B142" s="965" t="str">
        <f t="shared" si="2"/>
        <v>EBO</v>
      </c>
      <c r="C142" s="1067" t="s">
        <v>1084</v>
      </c>
      <c r="D142" s="1064">
        <v>0</v>
      </c>
      <c r="E142" s="1117">
        <v>86.1</v>
      </c>
      <c r="F142" s="1117">
        <v>86.1</v>
      </c>
      <c r="G142" s="1034">
        <v>86.1</v>
      </c>
      <c r="H142" s="1034">
        <v>86.1</v>
      </c>
      <c r="I142" s="1034">
        <v>86.1</v>
      </c>
      <c r="J142" s="1034">
        <v>86.1</v>
      </c>
      <c r="K142" s="1105">
        <v>86.1</v>
      </c>
    </row>
    <row r="143" spans="1:11">
      <c r="B143" s="959" t="str">
        <f t="shared" si="2"/>
        <v>EBO</v>
      </c>
      <c r="C143" s="1065" t="s">
        <v>1122</v>
      </c>
      <c r="D143" s="1124">
        <v>538</v>
      </c>
      <c r="E143" s="1115">
        <v>1048</v>
      </c>
      <c r="F143" s="1115">
        <v>1066</v>
      </c>
      <c r="G143" s="1104">
        <v>1100</v>
      </c>
      <c r="H143" s="1104">
        <v>1200</v>
      </c>
      <c r="I143" s="1104">
        <v>1436.1</v>
      </c>
      <c r="J143" s="1104">
        <v>1505.1</v>
      </c>
      <c r="K143" s="1097">
        <v>1471.1</v>
      </c>
    </row>
    <row r="144" spans="1:11">
      <c r="B144" s="965" t="str">
        <f t="shared" si="2"/>
        <v>EBO</v>
      </c>
      <c r="C144" s="1067" t="s">
        <v>1123</v>
      </c>
      <c r="D144" s="980">
        <v>2.6</v>
      </c>
      <c r="E144" s="1125">
        <v>5</v>
      </c>
      <c r="F144" s="1125">
        <v>5.0999999999999996</v>
      </c>
      <c r="G144" s="1034">
        <v>5.2</v>
      </c>
      <c r="H144" s="1034">
        <v>5.3</v>
      </c>
      <c r="I144" s="1034">
        <v>6.1</v>
      </c>
      <c r="J144" s="1034">
        <v>6.2</v>
      </c>
      <c r="K144" s="1105">
        <v>6</v>
      </c>
    </row>
    <row r="145" spans="1:11">
      <c r="B145" s="956" t="str">
        <f t="shared" si="2"/>
        <v>EBO</v>
      </c>
      <c r="C145" s="956" t="s">
        <v>1087</v>
      </c>
      <c r="D145" s="957">
        <v>2021</v>
      </c>
      <c r="E145" s="957">
        <v>2020</v>
      </c>
      <c r="F145" s="957">
        <v>2019</v>
      </c>
      <c r="G145" s="957">
        <v>2018</v>
      </c>
      <c r="H145" s="957">
        <v>2017</v>
      </c>
      <c r="I145" s="957">
        <v>2016</v>
      </c>
      <c r="J145" s="957">
        <v>2015</v>
      </c>
      <c r="K145" s="958">
        <v>2014</v>
      </c>
    </row>
    <row r="146" spans="1:11" s="25" customFormat="1">
      <c r="A146" s="52"/>
      <c r="B146" s="965" t="str">
        <f t="shared" si="2"/>
        <v>EBO</v>
      </c>
      <c r="C146" s="998" t="s">
        <v>1088</v>
      </c>
      <c r="D146" s="1100"/>
      <c r="E146" s="1101"/>
      <c r="F146" s="1101"/>
      <c r="G146" s="1101"/>
      <c r="H146" s="1101"/>
      <c r="I146" s="1101"/>
      <c r="J146" s="1101"/>
      <c r="K146" s="1102"/>
    </row>
    <row r="147" spans="1:11">
      <c r="B147" s="959" t="str">
        <f t="shared" si="2"/>
        <v>EBO</v>
      </c>
      <c r="C147" s="975" t="s">
        <v>1089</v>
      </c>
      <c r="D147" s="1126">
        <v>23</v>
      </c>
      <c r="E147" s="1126">
        <v>67</v>
      </c>
      <c r="F147" s="1126">
        <v>60</v>
      </c>
      <c r="G147" s="1126">
        <v>57</v>
      </c>
      <c r="H147" s="1126">
        <v>6</v>
      </c>
      <c r="I147" s="1126">
        <v>15</v>
      </c>
      <c r="J147" s="1126">
        <v>15</v>
      </c>
      <c r="K147" s="1123">
        <v>21</v>
      </c>
    </row>
    <row r="148" spans="1:11">
      <c r="B148" s="965" t="str">
        <f t="shared" si="2"/>
        <v>EBO</v>
      </c>
      <c r="C148" s="979" t="s">
        <v>1090</v>
      </c>
      <c r="D148" s="1127">
        <v>9.8199999999999996E-2</v>
      </c>
      <c r="E148" s="1127">
        <v>0.24</v>
      </c>
      <c r="F148" s="1127">
        <v>0.24</v>
      </c>
      <c r="G148" s="1127">
        <v>0.23</v>
      </c>
      <c r="H148" s="1127">
        <v>0.03</v>
      </c>
      <c r="I148" s="1127">
        <v>5.6000000000000001E-2</v>
      </c>
      <c r="J148" s="1127">
        <v>6.2E-2</v>
      </c>
      <c r="K148" s="1128">
        <v>7.0000000000000007E-2</v>
      </c>
    </row>
    <row r="149" spans="1:11">
      <c r="B149" s="959" t="str">
        <f t="shared" si="2"/>
        <v>EBO</v>
      </c>
      <c r="C149" s="975" t="s">
        <v>1091</v>
      </c>
      <c r="D149" s="1129">
        <v>0.62580000000000002</v>
      </c>
      <c r="E149" s="1129">
        <v>8.2000000000000003E-2</v>
      </c>
      <c r="F149" s="1129">
        <v>0.05</v>
      </c>
      <c r="G149" s="1129">
        <v>0.05</v>
      </c>
      <c r="H149" s="1129">
        <v>0.01</v>
      </c>
      <c r="I149" s="1129">
        <v>1.6E-2</v>
      </c>
      <c r="J149" s="1129">
        <v>1.6E-2</v>
      </c>
      <c r="K149" s="1130">
        <v>2E-3</v>
      </c>
    </row>
    <row r="150" spans="1:11" s="25" customFormat="1">
      <c r="A150" s="52"/>
      <c r="B150" s="965" t="str">
        <f t="shared" si="2"/>
        <v>EBO</v>
      </c>
      <c r="C150" s="998" t="s">
        <v>1124</v>
      </c>
      <c r="D150" s="1101"/>
      <c r="E150" s="1101"/>
      <c r="F150" s="1101"/>
      <c r="G150" s="1101"/>
      <c r="H150" s="1101"/>
      <c r="I150" s="1101"/>
      <c r="J150" s="1101"/>
      <c r="K150" s="1102"/>
    </row>
    <row r="151" spans="1:11">
      <c r="B151" s="959" t="str">
        <f t="shared" si="2"/>
        <v>EBO</v>
      </c>
      <c r="C151" s="975" t="s">
        <v>1093</v>
      </c>
      <c r="D151" s="1036">
        <v>0</v>
      </c>
      <c r="E151" s="1036">
        <v>0</v>
      </c>
      <c r="F151" s="1036">
        <v>6</v>
      </c>
      <c r="G151" s="1036">
        <v>5</v>
      </c>
      <c r="H151" s="1036">
        <v>20</v>
      </c>
      <c r="I151" s="1036">
        <v>6</v>
      </c>
      <c r="J151" s="1036">
        <v>7</v>
      </c>
      <c r="K151" s="1123">
        <v>125</v>
      </c>
    </row>
    <row r="152" spans="1:11">
      <c r="B152" s="965" t="str">
        <f t="shared" si="2"/>
        <v>EBO</v>
      </c>
      <c r="C152" s="979" t="s">
        <v>1094</v>
      </c>
      <c r="D152" s="1034">
        <v>0</v>
      </c>
      <c r="E152" s="1034">
        <v>0</v>
      </c>
      <c r="F152" s="1034">
        <v>120</v>
      </c>
      <c r="G152" s="1110">
        <v>330</v>
      </c>
      <c r="H152" s="1110">
        <v>600</v>
      </c>
      <c r="I152" s="1110">
        <v>126</v>
      </c>
      <c r="J152" s="1110">
        <v>519</v>
      </c>
      <c r="K152" s="1111" t="s">
        <v>100</v>
      </c>
    </row>
    <row r="153" spans="1:11">
      <c r="B153" s="959" t="str">
        <f t="shared" si="2"/>
        <v>EBO</v>
      </c>
      <c r="C153" s="975" t="s">
        <v>1095</v>
      </c>
      <c r="D153" s="1036">
        <v>0</v>
      </c>
      <c r="E153" s="1036">
        <v>0</v>
      </c>
      <c r="F153" s="1036">
        <v>0</v>
      </c>
      <c r="G153" s="1104" t="s">
        <v>62</v>
      </c>
      <c r="H153" s="1036" t="s">
        <v>62</v>
      </c>
      <c r="I153" s="1036">
        <v>62</v>
      </c>
      <c r="J153" s="1036">
        <v>83</v>
      </c>
      <c r="K153" s="1123">
        <v>844</v>
      </c>
    </row>
    <row r="154" spans="1:11">
      <c r="B154" s="965" t="str">
        <f t="shared" si="2"/>
        <v>EBO</v>
      </c>
      <c r="C154" s="979" t="s">
        <v>1096</v>
      </c>
      <c r="D154" s="1034">
        <v>0</v>
      </c>
      <c r="E154" s="1034">
        <v>0</v>
      </c>
      <c r="F154" s="1034">
        <v>0</v>
      </c>
      <c r="G154" s="1034">
        <v>1</v>
      </c>
      <c r="H154" s="1034">
        <v>2</v>
      </c>
      <c r="I154" s="1034">
        <v>0</v>
      </c>
      <c r="J154" s="1034">
        <v>0</v>
      </c>
      <c r="K154" s="1105">
        <v>6</v>
      </c>
    </row>
    <row r="155" spans="1:11">
      <c r="B155" s="959" t="str">
        <f t="shared" si="2"/>
        <v>EBO</v>
      </c>
      <c r="C155" s="975" t="s">
        <v>1097</v>
      </c>
      <c r="D155" s="1036">
        <v>0</v>
      </c>
      <c r="E155" s="1036">
        <v>0</v>
      </c>
      <c r="F155" s="1036">
        <v>0</v>
      </c>
      <c r="G155" s="1104">
        <v>35</v>
      </c>
      <c r="H155" s="1036">
        <v>30</v>
      </c>
      <c r="I155" s="1036">
        <v>0</v>
      </c>
      <c r="J155" s="1036">
        <v>0</v>
      </c>
      <c r="K155" s="1123" t="s">
        <v>100</v>
      </c>
    </row>
    <row r="156" spans="1:11">
      <c r="B156" s="965" t="str">
        <f t="shared" si="2"/>
        <v>EBO</v>
      </c>
      <c r="C156" s="1131" t="s">
        <v>1098</v>
      </c>
      <c r="D156" s="1025"/>
      <c r="E156" s="1132"/>
      <c r="F156" s="1132"/>
      <c r="G156" s="1132"/>
      <c r="H156" s="1132"/>
      <c r="I156" s="1132"/>
      <c r="J156" s="1132"/>
      <c r="K156" s="1133"/>
    </row>
    <row r="157" spans="1:11">
      <c r="B157" s="959" t="str">
        <f t="shared" si="2"/>
        <v>EBO</v>
      </c>
      <c r="C157" s="698" t="s">
        <v>1125</v>
      </c>
      <c r="D157" s="1029"/>
      <c r="E157" s="689"/>
      <c r="F157" s="689"/>
      <c r="G157" s="689"/>
      <c r="H157" s="689"/>
      <c r="I157" s="689"/>
      <c r="J157" s="689"/>
      <c r="K157" s="647"/>
    </row>
    <row r="158" spans="1:11">
      <c r="B158" s="965" t="str">
        <f t="shared" si="2"/>
        <v>EBO</v>
      </c>
      <c r="C158" s="698" t="s">
        <v>1126</v>
      </c>
      <c r="D158" s="1029"/>
      <c r="E158" s="689"/>
      <c r="F158" s="689"/>
      <c r="G158" s="689"/>
      <c r="H158" s="689"/>
      <c r="I158" s="689"/>
      <c r="J158" s="689"/>
      <c r="K158" s="647"/>
    </row>
    <row r="159" spans="1:11">
      <c r="B159" s="959" t="str">
        <f t="shared" si="2"/>
        <v>EBO</v>
      </c>
      <c r="C159" s="698" t="s">
        <v>1127</v>
      </c>
      <c r="D159" s="1029"/>
      <c r="E159" s="689"/>
      <c r="F159" s="689"/>
      <c r="G159" s="689"/>
      <c r="H159" s="689"/>
      <c r="I159" s="689"/>
      <c r="J159" s="689"/>
      <c r="K159" s="647"/>
    </row>
    <row r="160" spans="1:11">
      <c r="B160" s="965" t="str">
        <f t="shared" si="2"/>
        <v>EBO</v>
      </c>
      <c r="C160" s="698" t="s">
        <v>1128</v>
      </c>
      <c r="D160" s="1029"/>
      <c r="E160" s="689"/>
      <c r="F160" s="689"/>
      <c r="G160" s="689"/>
      <c r="H160" s="689"/>
      <c r="I160" s="689"/>
      <c r="J160" s="689"/>
      <c r="K160" s="647"/>
    </row>
    <row r="161" spans="1:11">
      <c r="B161" s="959" t="str">
        <f t="shared" si="2"/>
        <v>EBO</v>
      </c>
      <c r="C161" s="1134"/>
      <c r="D161" s="1135"/>
      <c r="E161" s="1136"/>
      <c r="F161" s="1136"/>
      <c r="G161" s="1136"/>
      <c r="H161" s="1136"/>
      <c r="I161" s="1136"/>
      <c r="J161" s="1136"/>
      <c r="K161" s="1137"/>
    </row>
    <row r="162" spans="1:11">
      <c r="B162" s="956" t="str">
        <f t="shared" si="2"/>
        <v>EBO</v>
      </c>
      <c r="C162" s="956" t="s">
        <v>1104</v>
      </c>
      <c r="D162" s="957">
        <v>2021</v>
      </c>
      <c r="E162" s="957">
        <v>2020</v>
      </c>
      <c r="F162" s="957">
        <v>2019</v>
      </c>
      <c r="G162" s="957">
        <v>2018</v>
      </c>
      <c r="H162" s="957">
        <v>2017</v>
      </c>
      <c r="I162" s="957">
        <v>2016</v>
      </c>
      <c r="J162" s="957">
        <v>2015</v>
      </c>
      <c r="K162" s="958">
        <v>2014</v>
      </c>
    </row>
    <row r="163" spans="1:11">
      <c r="B163" s="959" t="str">
        <f t="shared" si="2"/>
        <v>EBO</v>
      </c>
      <c r="C163" s="960" t="s">
        <v>1105</v>
      </c>
      <c r="D163" s="977">
        <v>0</v>
      </c>
      <c r="E163" s="977">
        <v>0</v>
      </c>
      <c r="F163" s="977">
        <v>0</v>
      </c>
      <c r="G163" s="977" t="s">
        <v>100</v>
      </c>
      <c r="H163" s="977" t="s">
        <v>100</v>
      </c>
      <c r="I163" s="977">
        <v>0</v>
      </c>
      <c r="J163" s="977">
        <v>0</v>
      </c>
      <c r="K163" s="978">
        <v>0</v>
      </c>
    </row>
    <row r="164" spans="1:11">
      <c r="B164" s="965" t="str">
        <f t="shared" si="2"/>
        <v>EBO</v>
      </c>
      <c r="C164" s="966" t="s">
        <v>1129</v>
      </c>
      <c r="D164" s="1138">
        <v>79176</v>
      </c>
      <c r="E164" s="973" t="s">
        <v>100</v>
      </c>
      <c r="F164" s="973" t="s">
        <v>100</v>
      </c>
      <c r="G164" s="973" t="s">
        <v>100</v>
      </c>
      <c r="H164" s="973" t="s">
        <v>100</v>
      </c>
      <c r="I164" s="973">
        <v>430</v>
      </c>
      <c r="J164" s="973">
        <v>380</v>
      </c>
      <c r="K164" s="974">
        <v>417</v>
      </c>
    </row>
    <row r="165" spans="1:11">
      <c r="B165" s="959" t="str">
        <f t="shared" si="2"/>
        <v>EBO</v>
      </c>
      <c r="C165" s="960" t="s">
        <v>1107</v>
      </c>
      <c r="D165" s="977">
        <v>1</v>
      </c>
      <c r="E165" s="977">
        <v>1.47</v>
      </c>
      <c r="F165" s="977">
        <v>1.25</v>
      </c>
      <c r="G165" s="977" t="s">
        <v>100</v>
      </c>
      <c r="H165" s="977" t="s">
        <v>100</v>
      </c>
      <c r="I165" s="977">
        <v>0</v>
      </c>
      <c r="J165" s="977">
        <v>0</v>
      </c>
      <c r="K165" s="978">
        <v>0</v>
      </c>
    </row>
    <row r="166" spans="1:11">
      <c r="B166" s="965" t="str">
        <f t="shared" si="2"/>
        <v>EBO</v>
      </c>
      <c r="C166" s="1139"/>
      <c r="D166" s="1140"/>
      <c r="E166" s="1141"/>
      <c r="F166" s="1141"/>
      <c r="G166" s="1141"/>
      <c r="H166" s="1086"/>
      <c r="I166" s="1086"/>
      <c r="J166" s="1086"/>
      <c r="K166" s="1142"/>
    </row>
    <row r="167" spans="1:11">
      <c r="B167" s="956" t="s">
        <v>17</v>
      </c>
      <c r="C167" s="956" t="s">
        <v>1054</v>
      </c>
      <c r="D167" s="957">
        <v>2021</v>
      </c>
      <c r="E167" s="957">
        <v>2020</v>
      </c>
      <c r="F167" s="957">
        <v>2019</v>
      </c>
      <c r="G167" s="957">
        <v>2018</v>
      </c>
      <c r="H167" s="957">
        <v>2017</v>
      </c>
      <c r="I167" s="957">
        <v>2016</v>
      </c>
      <c r="J167" s="957">
        <v>2015</v>
      </c>
      <c r="K167" s="958">
        <v>2014</v>
      </c>
    </row>
    <row r="168" spans="1:11">
      <c r="B168" s="1277" t="str">
        <f>$B$167</f>
        <v>EMS</v>
      </c>
      <c r="C168" s="1278" t="s">
        <v>1055</v>
      </c>
      <c r="D168" s="1279">
        <v>5183</v>
      </c>
      <c r="E168" s="1279">
        <v>4784</v>
      </c>
      <c r="F168" s="1279">
        <v>5077</v>
      </c>
      <c r="G168" s="1279">
        <v>1010</v>
      </c>
      <c r="H168" s="1280">
        <v>930</v>
      </c>
      <c r="I168" s="1279">
        <v>704.8</v>
      </c>
      <c r="J168" s="1279">
        <v>559.29999999999995</v>
      </c>
      <c r="K168" s="1281">
        <v>437.76</v>
      </c>
    </row>
    <row r="169" spans="1:11">
      <c r="B169" s="1277" t="str">
        <f t="shared" ref="B169:B218" si="4">$B$167</f>
        <v>EMS</v>
      </c>
      <c r="C169" s="1278" t="s">
        <v>1056</v>
      </c>
      <c r="D169" s="1282">
        <v>0.32400000000000001</v>
      </c>
      <c r="E169" s="1282">
        <v>0.32</v>
      </c>
      <c r="F169" s="1282">
        <v>0.32</v>
      </c>
      <c r="G169" s="1282">
        <v>0.19</v>
      </c>
      <c r="H169" s="1282">
        <v>0.18</v>
      </c>
      <c r="I169" s="1282">
        <v>0.13700000000000001</v>
      </c>
      <c r="J169" s="1282">
        <v>0.11</v>
      </c>
      <c r="K169" s="1283">
        <v>8.7999999999999995E-2</v>
      </c>
    </row>
    <row r="170" spans="1:11">
      <c r="B170" s="956" t="str">
        <f t="shared" si="4"/>
        <v>EMS</v>
      </c>
      <c r="C170" s="956" t="s">
        <v>1057</v>
      </c>
      <c r="D170" s="957">
        <v>2021</v>
      </c>
      <c r="E170" s="957">
        <v>2020</v>
      </c>
      <c r="F170" s="957">
        <v>2019</v>
      </c>
      <c r="G170" s="957">
        <v>2018</v>
      </c>
      <c r="H170" s="957">
        <v>2017</v>
      </c>
      <c r="I170" s="957">
        <v>2016</v>
      </c>
      <c r="J170" s="957">
        <v>2015</v>
      </c>
      <c r="K170" s="958">
        <v>2014</v>
      </c>
    </row>
    <row r="171" spans="1:11" s="25" customFormat="1">
      <c r="A171" s="52"/>
      <c r="B171" s="1277" t="str">
        <f t="shared" si="4"/>
        <v>EMS</v>
      </c>
      <c r="C171" s="1284" t="s">
        <v>1058</v>
      </c>
      <c r="D171" s="1285"/>
      <c r="E171" s="1285"/>
      <c r="F171" s="1285"/>
      <c r="G171" s="1285"/>
      <c r="H171" s="1280"/>
      <c r="I171" s="1285"/>
      <c r="J171" s="1285"/>
      <c r="K171" s="1286"/>
    </row>
    <row r="172" spans="1:11">
      <c r="B172" s="1277" t="str">
        <f t="shared" si="4"/>
        <v>EMS</v>
      </c>
      <c r="C172" s="1287" t="s">
        <v>1059</v>
      </c>
      <c r="D172" s="1279" t="s">
        <v>100</v>
      </c>
      <c r="E172" s="1279" t="s">
        <v>100</v>
      </c>
      <c r="F172" s="1279" t="s">
        <v>100</v>
      </c>
      <c r="G172" s="1280">
        <v>623</v>
      </c>
      <c r="H172" s="1280">
        <v>798</v>
      </c>
      <c r="I172" s="1280">
        <v>717</v>
      </c>
      <c r="J172" s="1279">
        <v>557763</v>
      </c>
      <c r="K172" s="1281">
        <v>603197</v>
      </c>
    </row>
    <row r="173" spans="1:11">
      <c r="B173" s="1277" t="str">
        <f t="shared" si="4"/>
        <v>EMS</v>
      </c>
      <c r="C173" s="1278" t="s">
        <v>1060</v>
      </c>
      <c r="D173" s="1280"/>
      <c r="E173" s="1280" t="s">
        <v>62</v>
      </c>
      <c r="F173" s="1280" t="s">
        <v>62</v>
      </c>
      <c r="G173" s="1280" t="s">
        <v>62</v>
      </c>
      <c r="H173" s="1280" t="s">
        <v>62</v>
      </c>
      <c r="I173" s="1280">
        <v>0</v>
      </c>
      <c r="J173" s="1280" t="s">
        <v>62</v>
      </c>
      <c r="K173" s="1288" t="s">
        <v>62</v>
      </c>
    </row>
    <row r="174" spans="1:11" s="25" customFormat="1">
      <c r="A174" s="52"/>
      <c r="B174" s="1277" t="str">
        <f t="shared" si="4"/>
        <v>EMS</v>
      </c>
      <c r="C174" s="1284" t="s">
        <v>1061</v>
      </c>
      <c r="D174" s="1285"/>
      <c r="E174" s="1285"/>
      <c r="F174" s="1285"/>
      <c r="G174" s="1285"/>
      <c r="H174" s="1280"/>
      <c r="I174" s="1280"/>
      <c r="J174" s="1285"/>
      <c r="K174" s="1286"/>
    </row>
    <row r="175" spans="1:11">
      <c r="B175" s="1277" t="str">
        <f t="shared" si="4"/>
        <v>EMS</v>
      </c>
      <c r="C175" s="1287" t="s">
        <v>1062</v>
      </c>
      <c r="D175" s="1279">
        <v>27480</v>
      </c>
      <c r="E175" s="1279">
        <v>17201</v>
      </c>
      <c r="F175" s="1279">
        <v>20193</v>
      </c>
      <c r="G175" s="1279">
        <v>20253</v>
      </c>
      <c r="H175" s="1279">
        <v>21085</v>
      </c>
      <c r="I175" s="1279">
        <v>22222</v>
      </c>
      <c r="J175" s="1279">
        <v>22889</v>
      </c>
      <c r="K175" s="1281" t="s">
        <v>62</v>
      </c>
    </row>
    <row r="176" spans="1:11" s="25" customFormat="1">
      <c r="A176" s="52"/>
      <c r="B176" s="1277" t="str">
        <f t="shared" si="4"/>
        <v>EMS</v>
      </c>
      <c r="C176" s="1284" t="s">
        <v>1063</v>
      </c>
      <c r="D176" s="1285"/>
      <c r="E176" s="1285"/>
      <c r="F176" s="1285"/>
      <c r="G176" s="1285"/>
      <c r="H176" s="1280"/>
      <c r="I176" s="1280"/>
      <c r="J176" s="1285"/>
      <c r="K176" s="1286"/>
    </row>
    <row r="177" spans="1:11">
      <c r="B177" s="1277" t="str">
        <f t="shared" si="4"/>
        <v>EMS</v>
      </c>
      <c r="C177" s="1278" t="s">
        <v>1109</v>
      </c>
      <c r="D177" s="1280">
        <v>61.68</v>
      </c>
      <c r="E177" s="1280">
        <v>263.85000000000002</v>
      </c>
      <c r="F177" s="1280">
        <v>383</v>
      </c>
      <c r="G177" s="1280">
        <v>485</v>
      </c>
      <c r="H177" s="1280">
        <v>363</v>
      </c>
      <c r="I177" s="1280">
        <v>169</v>
      </c>
      <c r="J177" s="1279">
        <v>21010</v>
      </c>
      <c r="K177" s="1289">
        <v>1980</v>
      </c>
    </row>
    <row r="178" spans="1:11">
      <c r="B178" s="1277" t="str">
        <f t="shared" si="4"/>
        <v>EMS</v>
      </c>
      <c r="C178" s="1278" t="s">
        <v>1065</v>
      </c>
      <c r="D178" s="1282">
        <v>1</v>
      </c>
      <c r="E178" s="1282">
        <v>1</v>
      </c>
      <c r="F178" s="1282">
        <v>1</v>
      </c>
      <c r="G178" s="1282">
        <v>1</v>
      </c>
      <c r="H178" s="1282">
        <v>1</v>
      </c>
      <c r="I178" s="1282">
        <v>1</v>
      </c>
      <c r="J178" s="1282">
        <v>1</v>
      </c>
      <c r="K178" s="1283">
        <v>1</v>
      </c>
    </row>
    <row r="179" spans="1:11">
      <c r="B179" s="956" t="str">
        <f t="shared" si="4"/>
        <v>EMS</v>
      </c>
      <c r="C179" s="956" t="s">
        <v>1066</v>
      </c>
      <c r="D179" s="957">
        <v>2021</v>
      </c>
      <c r="E179" s="957">
        <v>2020</v>
      </c>
      <c r="F179" s="957">
        <v>2019</v>
      </c>
      <c r="G179" s="957">
        <v>2018</v>
      </c>
      <c r="H179" s="957">
        <v>2017</v>
      </c>
      <c r="I179" s="957">
        <v>2016</v>
      </c>
      <c r="J179" s="957">
        <v>2015</v>
      </c>
      <c r="K179" s="958">
        <v>2014</v>
      </c>
    </row>
    <row r="180" spans="1:11" s="25" customFormat="1">
      <c r="A180" s="52"/>
      <c r="B180" s="1277" t="str">
        <f t="shared" si="4"/>
        <v>EMS</v>
      </c>
      <c r="C180" s="1284" t="s">
        <v>1067</v>
      </c>
      <c r="D180" s="1285"/>
      <c r="E180" s="1285"/>
      <c r="F180" s="1285"/>
      <c r="G180" s="1285"/>
      <c r="H180" s="1280"/>
      <c r="I180" s="1285"/>
      <c r="J180" s="1285"/>
      <c r="K180" s="1286"/>
    </row>
    <row r="181" spans="1:11">
      <c r="B181" s="1277" t="str">
        <f t="shared" si="4"/>
        <v>EMS</v>
      </c>
      <c r="C181" s="1287" t="s">
        <v>1120</v>
      </c>
      <c r="D181" s="1280">
        <v>3.62E-3</v>
      </c>
      <c r="E181" s="1280">
        <v>3.5699999999999998E-3</v>
      </c>
      <c r="F181" s="1280">
        <v>3.81E-3</v>
      </c>
      <c r="G181" s="1280">
        <v>3.47E-3</v>
      </c>
      <c r="H181" s="1280">
        <v>4.0099999999999997E-3</v>
      </c>
      <c r="I181" s="1280">
        <v>1.5E-5</v>
      </c>
      <c r="J181" s="1280">
        <v>1.5E-5</v>
      </c>
      <c r="K181" s="1288">
        <v>1.2E-5</v>
      </c>
    </row>
    <row r="182" spans="1:11">
      <c r="B182" s="1277" t="str">
        <f t="shared" si="4"/>
        <v>EMS</v>
      </c>
      <c r="C182" s="1287" t="s">
        <v>1069</v>
      </c>
      <c r="D182" s="1279">
        <v>20991412</v>
      </c>
      <c r="E182" s="1279">
        <v>20574199</v>
      </c>
      <c r="F182" s="1279">
        <v>21623640</v>
      </c>
      <c r="G182" s="1280"/>
      <c r="H182" s="1280"/>
      <c r="I182" s="1280"/>
      <c r="J182" s="1280"/>
      <c r="K182" s="1288"/>
    </row>
    <row r="183" spans="1:11">
      <c r="B183" s="1277" t="str">
        <f t="shared" si="4"/>
        <v>EMS</v>
      </c>
      <c r="C183" s="1287" t="s">
        <v>1070</v>
      </c>
      <c r="D183" s="1279">
        <v>75569</v>
      </c>
      <c r="E183" s="1279">
        <v>74067</v>
      </c>
      <c r="F183" s="1279">
        <v>77845</v>
      </c>
      <c r="G183" s="1280"/>
      <c r="H183" s="1280"/>
      <c r="I183" s="1280"/>
      <c r="J183" s="1280"/>
      <c r="K183" s="1288"/>
    </row>
    <row r="184" spans="1:11">
      <c r="B184" s="1277" t="str">
        <f t="shared" si="4"/>
        <v>EMS</v>
      </c>
      <c r="C184" s="1287" t="s">
        <v>1071</v>
      </c>
      <c r="D184" s="1279">
        <v>7195401</v>
      </c>
      <c r="E184" s="1279">
        <v>6913204</v>
      </c>
      <c r="F184" s="1279">
        <v>7168045</v>
      </c>
      <c r="G184" s="1280"/>
      <c r="H184" s="1280"/>
      <c r="I184" s="1280"/>
      <c r="J184" s="1280"/>
      <c r="K184" s="1288"/>
    </row>
    <row r="185" spans="1:11">
      <c r="B185" s="1277" t="str">
        <f t="shared" si="4"/>
        <v>EMS</v>
      </c>
      <c r="C185" s="1287" t="s">
        <v>1072</v>
      </c>
      <c r="D185" s="1279">
        <v>25903</v>
      </c>
      <c r="E185" s="1279">
        <v>24888</v>
      </c>
      <c r="F185" s="1279">
        <v>25805</v>
      </c>
      <c r="G185" s="1280"/>
      <c r="H185" s="1280"/>
      <c r="I185" s="1280"/>
      <c r="J185" s="1280"/>
      <c r="K185" s="1288"/>
    </row>
    <row r="186" spans="1:11">
      <c r="B186" s="1277" t="str">
        <f t="shared" si="4"/>
        <v>EMS</v>
      </c>
      <c r="C186" s="1284" t="s">
        <v>1130</v>
      </c>
      <c r="D186" s="1285"/>
      <c r="E186" s="1285"/>
      <c r="F186" s="1285"/>
      <c r="G186" s="1285"/>
      <c r="H186" s="1280"/>
      <c r="I186" s="1285"/>
      <c r="J186" s="1285"/>
      <c r="K186" s="1286"/>
    </row>
    <row r="187" spans="1:11">
      <c r="B187" s="1277" t="str">
        <f t="shared" si="4"/>
        <v>EMS</v>
      </c>
      <c r="C187" s="1278" t="s">
        <v>1074</v>
      </c>
      <c r="D187" s="1279">
        <v>49666</v>
      </c>
      <c r="E187" s="1279">
        <v>49180</v>
      </c>
      <c r="F187" s="1279">
        <v>52040</v>
      </c>
      <c r="G187" s="1279"/>
      <c r="H187" s="1279"/>
      <c r="I187" s="1279"/>
      <c r="J187" s="1279"/>
      <c r="K187" s="1281"/>
    </row>
    <row r="188" spans="1:11">
      <c r="B188" s="1277" t="str">
        <f t="shared" si="4"/>
        <v>EMS</v>
      </c>
      <c r="C188" s="1290" t="s">
        <v>1110</v>
      </c>
      <c r="D188" s="1279">
        <v>42941</v>
      </c>
      <c r="E188" s="1279">
        <v>42396</v>
      </c>
      <c r="F188" s="1279">
        <v>43599</v>
      </c>
      <c r="G188" s="1279">
        <v>45408</v>
      </c>
      <c r="H188" s="1279">
        <v>52624</v>
      </c>
      <c r="I188" s="1279">
        <v>55652</v>
      </c>
      <c r="J188" s="1279">
        <v>57083</v>
      </c>
      <c r="K188" s="1281">
        <v>46941</v>
      </c>
    </row>
    <row r="189" spans="1:11">
      <c r="B189" s="1277" t="str">
        <f t="shared" si="4"/>
        <v>EMS</v>
      </c>
      <c r="C189" s="1290" t="s">
        <v>1111</v>
      </c>
      <c r="D189" s="1279">
        <v>5361</v>
      </c>
      <c r="E189" s="1279">
        <v>6433</v>
      </c>
      <c r="F189" s="1279">
        <v>8243</v>
      </c>
      <c r="G189" s="1279">
        <v>8998</v>
      </c>
      <c r="H189" s="1279">
        <v>9602</v>
      </c>
      <c r="I189" s="1279">
        <v>9303</v>
      </c>
      <c r="J189" s="1279">
        <v>10398</v>
      </c>
      <c r="K189" s="1281">
        <v>6144</v>
      </c>
    </row>
    <row r="190" spans="1:11">
      <c r="B190" s="1277" t="str">
        <f t="shared" si="4"/>
        <v>EMS</v>
      </c>
      <c r="C190" s="1290" t="s">
        <v>1131</v>
      </c>
      <c r="D190" s="1279">
        <v>0</v>
      </c>
      <c r="E190" s="1279">
        <v>80</v>
      </c>
      <c r="F190" s="1279">
        <v>104</v>
      </c>
      <c r="G190" s="1279"/>
      <c r="H190" s="1279"/>
      <c r="I190" s="1279"/>
      <c r="J190" s="1279"/>
      <c r="K190" s="1281"/>
    </row>
    <row r="191" spans="1:11">
      <c r="B191" s="1277" t="str">
        <f t="shared" si="4"/>
        <v>EMS</v>
      </c>
      <c r="C191" s="1290" t="s">
        <v>1112</v>
      </c>
      <c r="D191" s="1279">
        <v>1364</v>
      </c>
      <c r="E191" s="1279">
        <v>270</v>
      </c>
      <c r="F191" s="1279">
        <v>94</v>
      </c>
      <c r="G191" s="1279">
        <v>49</v>
      </c>
      <c r="H191" s="1280" t="s">
        <v>100</v>
      </c>
      <c r="I191" s="1280">
        <v>4</v>
      </c>
      <c r="J191" s="1280">
        <v>8</v>
      </c>
      <c r="K191" s="1288" t="s">
        <v>100</v>
      </c>
    </row>
    <row r="192" spans="1:11">
      <c r="B192" s="1277" t="str">
        <f t="shared" si="4"/>
        <v>EMS</v>
      </c>
      <c r="C192" s="1290" t="s">
        <v>1113</v>
      </c>
      <c r="D192" s="1280">
        <v>0</v>
      </c>
      <c r="E192" s="1280">
        <v>0</v>
      </c>
      <c r="F192" s="1280">
        <v>0</v>
      </c>
      <c r="G192" s="1280" t="s">
        <v>100</v>
      </c>
      <c r="H192" s="1280" t="s">
        <v>100</v>
      </c>
      <c r="I192" s="1280" t="s">
        <v>100</v>
      </c>
      <c r="J192" s="1280" t="s">
        <v>100</v>
      </c>
      <c r="K192" s="1288" t="s">
        <v>100</v>
      </c>
    </row>
    <row r="193" spans="1:11">
      <c r="B193" s="1277" t="str">
        <f t="shared" si="4"/>
        <v>EMS</v>
      </c>
      <c r="C193" s="1291" t="s">
        <v>215</v>
      </c>
      <c r="D193" s="1279">
        <v>0</v>
      </c>
      <c r="E193" s="1279">
        <v>0</v>
      </c>
      <c r="F193" s="1279">
        <v>0</v>
      </c>
      <c r="G193" s="1279" t="s">
        <v>100</v>
      </c>
      <c r="H193" s="1280" t="s">
        <v>100</v>
      </c>
      <c r="I193" s="1280" t="s">
        <v>100</v>
      </c>
      <c r="J193" s="1280" t="s">
        <v>100</v>
      </c>
      <c r="K193" s="1288" t="s">
        <v>100</v>
      </c>
    </row>
    <row r="194" spans="1:11" s="25" customFormat="1">
      <c r="A194" s="52"/>
      <c r="B194" s="1277" t="str">
        <f t="shared" si="4"/>
        <v>EMS</v>
      </c>
      <c r="C194" s="1284" t="s">
        <v>1114</v>
      </c>
      <c r="D194" s="1285"/>
      <c r="E194" s="1285"/>
      <c r="F194" s="1285"/>
      <c r="G194" s="1285"/>
      <c r="H194" s="1280"/>
      <c r="I194" s="1285"/>
      <c r="J194" s="1285"/>
      <c r="K194" s="1286"/>
    </row>
    <row r="195" spans="1:11">
      <c r="B195" s="1277" t="str">
        <f t="shared" si="4"/>
        <v>EMS</v>
      </c>
      <c r="C195" s="1292" t="s">
        <v>1081</v>
      </c>
      <c r="D195" s="1279">
        <v>19661</v>
      </c>
      <c r="E195" s="1279">
        <v>16666</v>
      </c>
      <c r="F195" s="1279">
        <v>18484</v>
      </c>
      <c r="G195" s="1280" t="s">
        <v>100</v>
      </c>
      <c r="H195" s="1279">
        <v>8705</v>
      </c>
      <c r="I195" s="1279">
        <v>15035</v>
      </c>
      <c r="J195" s="1279">
        <v>19168</v>
      </c>
      <c r="K195" s="1281">
        <v>19805</v>
      </c>
    </row>
    <row r="196" spans="1:11">
      <c r="B196" s="1277" t="str">
        <f t="shared" si="4"/>
        <v>EMS</v>
      </c>
      <c r="C196" s="1292" t="s">
        <v>1082</v>
      </c>
      <c r="D196" s="1279">
        <v>0</v>
      </c>
      <c r="E196" s="1279">
        <v>12003</v>
      </c>
      <c r="F196" s="1279">
        <v>14971</v>
      </c>
      <c r="G196" s="1279" t="s">
        <v>100</v>
      </c>
      <c r="H196" s="1279">
        <v>21005</v>
      </c>
      <c r="I196" s="1279">
        <v>16711</v>
      </c>
      <c r="J196" s="1279">
        <v>13530</v>
      </c>
      <c r="K196" s="1281" t="s">
        <v>100</v>
      </c>
    </row>
    <row r="197" spans="1:11">
      <c r="B197" s="1277" t="str">
        <f t="shared" si="4"/>
        <v>EMS</v>
      </c>
      <c r="C197" s="1292" t="s">
        <v>1084</v>
      </c>
      <c r="D197" s="1280">
        <v>0</v>
      </c>
      <c r="E197" s="1280">
        <v>0</v>
      </c>
      <c r="F197" s="1279">
        <v>0</v>
      </c>
      <c r="G197" s="1279">
        <v>9146</v>
      </c>
      <c r="H197" s="1280" t="s">
        <v>100</v>
      </c>
      <c r="I197" s="1280" t="s">
        <v>100</v>
      </c>
      <c r="J197" s="1280" t="s">
        <v>100</v>
      </c>
      <c r="K197" s="1288" t="s">
        <v>100</v>
      </c>
    </row>
    <row r="198" spans="1:11">
      <c r="B198" s="1277" t="str">
        <f t="shared" si="4"/>
        <v>EMS</v>
      </c>
      <c r="C198" s="1278" t="s">
        <v>1115</v>
      </c>
      <c r="D198" s="1279">
        <v>19661</v>
      </c>
      <c r="E198" s="1279">
        <v>28669</v>
      </c>
      <c r="F198" s="1279">
        <v>33455</v>
      </c>
      <c r="G198" s="1279">
        <v>23503</v>
      </c>
      <c r="H198" s="1279">
        <v>17409</v>
      </c>
      <c r="I198" s="1279">
        <v>31746</v>
      </c>
      <c r="J198" s="1279">
        <v>32698</v>
      </c>
      <c r="K198" s="1281">
        <v>19805</v>
      </c>
    </row>
    <row r="199" spans="1:11">
      <c r="B199" s="1277" t="str">
        <f t="shared" si="4"/>
        <v>EMS</v>
      </c>
      <c r="C199" s="1287" t="s">
        <v>1116</v>
      </c>
      <c r="D199" s="1293">
        <v>15.1</v>
      </c>
      <c r="E199" s="1293">
        <v>22.1</v>
      </c>
      <c r="F199" s="1293">
        <v>25.4</v>
      </c>
      <c r="G199" s="1293">
        <v>25.1</v>
      </c>
      <c r="H199" s="1280">
        <v>12.2</v>
      </c>
      <c r="I199" s="1280">
        <v>21.9</v>
      </c>
      <c r="J199" s="1280">
        <v>24.8</v>
      </c>
      <c r="K199" s="1288">
        <v>13.6</v>
      </c>
    </row>
    <row r="200" spans="1:11">
      <c r="B200" s="956" t="str">
        <f t="shared" si="4"/>
        <v>EMS</v>
      </c>
      <c r="C200" s="956" t="s">
        <v>1087</v>
      </c>
      <c r="D200" s="957">
        <v>2021</v>
      </c>
      <c r="E200" s="957">
        <v>2020</v>
      </c>
      <c r="F200" s="957">
        <v>2019</v>
      </c>
      <c r="G200" s="957">
        <v>2018</v>
      </c>
      <c r="H200" s="957">
        <v>2017</v>
      </c>
      <c r="I200" s="957">
        <v>2016</v>
      </c>
      <c r="J200" s="957">
        <v>2015</v>
      </c>
      <c r="K200" s="958">
        <v>2014</v>
      </c>
    </row>
    <row r="201" spans="1:11" s="25" customFormat="1">
      <c r="A201" s="52"/>
      <c r="B201" s="1277" t="str">
        <f t="shared" si="4"/>
        <v>EMS</v>
      </c>
      <c r="C201" s="1284" t="s">
        <v>1088</v>
      </c>
      <c r="D201" s="1285"/>
      <c r="E201" s="1285"/>
      <c r="F201" s="1285"/>
      <c r="G201" s="1285"/>
      <c r="H201" s="1280"/>
      <c r="I201" s="1285"/>
      <c r="J201" s="1285"/>
      <c r="K201" s="1286"/>
    </row>
    <row r="202" spans="1:11">
      <c r="B202" s="1277" t="str">
        <f t="shared" si="4"/>
        <v>EMS</v>
      </c>
      <c r="C202" s="1278" t="s">
        <v>1089</v>
      </c>
      <c r="D202" s="1280">
        <v>97</v>
      </c>
      <c r="E202" s="1280">
        <v>82</v>
      </c>
      <c r="F202" s="1280">
        <v>850</v>
      </c>
      <c r="G202" s="1280">
        <v>384</v>
      </c>
      <c r="H202" s="1280">
        <v>286</v>
      </c>
      <c r="I202" s="1280">
        <v>372</v>
      </c>
      <c r="J202" s="1280">
        <v>187</v>
      </c>
      <c r="K202" s="1288">
        <v>274</v>
      </c>
    </row>
    <row r="203" spans="1:11">
      <c r="B203" s="1277" t="str">
        <f t="shared" si="4"/>
        <v>EMS</v>
      </c>
      <c r="C203" s="1278" t="s">
        <v>1090</v>
      </c>
      <c r="D203" s="1294">
        <v>7.4999999999999997E-2</v>
      </c>
      <c r="E203" s="1294">
        <v>6.3E-2</v>
      </c>
      <c r="F203" s="1294">
        <v>0.64600000000000002</v>
      </c>
      <c r="G203" s="1294">
        <v>0.27200000000000002</v>
      </c>
      <c r="H203" s="1295">
        <v>0.2</v>
      </c>
      <c r="I203" s="1295">
        <v>0.26</v>
      </c>
      <c r="J203" s="1295">
        <v>0.14000000000000001</v>
      </c>
      <c r="K203" s="1296">
        <v>0.24</v>
      </c>
    </row>
    <row r="204" spans="1:11">
      <c r="B204" s="1277" t="str">
        <f t="shared" si="4"/>
        <v>EMS</v>
      </c>
      <c r="C204" s="1278" t="s">
        <v>1091</v>
      </c>
      <c r="D204" s="1294">
        <v>5.9999999999999995E-4</v>
      </c>
      <c r="E204" s="1294">
        <v>1.6E-2</v>
      </c>
      <c r="F204" s="1294">
        <v>2.5000000000000001E-2</v>
      </c>
      <c r="G204" s="1294">
        <v>2.1000000000000001E-2</v>
      </c>
      <c r="H204" s="1295">
        <v>0.02</v>
      </c>
      <c r="I204" s="1295">
        <v>0.06</v>
      </c>
      <c r="J204" s="1295">
        <v>2.1999999999999999E-2</v>
      </c>
      <c r="K204" s="1296">
        <v>4.2999999999999997E-2</v>
      </c>
    </row>
    <row r="205" spans="1:11" s="25" customFormat="1">
      <c r="A205" s="52"/>
      <c r="B205" s="1277" t="str">
        <f t="shared" si="4"/>
        <v>EMS</v>
      </c>
      <c r="C205" s="1284" t="s">
        <v>1092</v>
      </c>
      <c r="D205" s="1297"/>
      <c r="E205" s="1297"/>
      <c r="F205" s="1297"/>
      <c r="G205" s="1297"/>
      <c r="H205" s="1280"/>
      <c r="I205" s="1285"/>
      <c r="J205" s="1285"/>
      <c r="K205" s="1286"/>
    </row>
    <row r="206" spans="1:11">
      <c r="B206" s="1277" t="str">
        <f t="shared" si="4"/>
        <v>EMS</v>
      </c>
      <c r="C206" s="1278" t="s">
        <v>1093</v>
      </c>
      <c r="D206" s="1294" t="s">
        <v>62</v>
      </c>
      <c r="E206" s="1294" t="s">
        <v>62</v>
      </c>
      <c r="F206" s="1294" t="s">
        <v>62</v>
      </c>
      <c r="G206" s="1294">
        <v>32</v>
      </c>
      <c r="H206" s="1280">
        <v>82</v>
      </c>
      <c r="I206" s="1280">
        <v>0</v>
      </c>
      <c r="J206" s="1280" t="s">
        <v>62</v>
      </c>
      <c r="K206" s="1288" t="s">
        <v>62</v>
      </c>
    </row>
    <row r="207" spans="1:11">
      <c r="B207" s="1277" t="str">
        <f t="shared" si="4"/>
        <v>EMS</v>
      </c>
      <c r="C207" s="1278" t="s">
        <v>1094</v>
      </c>
      <c r="D207" s="1280" t="s">
        <v>62</v>
      </c>
      <c r="E207" s="1280" t="s">
        <v>62</v>
      </c>
      <c r="F207" s="1279" t="s">
        <v>62</v>
      </c>
      <c r="G207" s="1279">
        <v>4064</v>
      </c>
      <c r="H207" s="1279">
        <v>15385</v>
      </c>
      <c r="I207" s="1279">
        <v>0</v>
      </c>
      <c r="J207" s="1279" t="s">
        <v>62</v>
      </c>
      <c r="K207" s="1281" t="s">
        <v>62</v>
      </c>
    </row>
    <row r="208" spans="1:11">
      <c r="B208" s="1277" t="str">
        <f t="shared" si="4"/>
        <v>EMS</v>
      </c>
      <c r="C208" s="1278" t="s">
        <v>1095</v>
      </c>
      <c r="D208" s="1280" t="s">
        <v>62</v>
      </c>
      <c r="E208" s="1280" t="s">
        <v>62</v>
      </c>
      <c r="F208" s="1280" t="s">
        <v>62</v>
      </c>
      <c r="G208" s="1280">
        <v>46</v>
      </c>
      <c r="H208" s="1280">
        <v>215</v>
      </c>
      <c r="I208" s="1280">
        <v>0</v>
      </c>
      <c r="J208" s="1280" t="s">
        <v>62</v>
      </c>
      <c r="K208" s="1288" t="s">
        <v>62</v>
      </c>
    </row>
    <row r="209" spans="1:11">
      <c r="B209" s="1277" t="str">
        <f t="shared" si="4"/>
        <v>EMS</v>
      </c>
      <c r="C209" s="1278" t="s">
        <v>1096</v>
      </c>
      <c r="D209" s="1280" t="s">
        <v>62</v>
      </c>
      <c r="E209" s="1280" t="s">
        <v>62</v>
      </c>
      <c r="F209" s="1280" t="s">
        <v>62</v>
      </c>
      <c r="G209" s="1279" t="s">
        <v>62</v>
      </c>
      <c r="H209" s="1280" t="s">
        <v>62</v>
      </c>
      <c r="I209" s="1280">
        <v>0</v>
      </c>
      <c r="J209" s="1280" t="s">
        <v>62</v>
      </c>
      <c r="K209" s="1288" t="s">
        <v>62</v>
      </c>
    </row>
    <row r="210" spans="1:11">
      <c r="B210" s="1277" t="str">
        <f t="shared" si="4"/>
        <v>EMS</v>
      </c>
      <c r="C210" s="1278" t="s">
        <v>1097</v>
      </c>
      <c r="D210" s="1280" t="s">
        <v>62</v>
      </c>
      <c r="E210" s="1280" t="s">
        <v>308</v>
      </c>
      <c r="F210" s="1280" t="s">
        <v>308</v>
      </c>
      <c r="G210" s="1280" t="s">
        <v>62</v>
      </c>
      <c r="H210" s="1280" t="s">
        <v>62</v>
      </c>
      <c r="I210" s="1280">
        <v>0</v>
      </c>
      <c r="J210" s="1280" t="s">
        <v>62</v>
      </c>
      <c r="K210" s="1288" t="s">
        <v>62</v>
      </c>
    </row>
    <row r="211" spans="1:11">
      <c r="B211" s="959" t="str">
        <f t="shared" si="4"/>
        <v>EMS</v>
      </c>
      <c r="C211" s="1148" t="s">
        <v>1098</v>
      </c>
      <c r="D211" s="1149"/>
      <c r="E211" s="1150"/>
      <c r="F211" s="1132"/>
      <c r="G211" s="1132"/>
      <c r="H211" s="1151"/>
      <c r="I211" s="1151"/>
      <c r="J211" s="1151"/>
      <c r="K211" s="1152"/>
    </row>
    <row r="212" spans="1:11">
      <c r="B212" s="965" t="str">
        <f t="shared" si="4"/>
        <v>EMS</v>
      </c>
      <c r="C212" s="695" t="s">
        <v>1125</v>
      </c>
      <c r="D212" s="1153"/>
      <c r="E212" s="1154"/>
      <c r="F212" s="1155"/>
      <c r="G212" s="1155"/>
      <c r="H212" s="1155"/>
      <c r="I212" s="1155"/>
      <c r="J212" s="1155"/>
      <c r="K212" s="685"/>
    </row>
    <row r="213" spans="1:11">
      <c r="B213" s="959" t="str">
        <f t="shared" si="4"/>
        <v>EMS</v>
      </c>
      <c r="C213" s="920"/>
      <c r="D213" s="1156"/>
      <c r="E213" s="722"/>
      <c r="F213" s="664"/>
      <c r="G213" s="664"/>
      <c r="H213" s="664"/>
      <c r="I213" s="664"/>
      <c r="J213" s="664"/>
      <c r="K213" s="665"/>
    </row>
    <row r="214" spans="1:11">
      <c r="B214" s="956" t="str">
        <f t="shared" si="4"/>
        <v>EMS</v>
      </c>
      <c r="C214" s="956" t="s">
        <v>1104</v>
      </c>
      <c r="D214" s="957">
        <v>2021</v>
      </c>
      <c r="E214" s="957">
        <v>2020</v>
      </c>
      <c r="F214" s="957">
        <v>2019</v>
      </c>
      <c r="G214" s="957">
        <v>2018</v>
      </c>
      <c r="H214" s="957">
        <v>2017</v>
      </c>
      <c r="I214" s="957">
        <v>2016</v>
      </c>
      <c r="J214" s="957">
        <v>2015</v>
      </c>
      <c r="K214" s="958">
        <v>2014</v>
      </c>
    </row>
    <row r="215" spans="1:11">
      <c r="B215" s="1277" t="str">
        <f t="shared" si="4"/>
        <v>EMS</v>
      </c>
      <c r="C215" s="1287" t="s">
        <v>1105</v>
      </c>
      <c r="D215" s="1298">
        <v>307020</v>
      </c>
      <c r="E215" s="1298">
        <v>172.8</v>
      </c>
      <c r="F215" s="1298">
        <v>152</v>
      </c>
      <c r="G215" s="1298">
        <v>50</v>
      </c>
      <c r="H215" s="1298">
        <v>4.38</v>
      </c>
      <c r="I215" s="1298">
        <v>51.5</v>
      </c>
      <c r="J215" s="1298">
        <v>2785</v>
      </c>
      <c r="K215" s="1299" t="s">
        <v>100</v>
      </c>
    </row>
    <row r="216" spans="1:11">
      <c r="B216" s="1277" t="str">
        <f t="shared" si="4"/>
        <v>EMS</v>
      </c>
      <c r="C216" s="1287" t="s">
        <v>1106</v>
      </c>
      <c r="D216" s="1300">
        <v>215917</v>
      </c>
      <c r="E216" s="1280">
        <v>104001</v>
      </c>
      <c r="F216" s="1280" t="s">
        <v>1132</v>
      </c>
      <c r="G216" s="1280">
        <v>1254240</v>
      </c>
      <c r="H216" s="1280">
        <v>86456</v>
      </c>
      <c r="I216" s="1300">
        <v>45845</v>
      </c>
      <c r="J216" s="1280" t="s">
        <v>751</v>
      </c>
      <c r="K216" s="1301" t="s">
        <v>100</v>
      </c>
    </row>
    <row r="217" spans="1:11" ht="25.5">
      <c r="B217" s="1277" t="str">
        <f t="shared" si="4"/>
        <v>EMS</v>
      </c>
      <c r="C217" s="1302" t="s">
        <v>1107</v>
      </c>
      <c r="D217" s="1298" t="s">
        <v>100</v>
      </c>
      <c r="E217" s="1298" t="s">
        <v>100</v>
      </c>
      <c r="F217" s="1298" t="s">
        <v>100</v>
      </c>
      <c r="G217" s="1298" t="s">
        <v>100</v>
      </c>
      <c r="H217" s="1298" t="s">
        <v>100</v>
      </c>
      <c r="I217" s="1298" t="s">
        <v>100</v>
      </c>
      <c r="J217" s="1303" t="s">
        <v>1133</v>
      </c>
      <c r="K217" s="1299" t="s">
        <v>100</v>
      </c>
    </row>
    <row r="218" spans="1:11">
      <c r="B218" s="1277" t="str">
        <f t="shared" si="4"/>
        <v>EMS</v>
      </c>
      <c r="C218" s="1304"/>
      <c r="D218" s="1305"/>
      <c r="E218" s="1306"/>
      <c r="F218" s="1306"/>
      <c r="G218" s="1306"/>
      <c r="H218" s="1307"/>
      <c r="I218" s="1307"/>
      <c r="J218" s="1307"/>
      <c r="K218" s="1308"/>
    </row>
    <row r="219" spans="1:11">
      <c r="B219" s="956" t="s">
        <v>18</v>
      </c>
      <c r="C219" s="956" t="s">
        <v>1054</v>
      </c>
      <c r="D219" s="957">
        <v>2021</v>
      </c>
      <c r="E219" s="957">
        <v>2020</v>
      </c>
      <c r="F219" s="957">
        <v>2019</v>
      </c>
      <c r="G219" s="957">
        <v>2018</v>
      </c>
      <c r="H219" s="957">
        <v>2017</v>
      </c>
      <c r="I219" s="957">
        <v>2016</v>
      </c>
      <c r="J219" s="957">
        <v>2015</v>
      </c>
      <c r="K219" s="958">
        <v>2014</v>
      </c>
    </row>
    <row r="220" spans="1:11">
      <c r="B220" s="1277" t="str">
        <f>$B$219</f>
        <v>EMT</v>
      </c>
      <c r="C220" s="1287" t="s">
        <v>1055</v>
      </c>
      <c r="D220" s="1309">
        <v>11707</v>
      </c>
      <c r="E220" s="1309">
        <v>11013</v>
      </c>
      <c r="F220" s="1309">
        <v>10785</v>
      </c>
      <c r="G220" s="1309">
        <v>10306</v>
      </c>
      <c r="H220" s="1309">
        <v>8848</v>
      </c>
      <c r="I220" s="1309">
        <v>8222</v>
      </c>
      <c r="J220" s="1309">
        <v>7752</v>
      </c>
      <c r="K220" s="1310">
        <v>6711.15</v>
      </c>
    </row>
    <row r="221" spans="1:11">
      <c r="B221" s="1277" t="str">
        <f t="shared" ref="B221:B273" si="5">$B$219</f>
        <v>EMT</v>
      </c>
      <c r="C221" s="1287" t="s">
        <v>1056</v>
      </c>
      <c r="D221" s="1311">
        <v>0.47299999999999998</v>
      </c>
      <c r="E221" s="1311">
        <v>0.46200000000000002</v>
      </c>
      <c r="F221" s="1311">
        <v>0.45600000000000002</v>
      </c>
      <c r="G221" s="1311">
        <v>0.442</v>
      </c>
      <c r="H221" s="1311">
        <v>0.40799999999999997</v>
      </c>
      <c r="I221" s="1311">
        <v>0.40600000000000003</v>
      </c>
      <c r="J221" s="1311">
        <v>0.37</v>
      </c>
      <c r="K221" s="1312">
        <v>0.32940000000000003</v>
      </c>
    </row>
    <row r="222" spans="1:11">
      <c r="B222" s="956" t="str">
        <f t="shared" si="5"/>
        <v>EMT</v>
      </c>
      <c r="C222" s="956" t="s">
        <v>1057</v>
      </c>
      <c r="D222" s="957">
        <v>2021</v>
      </c>
      <c r="E222" s="957">
        <v>2020</v>
      </c>
      <c r="F222" s="957">
        <v>2019</v>
      </c>
      <c r="G222" s="957">
        <v>2018</v>
      </c>
      <c r="H222" s="957">
        <v>2017</v>
      </c>
      <c r="I222" s="957">
        <v>2016</v>
      </c>
      <c r="J222" s="957">
        <v>2015</v>
      </c>
      <c r="K222" s="958">
        <v>2014</v>
      </c>
    </row>
    <row r="223" spans="1:11" s="25" customFormat="1">
      <c r="A223" s="52"/>
      <c r="B223" s="1277" t="str">
        <f t="shared" si="5"/>
        <v>EMT</v>
      </c>
      <c r="C223" s="1313" t="s">
        <v>1058</v>
      </c>
      <c r="D223" s="1314"/>
      <c r="E223" s="1314"/>
      <c r="F223" s="1314"/>
      <c r="G223" s="1314"/>
      <c r="H223" s="1314"/>
      <c r="I223" s="1314"/>
      <c r="J223" s="1314"/>
      <c r="K223" s="1315"/>
    </row>
    <row r="224" spans="1:11">
      <c r="B224" s="1277" t="str">
        <f t="shared" si="5"/>
        <v>EMT</v>
      </c>
      <c r="C224" s="1287" t="s">
        <v>1059</v>
      </c>
      <c r="D224" s="1309" t="s">
        <v>751</v>
      </c>
      <c r="E224" s="1309" t="s">
        <v>100</v>
      </c>
      <c r="F224" s="1309" t="s">
        <v>100</v>
      </c>
      <c r="G224" s="1309">
        <v>3446</v>
      </c>
      <c r="H224" s="1309">
        <v>3966</v>
      </c>
      <c r="I224" s="1309">
        <v>7647</v>
      </c>
      <c r="J224" s="1309">
        <v>6232</v>
      </c>
      <c r="K224" s="1310" t="s">
        <v>100</v>
      </c>
    </row>
    <row r="225" spans="1:11">
      <c r="B225" s="1277" t="str">
        <f t="shared" si="5"/>
        <v>EMT</v>
      </c>
      <c r="C225" s="1287" t="s">
        <v>1060</v>
      </c>
      <c r="D225" s="1316" t="s">
        <v>62</v>
      </c>
      <c r="E225" s="1316" t="s">
        <v>62</v>
      </c>
      <c r="F225" s="1316" t="s">
        <v>62</v>
      </c>
      <c r="G225" s="1316" t="s">
        <v>62</v>
      </c>
      <c r="H225" s="1316" t="s">
        <v>62</v>
      </c>
      <c r="I225" s="1316" t="s">
        <v>62</v>
      </c>
      <c r="J225" s="1316" t="s">
        <v>62</v>
      </c>
      <c r="K225" s="1317" t="s">
        <v>62</v>
      </c>
    </row>
    <row r="226" spans="1:11" s="25" customFormat="1">
      <c r="A226" s="52"/>
      <c r="B226" s="1277" t="str">
        <f t="shared" si="5"/>
        <v>EMT</v>
      </c>
      <c r="C226" s="1313" t="s">
        <v>1061</v>
      </c>
      <c r="D226" s="1314"/>
      <c r="E226" s="1314"/>
      <c r="F226" s="1314"/>
      <c r="G226" s="1314"/>
      <c r="H226" s="1314"/>
      <c r="I226" s="1316"/>
      <c r="J226" s="1316"/>
      <c r="K226" s="1317"/>
    </row>
    <row r="227" spans="1:11">
      <c r="B227" s="1277" t="str">
        <f t="shared" si="5"/>
        <v>EMT</v>
      </c>
      <c r="C227" s="1287" t="s">
        <v>1062</v>
      </c>
      <c r="D227" s="1309" t="s">
        <v>63</v>
      </c>
      <c r="E227" s="1309" t="s">
        <v>63</v>
      </c>
      <c r="F227" s="1309" t="s">
        <v>63</v>
      </c>
      <c r="G227" s="1309" t="s">
        <v>63</v>
      </c>
      <c r="H227" s="1309" t="s">
        <v>63</v>
      </c>
      <c r="I227" s="1309" t="s">
        <v>63</v>
      </c>
      <c r="J227" s="1309" t="s">
        <v>63</v>
      </c>
      <c r="K227" s="1310" t="s">
        <v>63</v>
      </c>
    </row>
    <row r="228" spans="1:11" s="25" customFormat="1">
      <c r="A228" s="52"/>
      <c r="B228" s="1277" t="str">
        <f t="shared" si="5"/>
        <v>EMT</v>
      </c>
      <c r="C228" s="1313" t="s">
        <v>1063</v>
      </c>
      <c r="D228" s="1314"/>
      <c r="E228" s="1314"/>
      <c r="F228" s="1314"/>
      <c r="G228" s="1314"/>
      <c r="H228" s="1314"/>
      <c r="I228" s="1316"/>
      <c r="J228" s="1316"/>
      <c r="K228" s="1317"/>
    </row>
    <row r="229" spans="1:11">
      <c r="B229" s="1277" t="str">
        <f t="shared" si="5"/>
        <v>EMT</v>
      </c>
      <c r="C229" s="1287" t="s">
        <v>1064</v>
      </c>
      <c r="D229" s="1316">
        <v>456.26</v>
      </c>
      <c r="E229" s="1316">
        <v>29.75</v>
      </c>
      <c r="F229" s="1316">
        <v>41</v>
      </c>
      <c r="G229" s="1316">
        <v>122</v>
      </c>
      <c r="H229" s="1316">
        <v>101</v>
      </c>
      <c r="I229" s="1316">
        <v>52</v>
      </c>
      <c r="J229" s="1316">
        <v>111</v>
      </c>
      <c r="K229" s="1317">
        <v>170</v>
      </c>
    </row>
    <row r="230" spans="1:11">
      <c r="B230" s="1277" t="str">
        <f t="shared" si="5"/>
        <v>EMT</v>
      </c>
      <c r="C230" s="1287" t="s">
        <v>1065</v>
      </c>
      <c r="D230" s="1311">
        <v>0</v>
      </c>
      <c r="E230" s="1311">
        <v>0</v>
      </c>
      <c r="F230" s="1311">
        <v>0.2</v>
      </c>
      <c r="G230" s="1318">
        <v>1</v>
      </c>
      <c r="H230" s="1318">
        <v>1</v>
      </c>
      <c r="I230" s="1318">
        <v>0.997</v>
      </c>
      <c r="J230" s="1318">
        <v>0</v>
      </c>
      <c r="K230" s="1319">
        <v>0.73</v>
      </c>
    </row>
    <row r="231" spans="1:11">
      <c r="B231" s="956" t="str">
        <f t="shared" si="5"/>
        <v>EMT</v>
      </c>
      <c r="C231" s="956" t="s">
        <v>1066</v>
      </c>
      <c r="D231" s="957">
        <v>2021</v>
      </c>
      <c r="E231" s="957">
        <v>2020</v>
      </c>
      <c r="F231" s="957">
        <v>2019</v>
      </c>
      <c r="G231" s="957">
        <v>2018</v>
      </c>
      <c r="H231" s="957">
        <v>2017</v>
      </c>
      <c r="I231" s="957">
        <v>2016</v>
      </c>
      <c r="J231" s="957">
        <v>2015</v>
      </c>
      <c r="K231" s="958">
        <v>2014</v>
      </c>
    </row>
    <row r="232" spans="1:11" s="25" customFormat="1">
      <c r="A232" s="52"/>
      <c r="B232" s="1277" t="str">
        <f t="shared" si="5"/>
        <v>EMT</v>
      </c>
      <c r="C232" s="1313" t="s">
        <v>1067</v>
      </c>
      <c r="D232" s="1314"/>
      <c r="E232" s="1314"/>
      <c r="F232" s="1314"/>
      <c r="G232" s="1314"/>
      <c r="H232" s="1314"/>
      <c r="I232" s="1314"/>
      <c r="J232" s="1314"/>
      <c r="K232" s="1315"/>
    </row>
    <row r="233" spans="1:11">
      <c r="B233" s="1277" t="str">
        <f t="shared" si="5"/>
        <v>EMT</v>
      </c>
      <c r="C233" s="1287" t="s">
        <v>1120</v>
      </c>
      <c r="D233" s="1320">
        <v>3.0799999999999998E-3</v>
      </c>
      <c r="E233" s="1320">
        <v>3.0400000000000002E-3</v>
      </c>
      <c r="F233" s="1320">
        <v>3.2699999999999999E-3</v>
      </c>
      <c r="G233" s="1320">
        <v>2.8600000000000001E-3</v>
      </c>
      <c r="H233" s="1320">
        <v>3.0100000000000001E-3</v>
      </c>
      <c r="I233" s="1320">
        <v>1.1E-5</v>
      </c>
      <c r="J233" s="1320">
        <v>1.0000000000000001E-5</v>
      </c>
      <c r="K233" s="1321" t="s">
        <v>100</v>
      </c>
    </row>
    <row r="234" spans="1:11">
      <c r="B234" s="1277" t="str">
        <f t="shared" si="5"/>
        <v>EMT</v>
      </c>
      <c r="C234" s="1287" t="s">
        <v>1069</v>
      </c>
      <c r="D234" s="1309">
        <v>29554020</v>
      </c>
      <c r="E234" s="1309">
        <v>29343834</v>
      </c>
      <c r="F234" s="1309">
        <v>30385642</v>
      </c>
      <c r="G234" s="1309"/>
      <c r="H234" s="1309"/>
      <c r="I234" s="1309"/>
      <c r="J234" s="1309"/>
      <c r="K234" s="1310"/>
    </row>
    <row r="235" spans="1:11">
      <c r="B235" s="1322" t="str">
        <f t="shared" si="5"/>
        <v>EMT</v>
      </c>
      <c r="C235" s="1313" t="s">
        <v>1070</v>
      </c>
      <c r="D235" s="1323">
        <v>106394</v>
      </c>
      <c r="E235" s="1323">
        <v>105638</v>
      </c>
      <c r="F235" s="1323">
        <v>109388</v>
      </c>
      <c r="G235" s="1323"/>
      <c r="H235" s="1323"/>
      <c r="I235" s="1323"/>
      <c r="J235" s="1323"/>
      <c r="K235" s="1324"/>
    </row>
    <row r="236" spans="1:11">
      <c r="B236" s="1277" t="str">
        <f t="shared" si="5"/>
        <v>EMT</v>
      </c>
      <c r="C236" s="1287" t="s">
        <v>1071</v>
      </c>
      <c r="D236" s="1309">
        <v>9536348</v>
      </c>
      <c r="E236" s="1309">
        <v>9674455</v>
      </c>
      <c r="F236" s="1309">
        <v>9690288</v>
      </c>
      <c r="G236" s="1309"/>
      <c r="H236" s="1309"/>
      <c r="I236" s="1309"/>
      <c r="J236" s="1309"/>
      <c r="K236" s="1310"/>
    </row>
    <row r="237" spans="1:11">
      <c r="B237" s="1277" t="str">
        <f t="shared" si="5"/>
        <v>EMT</v>
      </c>
      <c r="C237" s="1287" t="s">
        <v>1072</v>
      </c>
      <c r="D237" s="1309">
        <v>34331</v>
      </c>
      <c r="E237" s="1309">
        <v>34828</v>
      </c>
      <c r="F237" s="1309">
        <v>34885</v>
      </c>
      <c r="G237" s="1309"/>
      <c r="H237" s="1309"/>
      <c r="I237" s="1309"/>
      <c r="J237" s="1309"/>
      <c r="K237" s="1310"/>
    </row>
    <row r="238" spans="1:11">
      <c r="B238" s="1277" t="str">
        <f t="shared" si="5"/>
        <v>EMT</v>
      </c>
      <c r="C238" s="1313" t="s">
        <v>1073</v>
      </c>
      <c r="D238" s="1314"/>
      <c r="E238" s="1314"/>
      <c r="F238" s="1314"/>
      <c r="G238" s="1314"/>
      <c r="H238" s="1314"/>
      <c r="I238" s="1316"/>
      <c r="J238" s="1316"/>
      <c r="K238" s="1317"/>
    </row>
    <row r="239" spans="1:11">
      <c r="B239" s="1322" t="str">
        <f t="shared" si="5"/>
        <v>EMT</v>
      </c>
      <c r="C239" s="1313" t="s">
        <v>1074</v>
      </c>
      <c r="D239" s="1323">
        <v>72064</v>
      </c>
      <c r="E239" s="1323">
        <v>70810</v>
      </c>
      <c r="F239" s="1323">
        <v>74503</v>
      </c>
      <c r="G239" s="1323">
        <f t="shared" ref="G239:K239" si="6">SUM(G240:G245)</f>
        <v>73711</v>
      </c>
      <c r="H239" s="1323">
        <f t="shared" si="6"/>
        <v>75647</v>
      </c>
      <c r="I239" s="1323">
        <f t="shared" si="6"/>
        <v>75912</v>
      </c>
      <c r="J239" s="1323">
        <f t="shared" si="6"/>
        <v>67991</v>
      </c>
      <c r="K239" s="1324">
        <f t="shared" si="6"/>
        <v>0</v>
      </c>
    </row>
    <row r="240" spans="1:11">
      <c r="B240" s="1277" t="str">
        <f t="shared" si="5"/>
        <v>EMT</v>
      </c>
      <c r="C240" s="1291" t="s">
        <v>1110</v>
      </c>
      <c r="D240" s="1309">
        <v>49710</v>
      </c>
      <c r="E240" s="1309">
        <v>50504</v>
      </c>
      <c r="F240" s="1309">
        <v>51067</v>
      </c>
      <c r="G240" s="1309">
        <v>52029</v>
      </c>
      <c r="H240" s="1309">
        <v>54242</v>
      </c>
      <c r="I240" s="1309">
        <v>56761</v>
      </c>
      <c r="J240" s="1309">
        <v>51588</v>
      </c>
      <c r="K240" s="1310" t="s">
        <v>100</v>
      </c>
    </row>
    <row r="241" spans="1:11">
      <c r="B241" s="1277" t="str">
        <f t="shared" si="5"/>
        <v>EMT</v>
      </c>
      <c r="C241" s="1291" t="s">
        <v>1134</v>
      </c>
      <c r="D241" s="1309">
        <v>12613</v>
      </c>
      <c r="E241" s="1309">
        <v>3796</v>
      </c>
      <c r="F241" s="1309">
        <v>4338</v>
      </c>
      <c r="G241" s="1309">
        <v>3575</v>
      </c>
      <c r="H241" s="1309">
        <v>3582</v>
      </c>
      <c r="I241" s="1309">
        <v>10379</v>
      </c>
      <c r="J241" s="1309">
        <v>4322</v>
      </c>
      <c r="K241" s="1310" t="s">
        <v>100</v>
      </c>
    </row>
    <row r="242" spans="1:11">
      <c r="B242" s="1277" t="str">
        <f t="shared" si="5"/>
        <v>EMT</v>
      </c>
      <c r="C242" s="1291" t="s">
        <v>1131</v>
      </c>
      <c r="D242" s="1309">
        <v>0</v>
      </c>
      <c r="E242" s="1309">
        <v>103</v>
      </c>
      <c r="F242" s="1309">
        <v>311</v>
      </c>
      <c r="G242" s="1309"/>
      <c r="H242" s="1309"/>
      <c r="I242" s="1309"/>
      <c r="J242" s="1309"/>
      <c r="K242" s="1310"/>
    </row>
    <row r="243" spans="1:11">
      <c r="B243" s="1277" t="str">
        <f t="shared" si="5"/>
        <v>EMT</v>
      </c>
      <c r="C243" s="1291" t="s">
        <v>1135</v>
      </c>
      <c r="D243" s="1309">
        <v>9740</v>
      </c>
      <c r="E243" s="1309">
        <v>16047</v>
      </c>
      <c r="F243" s="1309">
        <v>18787</v>
      </c>
      <c r="G243" s="1309">
        <v>18107</v>
      </c>
      <c r="H243" s="1309">
        <v>17823</v>
      </c>
      <c r="I243" s="1309">
        <v>8772</v>
      </c>
      <c r="J243" s="1309">
        <v>12081</v>
      </c>
      <c r="K243" s="1310" t="s">
        <v>100</v>
      </c>
    </row>
    <row r="244" spans="1:11">
      <c r="B244" s="1277" t="str">
        <f t="shared" si="5"/>
        <v>EMT</v>
      </c>
      <c r="C244" s="1291" t="s">
        <v>1113</v>
      </c>
      <c r="D244" s="1316">
        <v>0</v>
      </c>
      <c r="E244" s="1316">
        <v>0</v>
      </c>
      <c r="F244" s="1316">
        <v>0</v>
      </c>
      <c r="G244" s="1316" t="s">
        <v>63</v>
      </c>
      <c r="H244" s="1316" t="s">
        <v>63</v>
      </c>
      <c r="I244" s="1316" t="s">
        <v>63</v>
      </c>
      <c r="J244" s="1316" t="s">
        <v>63</v>
      </c>
      <c r="K244" s="1317" t="s">
        <v>63</v>
      </c>
    </row>
    <row r="245" spans="1:11">
      <c r="B245" s="1277" t="str">
        <f t="shared" si="5"/>
        <v>EMT</v>
      </c>
      <c r="C245" s="1291" t="s">
        <v>215</v>
      </c>
      <c r="D245" s="1316">
        <v>0</v>
      </c>
      <c r="E245" s="1316">
        <v>0</v>
      </c>
      <c r="F245" s="1316">
        <v>0</v>
      </c>
      <c r="G245" s="1316" t="s">
        <v>63</v>
      </c>
      <c r="H245" s="1316" t="s">
        <v>63</v>
      </c>
      <c r="I245" s="1316" t="s">
        <v>63</v>
      </c>
      <c r="J245" s="1316" t="s">
        <v>63</v>
      </c>
      <c r="K245" s="1317" t="s">
        <v>63</v>
      </c>
    </row>
    <row r="246" spans="1:11" s="25" customFormat="1">
      <c r="A246" s="52"/>
      <c r="B246" s="1277" t="str">
        <f t="shared" si="5"/>
        <v>EMT</v>
      </c>
      <c r="C246" s="1313" t="s">
        <v>1080</v>
      </c>
      <c r="D246" s="1314"/>
      <c r="E246" s="1314"/>
      <c r="F246" s="1314"/>
      <c r="G246" s="1314"/>
      <c r="H246" s="1314"/>
      <c r="I246" s="1316"/>
      <c r="J246" s="1316"/>
      <c r="K246" s="1317"/>
    </row>
    <row r="247" spans="1:11">
      <c r="B247" s="1277" t="str">
        <f t="shared" si="5"/>
        <v>EMT</v>
      </c>
      <c r="C247" s="1291" t="s">
        <v>1081</v>
      </c>
      <c r="D247" s="1309">
        <v>23272</v>
      </c>
      <c r="E247" s="1309">
        <v>22299</v>
      </c>
      <c r="F247" s="1309">
        <v>23831</v>
      </c>
      <c r="G247" s="1309">
        <v>23940</v>
      </c>
      <c r="H247" s="1309">
        <v>9333</v>
      </c>
      <c r="I247" s="1309">
        <v>8574</v>
      </c>
      <c r="J247" s="1309">
        <v>10092</v>
      </c>
      <c r="K247" s="1310">
        <v>13540</v>
      </c>
    </row>
    <row r="248" spans="1:11">
      <c r="B248" s="1277" t="str">
        <f t="shared" si="5"/>
        <v>EMT</v>
      </c>
      <c r="C248" s="1291" t="s">
        <v>1082</v>
      </c>
      <c r="D248" s="1316">
        <v>0</v>
      </c>
      <c r="E248" s="1316">
        <v>0</v>
      </c>
      <c r="F248" s="1316">
        <v>0</v>
      </c>
      <c r="G248" s="1316">
        <v>0</v>
      </c>
      <c r="H248" s="1316">
        <v>175</v>
      </c>
      <c r="I248" s="1316">
        <v>175</v>
      </c>
      <c r="J248" s="1316">
        <v>0</v>
      </c>
      <c r="K248" s="1317">
        <v>0</v>
      </c>
    </row>
    <row r="249" spans="1:11">
      <c r="B249" s="1277" t="str">
        <f t="shared" si="5"/>
        <v>EMT</v>
      </c>
      <c r="C249" s="1291" t="s">
        <v>1084</v>
      </c>
      <c r="D249" s="1316">
        <v>0</v>
      </c>
      <c r="E249" s="1316">
        <v>0</v>
      </c>
      <c r="F249" s="1316">
        <v>0</v>
      </c>
      <c r="G249" s="1316">
        <v>0</v>
      </c>
      <c r="H249" s="1316">
        <v>0</v>
      </c>
      <c r="I249" s="1316">
        <v>0</v>
      </c>
      <c r="J249" s="1316">
        <v>0</v>
      </c>
      <c r="K249" s="1317">
        <v>0</v>
      </c>
    </row>
    <row r="250" spans="1:11">
      <c r="B250" s="1277" t="str">
        <f t="shared" si="5"/>
        <v>EMT</v>
      </c>
      <c r="C250" s="1287" t="s">
        <v>1085</v>
      </c>
      <c r="D250" s="1309">
        <v>23272</v>
      </c>
      <c r="E250" s="1309">
        <v>22299</v>
      </c>
      <c r="F250" s="1309">
        <v>23831</v>
      </c>
      <c r="G250" s="1309">
        <v>23940</v>
      </c>
      <c r="H250" s="1309">
        <v>9508</v>
      </c>
      <c r="I250" s="1309">
        <v>8749</v>
      </c>
      <c r="J250" s="1309">
        <v>10092</v>
      </c>
      <c r="K250" s="1310">
        <v>13540</v>
      </c>
    </row>
    <row r="251" spans="1:11">
      <c r="B251" s="1277" t="str">
        <f t="shared" si="5"/>
        <v>EMT</v>
      </c>
      <c r="C251" s="1287" t="s">
        <v>1123</v>
      </c>
      <c r="D251" s="1316">
        <v>9.6</v>
      </c>
      <c r="E251" s="1316">
        <v>9.42</v>
      </c>
      <c r="F251" s="1316">
        <v>9.86</v>
      </c>
      <c r="G251" s="1316">
        <v>9.84</v>
      </c>
      <c r="H251" s="1316">
        <v>3.92</v>
      </c>
      <c r="I251" s="1316">
        <v>3.6</v>
      </c>
      <c r="J251" s="1316">
        <v>4.0999999999999996</v>
      </c>
      <c r="K251" s="1317">
        <v>7.12</v>
      </c>
    </row>
    <row r="252" spans="1:11">
      <c r="B252" s="956" t="str">
        <f t="shared" si="5"/>
        <v>EMT</v>
      </c>
      <c r="C252" s="956" t="s">
        <v>1087</v>
      </c>
      <c r="D252" s="957">
        <v>2021</v>
      </c>
      <c r="E252" s="957">
        <v>2020</v>
      </c>
      <c r="F252" s="957">
        <v>2019</v>
      </c>
      <c r="G252" s="957">
        <v>2018</v>
      </c>
      <c r="H252" s="957">
        <v>2017</v>
      </c>
      <c r="I252" s="957">
        <v>2016</v>
      </c>
      <c r="J252" s="957">
        <v>2015</v>
      </c>
      <c r="K252" s="958">
        <v>2014</v>
      </c>
    </row>
    <row r="253" spans="1:11" s="25" customFormat="1">
      <c r="A253" s="52"/>
      <c r="B253" s="1277" t="str">
        <f t="shared" si="5"/>
        <v>EMT</v>
      </c>
      <c r="C253" s="1313" t="s">
        <v>1088</v>
      </c>
      <c r="D253" s="1314"/>
      <c r="E253" s="1314"/>
      <c r="F253" s="1314"/>
      <c r="G253" s="1314"/>
      <c r="H253" s="1314"/>
      <c r="I253" s="1314"/>
      <c r="J253" s="1314"/>
      <c r="K253" s="1315"/>
    </row>
    <row r="254" spans="1:11">
      <c r="B254" s="1277" t="str">
        <f t="shared" si="5"/>
        <v>EMT</v>
      </c>
      <c r="C254" s="1287" t="s">
        <v>1089</v>
      </c>
      <c r="D254" s="1316">
        <v>219</v>
      </c>
      <c r="E254" s="1316">
        <v>204</v>
      </c>
      <c r="F254" s="1316">
        <v>521</v>
      </c>
      <c r="G254" s="1316">
        <v>593</v>
      </c>
      <c r="H254" s="1316" t="s">
        <v>100</v>
      </c>
      <c r="I254" s="1316">
        <v>321</v>
      </c>
      <c r="J254" s="1316">
        <v>288</v>
      </c>
      <c r="K254" s="1317">
        <v>335</v>
      </c>
    </row>
    <row r="255" spans="1:11">
      <c r="B255" s="1277" t="str">
        <f t="shared" si="5"/>
        <v>EMT</v>
      </c>
      <c r="C255" s="1287" t="s">
        <v>1090</v>
      </c>
      <c r="D255" s="1311">
        <v>9.6299999999999997E-2</v>
      </c>
      <c r="E255" s="1311">
        <v>8.5999999999999993E-2</v>
      </c>
      <c r="F255" s="1311">
        <v>0.215</v>
      </c>
      <c r="G255" s="1311">
        <v>0.23599999999999999</v>
      </c>
      <c r="H255" s="1311" t="s">
        <v>100</v>
      </c>
      <c r="I255" s="1311">
        <v>0.14000000000000001</v>
      </c>
      <c r="J255" s="1311">
        <v>0.12</v>
      </c>
      <c r="K255" s="1312">
        <v>0.17</v>
      </c>
    </row>
    <row r="256" spans="1:11">
      <c r="B256" s="1277" t="str">
        <f t="shared" si="5"/>
        <v>EMT</v>
      </c>
      <c r="C256" s="1287" t="s">
        <v>1091</v>
      </c>
      <c r="D256" s="1311">
        <v>0.4</v>
      </c>
      <c r="E256" s="1311">
        <v>7.0000000000000001E-3</v>
      </c>
      <c r="F256" s="1311">
        <v>2.9000000000000001E-2</v>
      </c>
      <c r="G256" s="1311">
        <v>6.2E-2</v>
      </c>
      <c r="H256" s="1311" t="s">
        <v>100</v>
      </c>
      <c r="I256" s="1311">
        <v>0.03</v>
      </c>
      <c r="J256" s="1311">
        <v>1.4999999999999999E-2</v>
      </c>
      <c r="K256" s="1312">
        <v>0.22</v>
      </c>
    </row>
    <row r="257" spans="1:11" s="25" customFormat="1">
      <c r="A257" s="52"/>
      <c r="B257" s="1277" t="str">
        <f t="shared" si="5"/>
        <v>EMT</v>
      </c>
      <c r="C257" s="1313" t="s">
        <v>1092</v>
      </c>
      <c r="D257" s="1314"/>
      <c r="E257" s="1314"/>
      <c r="F257" s="1314"/>
      <c r="G257" s="1314"/>
      <c r="H257" s="1314"/>
      <c r="I257" s="1314"/>
      <c r="J257" s="1314"/>
      <c r="K257" s="1315"/>
    </row>
    <row r="258" spans="1:11">
      <c r="B258" s="1277" t="str">
        <f t="shared" si="5"/>
        <v>EMT</v>
      </c>
      <c r="C258" s="1287" t="s">
        <v>1093</v>
      </c>
      <c r="D258" s="1316" t="s">
        <v>100</v>
      </c>
      <c r="E258" s="1316">
        <v>10</v>
      </c>
      <c r="F258" s="1316">
        <v>57</v>
      </c>
      <c r="G258" s="1309">
        <v>3073</v>
      </c>
      <c r="H258" s="1316" t="s">
        <v>100</v>
      </c>
      <c r="I258" s="1316">
        <v>204</v>
      </c>
      <c r="J258" s="1316" t="s">
        <v>100</v>
      </c>
      <c r="K258" s="1317" t="s">
        <v>63</v>
      </c>
    </row>
    <row r="259" spans="1:11">
      <c r="B259" s="1277" t="str">
        <f t="shared" si="5"/>
        <v>EMT</v>
      </c>
      <c r="C259" s="1287" t="s">
        <v>1094</v>
      </c>
      <c r="D259" s="1309">
        <v>2273</v>
      </c>
      <c r="E259" s="1309">
        <v>1928</v>
      </c>
      <c r="F259" s="1309">
        <v>17845</v>
      </c>
      <c r="G259" s="1309">
        <v>46684</v>
      </c>
      <c r="H259" s="1309" t="s">
        <v>100</v>
      </c>
      <c r="I259" s="1309">
        <v>76417</v>
      </c>
      <c r="J259" s="1309" t="s">
        <v>100</v>
      </c>
      <c r="K259" s="1310" t="s">
        <v>63</v>
      </c>
    </row>
    <row r="260" spans="1:11">
      <c r="B260" s="1277" t="str">
        <f t="shared" si="5"/>
        <v>EMT</v>
      </c>
      <c r="C260" s="1287" t="s">
        <v>1095</v>
      </c>
      <c r="D260" s="1316" t="s">
        <v>100</v>
      </c>
      <c r="E260" s="1316" t="s">
        <v>100</v>
      </c>
      <c r="F260" s="1316" t="s">
        <v>100</v>
      </c>
      <c r="G260" s="1309" t="s">
        <v>100</v>
      </c>
      <c r="H260" s="1316" t="s">
        <v>100</v>
      </c>
      <c r="I260" s="1316">
        <v>2990</v>
      </c>
      <c r="J260" s="1316" t="s">
        <v>100</v>
      </c>
      <c r="K260" s="1317" t="s">
        <v>63</v>
      </c>
    </row>
    <row r="261" spans="1:11">
      <c r="B261" s="1277" t="str">
        <f t="shared" si="5"/>
        <v>EMT</v>
      </c>
      <c r="C261" s="1287" t="s">
        <v>1096</v>
      </c>
      <c r="D261" s="1316" t="s">
        <v>100</v>
      </c>
      <c r="E261" s="1316" t="s">
        <v>100</v>
      </c>
      <c r="F261" s="1316" t="s">
        <v>100</v>
      </c>
      <c r="G261" s="1316" t="s">
        <v>100</v>
      </c>
      <c r="H261" s="1316" t="s">
        <v>100</v>
      </c>
      <c r="I261" s="1316" t="s">
        <v>100</v>
      </c>
      <c r="J261" s="1316" t="s">
        <v>100</v>
      </c>
      <c r="K261" s="1317" t="s">
        <v>63</v>
      </c>
    </row>
    <row r="262" spans="1:11">
      <c r="B262" s="1277" t="str">
        <f t="shared" si="5"/>
        <v>EMT</v>
      </c>
      <c r="C262" s="1287" t="s">
        <v>1097</v>
      </c>
      <c r="D262" s="1316" t="s">
        <v>100</v>
      </c>
      <c r="E262" s="1316" t="s">
        <v>100</v>
      </c>
      <c r="F262" s="1316" t="s">
        <v>100</v>
      </c>
      <c r="G262" s="1309" t="s">
        <v>100</v>
      </c>
      <c r="H262" s="1316" t="s">
        <v>100</v>
      </c>
      <c r="I262" s="1316" t="s">
        <v>100</v>
      </c>
      <c r="J262" s="1316" t="s">
        <v>100</v>
      </c>
      <c r="K262" s="1317" t="s">
        <v>63</v>
      </c>
    </row>
    <row r="263" spans="1:11">
      <c r="B263" s="959" t="str">
        <f t="shared" si="5"/>
        <v>EMT</v>
      </c>
      <c r="C263" s="1253" t="s">
        <v>1098</v>
      </c>
      <c r="D263" s="1254"/>
      <c r="E263" s="1254"/>
      <c r="F263" s="1254"/>
      <c r="G263" s="1255"/>
      <c r="H263" s="1254"/>
      <c r="I263" s="1254"/>
      <c r="J263" s="1254"/>
      <c r="K263" s="1256"/>
    </row>
    <row r="264" spans="1:11">
      <c r="B264" s="965" t="str">
        <f t="shared" si="5"/>
        <v>EMT</v>
      </c>
      <c r="C264" s="1257" t="s">
        <v>1125</v>
      </c>
      <c r="D264" s="1258"/>
      <c r="E264" s="1258"/>
      <c r="F264" s="1258"/>
      <c r="G264" s="1259"/>
      <c r="H264" s="1258"/>
      <c r="I264" s="1258"/>
      <c r="J264" s="1258"/>
      <c r="K264" s="1260"/>
    </row>
    <row r="265" spans="1:11">
      <c r="B265" s="959" t="str">
        <f t="shared" si="5"/>
        <v>EMT</v>
      </c>
      <c r="C265" s="698" t="s">
        <v>1136</v>
      </c>
      <c r="D265" s="1261"/>
      <c r="E265" s="1261"/>
      <c r="F265" s="1261"/>
      <c r="G265" s="1262"/>
      <c r="H265" s="1261"/>
      <c r="I265" s="1261"/>
      <c r="J265" s="1261"/>
      <c r="K265" s="1263"/>
    </row>
    <row r="266" spans="1:11">
      <c r="B266" s="965" t="str">
        <f t="shared" si="5"/>
        <v>EMT</v>
      </c>
      <c r="C266" s="1264"/>
      <c r="D266" s="1265"/>
      <c r="E266" s="1265"/>
      <c r="F266" s="1265"/>
      <c r="G266" s="1265"/>
      <c r="H266" s="1265"/>
      <c r="I266" s="1265"/>
      <c r="J266" s="1265"/>
      <c r="K266" s="1266"/>
    </row>
    <row r="267" spans="1:11">
      <c r="B267" s="956" t="str">
        <f t="shared" si="5"/>
        <v>EMT</v>
      </c>
      <c r="C267" s="956" t="s">
        <v>1104</v>
      </c>
      <c r="D267" s="957">
        <v>2021</v>
      </c>
      <c r="E267" s="957">
        <v>2020</v>
      </c>
      <c r="F267" s="957">
        <v>2019</v>
      </c>
      <c r="G267" s="957">
        <v>2018</v>
      </c>
      <c r="H267" s="957">
        <v>2017</v>
      </c>
      <c r="I267" s="957">
        <v>2016</v>
      </c>
      <c r="J267" s="957">
        <v>2015</v>
      </c>
      <c r="K267" s="958">
        <v>2014</v>
      </c>
    </row>
    <row r="268" spans="1:11">
      <c r="B268" s="1277" t="str">
        <f t="shared" si="5"/>
        <v>EMT</v>
      </c>
      <c r="C268" s="1325" t="s">
        <v>1105</v>
      </c>
      <c r="D268" s="1298">
        <v>5102</v>
      </c>
      <c r="E268" s="1298">
        <v>5632</v>
      </c>
      <c r="F268" s="1298">
        <v>7439</v>
      </c>
      <c r="G268" s="1298">
        <v>651</v>
      </c>
      <c r="H268" s="1298">
        <v>562</v>
      </c>
      <c r="I268" s="1298">
        <v>130</v>
      </c>
      <c r="J268" s="1298">
        <v>150</v>
      </c>
      <c r="K268" s="1326" t="s">
        <v>100</v>
      </c>
    </row>
    <row r="269" spans="1:11">
      <c r="B269" s="1277" t="str">
        <f t="shared" si="5"/>
        <v>EMT</v>
      </c>
      <c r="C269" s="1287" t="s">
        <v>1106</v>
      </c>
      <c r="D269" s="1327">
        <v>6490284</v>
      </c>
      <c r="E269" s="1327">
        <v>6139129</v>
      </c>
      <c r="F269" s="1327">
        <v>6697359</v>
      </c>
      <c r="G269" s="1327">
        <v>2838</v>
      </c>
      <c r="H269" s="1327">
        <v>3053</v>
      </c>
      <c r="I269" s="1327" t="s">
        <v>100</v>
      </c>
      <c r="J269" s="1327" t="s">
        <v>100</v>
      </c>
      <c r="K269" s="1328" t="s">
        <v>100</v>
      </c>
    </row>
    <row r="270" spans="1:11">
      <c r="B270" s="1277" t="str">
        <f t="shared" si="5"/>
        <v>EMT</v>
      </c>
      <c r="C270" s="1325" t="s">
        <v>1107</v>
      </c>
      <c r="D270" s="1329" t="s">
        <v>1137</v>
      </c>
      <c r="E270" s="1329" t="s">
        <v>100</v>
      </c>
      <c r="F270" s="1329" t="s">
        <v>100</v>
      </c>
      <c r="G270" s="1329" t="s">
        <v>100</v>
      </c>
      <c r="H270" s="1329" t="s">
        <v>100</v>
      </c>
      <c r="I270" s="1329" t="s">
        <v>100</v>
      </c>
      <c r="J270" s="1329" t="s">
        <v>100</v>
      </c>
      <c r="K270" s="1326" t="s">
        <v>100</v>
      </c>
    </row>
    <row r="271" spans="1:11">
      <c r="B271" s="959" t="str">
        <f t="shared" si="5"/>
        <v>EMT</v>
      </c>
      <c r="C271" s="1161" t="s">
        <v>1138</v>
      </c>
      <c r="D271" s="1162"/>
      <c r="E271" s="1163"/>
      <c r="F271" s="1163"/>
      <c r="G271" s="1163"/>
      <c r="H271" s="1132"/>
      <c r="I271" s="1132"/>
      <c r="J271" s="1132"/>
      <c r="K271" s="1133"/>
    </row>
    <row r="272" spans="1:11">
      <c r="B272" s="965" t="str">
        <f t="shared" si="5"/>
        <v>EMT</v>
      </c>
      <c r="C272" s="695" t="s">
        <v>1139</v>
      </c>
      <c r="D272" s="1164"/>
      <c r="E272" s="1165"/>
      <c r="F272" s="1165"/>
      <c r="G272" s="1165"/>
      <c r="H272" s="1155"/>
      <c r="I272" s="1155"/>
      <c r="J272" s="1155"/>
      <c r="K272" s="685"/>
    </row>
    <row r="273" spans="1:11">
      <c r="B273" s="959" t="str">
        <f t="shared" si="5"/>
        <v>EMT</v>
      </c>
      <c r="C273" s="1166"/>
      <c r="D273" s="1156"/>
      <c r="E273" s="1167"/>
      <c r="F273" s="1167"/>
      <c r="G273" s="1167"/>
      <c r="H273" s="664"/>
      <c r="I273" s="664"/>
      <c r="J273" s="664"/>
      <c r="K273" s="665"/>
    </row>
    <row r="274" spans="1:11">
      <c r="B274" s="956" t="s">
        <v>19</v>
      </c>
      <c r="C274" s="956" t="s">
        <v>1054</v>
      </c>
      <c r="D274" s="957">
        <v>2021</v>
      </c>
      <c r="E274" s="957">
        <v>2020</v>
      </c>
      <c r="F274" s="957">
        <v>2019</v>
      </c>
      <c r="G274" s="957">
        <v>2018</v>
      </c>
      <c r="H274" s="957">
        <v>2017</v>
      </c>
      <c r="I274" s="957">
        <v>2016</v>
      </c>
      <c r="J274" s="957">
        <v>2015</v>
      </c>
      <c r="K274" s="958">
        <v>2014</v>
      </c>
    </row>
    <row r="275" spans="1:11">
      <c r="B275" s="959" t="str">
        <f>$B$274</f>
        <v>ENF</v>
      </c>
      <c r="C275" s="975" t="s">
        <v>1140</v>
      </c>
      <c r="D275" s="996">
        <v>710</v>
      </c>
      <c r="E275" s="1115">
        <v>702</v>
      </c>
      <c r="F275" s="1115">
        <v>669</v>
      </c>
      <c r="G275" s="1115">
        <v>629</v>
      </c>
      <c r="H275" s="1115">
        <v>636</v>
      </c>
      <c r="I275" s="1115">
        <v>614</v>
      </c>
      <c r="J275" s="1115">
        <v>609</v>
      </c>
      <c r="K275" s="1116">
        <v>454</v>
      </c>
    </row>
    <row r="276" spans="1:11">
      <c r="B276" s="965" t="str">
        <f t="shared" ref="B276:B328" si="7">$B$274</f>
        <v>ENF</v>
      </c>
      <c r="C276" s="979" t="s">
        <v>1056</v>
      </c>
      <c r="D276" s="1003">
        <v>0.60699999999999998</v>
      </c>
      <c r="E276" s="1117">
        <v>0.60199999999999998</v>
      </c>
      <c r="F276" s="1117">
        <v>0.57999999999999996</v>
      </c>
      <c r="G276" s="1117">
        <v>0.56000000000000005</v>
      </c>
      <c r="H276" s="1117">
        <v>0.55000000000000004</v>
      </c>
      <c r="I276" s="1117">
        <v>0.53700000000000003</v>
      </c>
      <c r="J276" s="1117">
        <v>0.52400000000000002</v>
      </c>
      <c r="K276" s="1118">
        <v>0.4047</v>
      </c>
    </row>
    <row r="277" spans="1:11">
      <c r="B277" s="956" t="str">
        <f t="shared" si="7"/>
        <v>ENF</v>
      </c>
      <c r="C277" s="956" t="s">
        <v>1057</v>
      </c>
      <c r="D277" s="957">
        <v>2021</v>
      </c>
      <c r="E277" s="957">
        <v>2020</v>
      </c>
      <c r="F277" s="957">
        <v>2019</v>
      </c>
      <c r="G277" s="957">
        <v>2018</v>
      </c>
      <c r="H277" s="957">
        <v>2017</v>
      </c>
      <c r="I277" s="957">
        <v>2016</v>
      </c>
      <c r="J277" s="957">
        <v>2015</v>
      </c>
      <c r="K277" s="958">
        <v>2014</v>
      </c>
    </row>
    <row r="278" spans="1:11" s="25" customFormat="1">
      <c r="A278" s="52"/>
      <c r="B278" s="965" t="str">
        <f t="shared" si="7"/>
        <v>ENF</v>
      </c>
      <c r="C278" s="998" t="s">
        <v>1058</v>
      </c>
      <c r="D278" s="1100"/>
      <c r="E278" s="1168"/>
      <c r="F278" s="1168"/>
      <c r="G278" s="1168"/>
      <c r="H278" s="1168"/>
      <c r="I278" s="1034"/>
      <c r="J278" s="1034"/>
      <c r="K278" s="1105"/>
    </row>
    <row r="279" spans="1:11">
      <c r="B279" s="959" t="str">
        <f t="shared" si="7"/>
        <v>ENF</v>
      </c>
      <c r="C279" s="975" t="s">
        <v>1059</v>
      </c>
      <c r="D279" s="1103" t="s">
        <v>100</v>
      </c>
      <c r="E279" s="1036" t="s">
        <v>100</v>
      </c>
      <c r="F279" s="1036" t="s">
        <v>100</v>
      </c>
      <c r="G279" s="1036" t="s">
        <v>100</v>
      </c>
      <c r="H279" s="1036" t="s">
        <v>100</v>
      </c>
      <c r="I279" s="1036" t="s">
        <v>100</v>
      </c>
      <c r="J279" s="1036" t="s">
        <v>100</v>
      </c>
      <c r="K279" s="1123" t="s">
        <v>100</v>
      </c>
    </row>
    <row r="280" spans="1:11">
      <c r="B280" s="965" t="str">
        <f t="shared" si="7"/>
        <v>ENF</v>
      </c>
      <c r="C280" s="979" t="s">
        <v>1060</v>
      </c>
      <c r="D280" s="1013" t="s">
        <v>100</v>
      </c>
      <c r="E280" s="1034" t="s">
        <v>100</v>
      </c>
      <c r="F280" s="1034" t="s">
        <v>100</v>
      </c>
      <c r="G280" s="1034" t="s">
        <v>100</v>
      </c>
      <c r="H280" s="1034" t="s">
        <v>100</v>
      </c>
      <c r="I280" s="1034" t="s">
        <v>100</v>
      </c>
      <c r="J280" s="1034" t="s">
        <v>100</v>
      </c>
      <c r="K280" s="1105" t="s">
        <v>100</v>
      </c>
    </row>
    <row r="281" spans="1:11" s="25" customFormat="1">
      <c r="A281" s="52"/>
      <c r="B281" s="959" t="str">
        <f t="shared" si="7"/>
        <v>ENF</v>
      </c>
      <c r="C281" s="983" t="s">
        <v>1061</v>
      </c>
      <c r="D281" s="1169"/>
      <c r="E281" s="1170"/>
      <c r="F281" s="1170"/>
      <c r="G281" s="1170"/>
      <c r="H281" s="1170"/>
      <c r="I281" s="1036"/>
      <c r="J281" s="1036"/>
      <c r="K281" s="1123"/>
    </row>
    <row r="282" spans="1:11">
      <c r="B282" s="965" t="str">
        <f t="shared" si="7"/>
        <v>ENF</v>
      </c>
      <c r="C282" s="979" t="s">
        <v>1141</v>
      </c>
      <c r="D282" s="1013" t="s">
        <v>100</v>
      </c>
      <c r="E282" s="1110" t="s">
        <v>100</v>
      </c>
      <c r="F282" s="1110" t="s">
        <v>100</v>
      </c>
      <c r="G282" s="1110" t="s">
        <v>100</v>
      </c>
      <c r="H282" s="1110" t="s">
        <v>100</v>
      </c>
      <c r="I282" s="1110" t="s">
        <v>100</v>
      </c>
      <c r="J282" s="1110" t="s">
        <v>100</v>
      </c>
      <c r="K282" s="1111" t="s">
        <v>100</v>
      </c>
    </row>
    <row r="283" spans="1:11" s="25" customFormat="1">
      <c r="A283" s="52"/>
      <c r="B283" s="959" t="str">
        <f t="shared" si="7"/>
        <v>ENF</v>
      </c>
      <c r="C283" s="983" t="s">
        <v>1063</v>
      </c>
      <c r="D283" s="1169"/>
      <c r="E283" s="1170"/>
      <c r="F283" s="1170"/>
      <c r="G283" s="1170"/>
      <c r="H283" s="1170"/>
      <c r="I283" s="1036"/>
      <c r="J283" s="1036"/>
      <c r="K283" s="1123"/>
    </row>
    <row r="284" spans="1:11">
      <c r="B284" s="965" t="str">
        <f t="shared" si="7"/>
        <v>ENF</v>
      </c>
      <c r="C284" s="979" t="s">
        <v>1142</v>
      </c>
      <c r="D284" s="1013">
        <v>1.2</v>
      </c>
      <c r="E284" s="1034">
        <v>3</v>
      </c>
      <c r="F284" s="1034">
        <v>100</v>
      </c>
      <c r="G284" s="1034">
        <v>239</v>
      </c>
      <c r="H284" s="1034">
        <v>176</v>
      </c>
      <c r="I284" s="1034">
        <v>401</v>
      </c>
      <c r="J284" s="1034">
        <v>208</v>
      </c>
      <c r="K284" s="1105">
        <v>571</v>
      </c>
    </row>
    <row r="285" spans="1:11">
      <c r="B285" s="959" t="str">
        <f t="shared" si="7"/>
        <v>ENF</v>
      </c>
      <c r="C285" s="975" t="s">
        <v>1065</v>
      </c>
      <c r="D285" s="1171">
        <v>0</v>
      </c>
      <c r="E285" s="1171">
        <v>0</v>
      </c>
      <c r="F285" s="1171">
        <v>0</v>
      </c>
      <c r="G285" s="1171">
        <v>1</v>
      </c>
      <c r="H285" s="1171">
        <v>1</v>
      </c>
      <c r="I285" s="1171">
        <v>1</v>
      </c>
      <c r="J285" s="1171">
        <v>1</v>
      </c>
      <c r="K285" s="1113">
        <v>1</v>
      </c>
    </row>
    <row r="286" spans="1:11">
      <c r="B286" s="956" t="str">
        <f t="shared" si="7"/>
        <v>ENF</v>
      </c>
      <c r="C286" s="956" t="s">
        <v>1066</v>
      </c>
      <c r="D286" s="957">
        <v>2021</v>
      </c>
      <c r="E286" s="957">
        <v>2020</v>
      </c>
      <c r="F286" s="957">
        <v>2019</v>
      </c>
      <c r="G286" s="957">
        <v>2018</v>
      </c>
      <c r="H286" s="957">
        <v>2017</v>
      </c>
      <c r="I286" s="957">
        <v>2016</v>
      </c>
      <c r="J286" s="957">
        <v>2015</v>
      </c>
      <c r="K286" s="958">
        <v>2014</v>
      </c>
    </row>
    <row r="287" spans="1:11" s="25" customFormat="1">
      <c r="A287" s="52"/>
      <c r="B287" s="959" t="str">
        <f t="shared" si="7"/>
        <v>ENF</v>
      </c>
      <c r="C287" s="983" t="s">
        <v>1067</v>
      </c>
      <c r="D287" s="983"/>
      <c r="E287" s="1170"/>
      <c r="F287" s="1170"/>
      <c r="G287" s="1170"/>
      <c r="H287" s="1170"/>
      <c r="I287" s="1036"/>
      <c r="J287" s="1036"/>
      <c r="K287" s="1123"/>
    </row>
    <row r="288" spans="1:11">
      <c r="B288" s="965" t="str">
        <f t="shared" si="7"/>
        <v>ENF</v>
      </c>
      <c r="C288" s="979" t="s">
        <v>1143</v>
      </c>
      <c r="D288" s="1172">
        <v>3.2499999999999999E-3</v>
      </c>
      <c r="E288" s="1172">
        <v>3.0599999999999998E-3</v>
      </c>
      <c r="F288" s="1172">
        <v>3.3400000000000001E-3</v>
      </c>
      <c r="G288" s="1173">
        <v>8.2629999999999995E-2</v>
      </c>
      <c r="H288" s="1034">
        <v>7.6109999999999997E-2</v>
      </c>
      <c r="I288" s="1034">
        <v>2.7999999999999998E-4</v>
      </c>
      <c r="J288" s="1034">
        <v>2.7E-4</v>
      </c>
      <c r="K288" s="1105">
        <v>2.4000000000000001E-4</v>
      </c>
    </row>
    <row r="289" spans="1:11">
      <c r="B289" s="959" t="str">
        <f t="shared" si="7"/>
        <v>ENF</v>
      </c>
      <c r="C289" s="975" t="s">
        <v>1069</v>
      </c>
      <c r="D289" s="996">
        <v>1066106</v>
      </c>
      <c r="E289" s="1115">
        <v>980151</v>
      </c>
      <c r="F289" s="1115">
        <v>1094437</v>
      </c>
      <c r="G289" s="1174">
        <v>0</v>
      </c>
      <c r="H289" s="1174">
        <v>0</v>
      </c>
      <c r="I289" s="1174">
        <v>0</v>
      </c>
      <c r="J289" s="1174">
        <v>0</v>
      </c>
      <c r="K289" s="1175">
        <v>0</v>
      </c>
    </row>
    <row r="290" spans="1:11">
      <c r="B290" s="997" t="str">
        <f t="shared" si="7"/>
        <v>ENF</v>
      </c>
      <c r="C290" s="998" t="s">
        <v>1070</v>
      </c>
      <c r="D290" s="1176">
        <v>3838</v>
      </c>
      <c r="E290" s="1177">
        <v>3529</v>
      </c>
      <c r="F290" s="1177">
        <v>3940</v>
      </c>
      <c r="G290" s="1178">
        <v>0</v>
      </c>
      <c r="H290" s="1178">
        <v>0</v>
      </c>
      <c r="I290" s="1178">
        <v>0</v>
      </c>
      <c r="J290" s="1178">
        <v>0</v>
      </c>
      <c r="K290" s="1179">
        <v>0</v>
      </c>
    </row>
    <row r="291" spans="1:11">
      <c r="B291" s="959" t="str">
        <f t="shared" si="7"/>
        <v>ENF</v>
      </c>
      <c r="C291" s="975" t="s">
        <v>1071</v>
      </c>
      <c r="D291" s="1180">
        <v>256643</v>
      </c>
      <c r="E291" s="1115">
        <v>250286</v>
      </c>
      <c r="F291" s="1115">
        <v>299106</v>
      </c>
      <c r="G291" s="1174">
        <v>0</v>
      </c>
      <c r="H291" s="1174">
        <v>0</v>
      </c>
      <c r="I291" s="1174">
        <v>0</v>
      </c>
      <c r="J291" s="1174">
        <v>0</v>
      </c>
      <c r="K291" s="1175">
        <v>0</v>
      </c>
    </row>
    <row r="292" spans="1:11">
      <c r="B292" s="965" t="str">
        <f t="shared" si="7"/>
        <v>ENF</v>
      </c>
      <c r="C292" s="979" t="s">
        <v>1072</v>
      </c>
      <c r="D292" s="1181">
        <v>924</v>
      </c>
      <c r="E292" s="1117">
        <v>901</v>
      </c>
      <c r="F292" s="1117">
        <v>1077</v>
      </c>
      <c r="G292" s="1178">
        <v>0</v>
      </c>
      <c r="H292" s="1178">
        <v>0</v>
      </c>
      <c r="I292" s="1178">
        <v>0</v>
      </c>
      <c r="J292" s="1178">
        <v>0</v>
      </c>
      <c r="K292" s="1179">
        <v>0</v>
      </c>
    </row>
    <row r="293" spans="1:11">
      <c r="B293" s="959" t="str">
        <f t="shared" si="7"/>
        <v>ENF</v>
      </c>
      <c r="C293" s="983" t="s">
        <v>1144</v>
      </c>
      <c r="D293" s="983"/>
      <c r="E293" s="1170"/>
      <c r="F293" s="1170"/>
      <c r="G293" s="1170"/>
      <c r="H293" s="1170"/>
      <c r="I293" s="1036"/>
      <c r="J293" s="1036"/>
      <c r="K293" s="1123"/>
    </row>
    <row r="294" spans="1:11">
      <c r="B294" s="997" t="str">
        <f t="shared" si="7"/>
        <v>ENF</v>
      </c>
      <c r="C294" s="970" t="s">
        <v>1074</v>
      </c>
      <c r="D294" s="1177">
        <v>2914</v>
      </c>
      <c r="E294" s="1177">
        <v>2628</v>
      </c>
      <c r="F294" s="1177">
        <v>2863</v>
      </c>
      <c r="G294" s="1177">
        <f t="shared" ref="G294:K294" si="8">SUM(G295:G300)</f>
        <v>87997</v>
      </c>
      <c r="H294" s="1177">
        <f t="shared" si="8"/>
        <v>84213</v>
      </c>
      <c r="I294" s="1177">
        <f t="shared" si="8"/>
        <v>90091</v>
      </c>
      <c r="J294" s="1177">
        <f t="shared" si="8"/>
        <v>87480</v>
      </c>
      <c r="K294" s="1182">
        <f t="shared" si="8"/>
        <v>81510</v>
      </c>
    </row>
    <row r="295" spans="1:11">
      <c r="B295" s="959" t="str">
        <f t="shared" si="7"/>
        <v>ENF</v>
      </c>
      <c r="C295" s="1007" t="s">
        <v>1145</v>
      </c>
      <c r="D295" s="1183">
        <v>2335</v>
      </c>
      <c r="E295" s="1115">
        <v>2072</v>
      </c>
      <c r="F295" s="1115">
        <v>2207</v>
      </c>
      <c r="G295" s="1104">
        <v>64014</v>
      </c>
      <c r="H295" s="1104">
        <v>65113</v>
      </c>
      <c r="I295" s="1104">
        <v>67643</v>
      </c>
      <c r="J295" s="1104">
        <v>66287</v>
      </c>
      <c r="K295" s="1097">
        <v>60841</v>
      </c>
    </row>
    <row r="296" spans="1:11">
      <c r="B296" s="965" t="str">
        <f t="shared" si="7"/>
        <v>ENF</v>
      </c>
      <c r="C296" s="1008" t="s">
        <v>1146</v>
      </c>
      <c r="D296" s="1010">
        <v>528</v>
      </c>
      <c r="E296" s="1117">
        <v>467</v>
      </c>
      <c r="F296" s="1117">
        <v>473</v>
      </c>
      <c r="G296" s="1110">
        <v>11824</v>
      </c>
      <c r="H296" s="1110">
        <v>19100</v>
      </c>
      <c r="I296" s="1110">
        <v>22448</v>
      </c>
      <c r="J296" s="1110">
        <v>21193</v>
      </c>
      <c r="K296" s="1111">
        <v>20669</v>
      </c>
    </row>
    <row r="297" spans="1:11">
      <c r="B297" s="959" t="str">
        <f t="shared" si="7"/>
        <v>ENF</v>
      </c>
      <c r="C297" s="1007" t="s">
        <v>1131</v>
      </c>
      <c r="D297" s="1183">
        <v>0</v>
      </c>
      <c r="E297" s="1115">
        <v>5</v>
      </c>
      <c r="F297" s="1115">
        <v>5</v>
      </c>
      <c r="G297" s="1104"/>
      <c r="H297" s="1104"/>
      <c r="I297" s="1104"/>
      <c r="J297" s="1104"/>
      <c r="K297" s="1097"/>
    </row>
    <row r="298" spans="1:11">
      <c r="B298" s="965" t="str">
        <f t="shared" si="7"/>
        <v>ENF</v>
      </c>
      <c r="C298" s="1008" t="s">
        <v>1147</v>
      </c>
      <c r="D298" s="1010">
        <v>52</v>
      </c>
      <c r="E298" s="1117">
        <v>84</v>
      </c>
      <c r="F298" s="1117">
        <v>178</v>
      </c>
      <c r="G298" s="1110">
        <v>12159</v>
      </c>
      <c r="H298" s="1034" t="s">
        <v>62</v>
      </c>
      <c r="I298" s="1034">
        <v>0</v>
      </c>
      <c r="J298" s="1034">
        <v>0</v>
      </c>
      <c r="K298" s="1105" t="s">
        <v>101</v>
      </c>
    </row>
    <row r="299" spans="1:11">
      <c r="B299" s="959" t="str">
        <f t="shared" si="7"/>
        <v>ENF</v>
      </c>
      <c r="C299" s="1007" t="s">
        <v>1148</v>
      </c>
      <c r="D299" s="1183">
        <v>0</v>
      </c>
      <c r="E299" s="1115">
        <v>6</v>
      </c>
      <c r="F299" s="1115">
        <v>0</v>
      </c>
      <c r="G299" s="1036" t="s">
        <v>62</v>
      </c>
      <c r="H299" s="1036" t="s">
        <v>62</v>
      </c>
      <c r="I299" s="1036">
        <v>0</v>
      </c>
      <c r="J299" s="1036">
        <v>0</v>
      </c>
      <c r="K299" s="1123" t="s">
        <v>101</v>
      </c>
    </row>
    <row r="300" spans="1:11">
      <c r="B300" s="965" t="str">
        <f t="shared" si="7"/>
        <v>ENF</v>
      </c>
      <c r="C300" s="1008" t="s">
        <v>1149</v>
      </c>
      <c r="D300" s="1010">
        <v>0</v>
      </c>
      <c r="E300" s="1117">
        <v>0</v>
      </c>
      <c r="F300" s="1117">
        <v>0</v>
      </c>
      <c r="G300" s="1110" t="s">
        <v>62</v>
      </c>
      <c r="H300" s="1034" t="s">
        <v>62</v>
      </c>
      <c r="I300" s="1034">
        <v>0</v>
      </c>
      <c r="J300" s="1034">
        <v>0</v>
      </c>
      <c r="K300" s="1105" t="s">
        <v>101</v>
      </c>
    </row>
    <row r="301" spans="1:11" s="25" customFormat="1">
      <c r="A301" s="52"/>
      <c r="B301" s="959" t="str">
        <f t="shared" si="7"/>
        <v>ENF</v>
      </c>
      <c r="C301" s="983" t="s">
        <v>1114</v>
      </c>
      <c r="D301" s="983"/>
      <c r="E301" s="1170"/>
      <c r="F301" s="1170"/>
      <c r="G301" s="1170"/>
      <c r="H301" s="1170"/>
      <c r="I301" s="1036"/>
      <c r="J301" s="1036"/>
      <c r="K301" s="1123"/>
    </row>
    <row r="302" spans="1:11">
      <c r="B302" s="965" t="str">
        <f t="shared" si="7"/>
        <v>ENF</v>
      </c>
      <c r="C302" s="1008" t="s">
        <v>1081</v>
      </c>
      <c r="D302" s="1184">
        <v>2412</v>
      </c>
      <c r="E302" s="1117">
        <v>2749</v>
      </c>
      <c r="F302" s="1117">
        <v>2970</v>
      </c>
      <c r="G302" s="1110">
        <v>2460</v>
      </c>
      <c r="H302" s="1110">
        <v>1949</v>
      </c>
      <c r="I302" s="1110">
        <v>1511</v>
      </c>
      <c r="J302" s="1110">
        <v>1759</v>
      </c>
      <c r="K302" s="1111">
        <v>2142</v>
      </c>
    </row>
    <row r="303" spans="1:11">
      <c r="B303" s="959" t="str">
        <f t="shared" si="7"/>
        <v>ENF</v>
      </c>
      <c r="C303" s="1007" t="s">
        <v>1082</v>
      </c>
      <c r="D303" s="1185">
        <v>0</v>
      </c>
      <c r="E303" s="1115">
        <v>0</v>
      </c>
      <c r="F303" s="1115">
        <v>0</v>
      </c>
      <c r="G303" s="1036" t="s">
        <v>62</v>
      </c>
      <c r="H303" s="1036" t="s">
        <v>62</v>
      </c>
      <c r="I303" s="1036">
        <v>0</v>
      </c>
      <c r="J303" s="1036">
        <v>0</v>
      </c>
      <c r="K303" s="1123" t="s">
        <v>101</v>
      </c>
    </row>
    <row r="304" spans="1:11">
      <c r="B304" s="965" t="str">
        <f t="shared" si="7"/>
        <v>ENF</v>
      </c>
      <c r="C304" s="1008" t="s">
        <v>1084</v>
      </c>
      <c r="D304" s="1184">
        <v>0</v>
      </c>
      <c r="E304" s="1117">
        <v>0</v>
      </c>
      <c r="F304" s="1117">
        <v>0</v>
      </c>
      <c r="G304" s="1034" t="s">
        <v>62</v>
      </c>
      <c r="H304" s="1034" t="s">
        <v>62</v>
      </c>
      <c r="I304" s="1034">
        <v>0</v>
      </c>
      <c r="J304" s="1034">
        <v>0</v>
      </c>
      <c r="K304" s="1105" t="s">
        <v>101</v>
      </c>
    </row>
    <row r="305" spans="1:11">
      <c r="B305" s="959" t="str">
        <f t="shared" si="7"/>
        <v>ENF</v>
      </c>
      <c r="C305" s="960" t="s">
        <v>1115</v>
      </c>
      <c r="D305" s="961">
        <v>2412</v>
      </c>
      <c r="E305" s="1115">
        <v>2749</v>
      </c>
      <c r="F305" s="1115">
        <v>2970</v>
      </c>
      <c r="G305" s="1104">
        <v>2460</v>
      </c>
      <c r="H305" s="1104">
        <v>1949</v>
      </c>
      <c r="I305" s="1104">
        <v>1511</v>
      </c>
      <c r="J305" s="1104">
        <v>1759</v>
      </c>
      <c r="K305" s="1097">
        <v>2142</v>
      </c>
    </row>
    <row r="306" spans="1:11">
      <c r="B306" s="965" t="str">
        <f t="shared" si="7"/>
        <v>ENF</v>
      </c>
      <c r="C306" s="979" t="s">
        <v>1116</v>
      </c>
      <c r="D306" s="1003">
        <v>20.6</v>
      </c>
      <c r="E306" s="1117">
        <v>24.8</v>
      </c>
      <c r="F306" s="1117">
        <v>24.5</v>
      </c>
      <c r="G306" s="1034">
        <v>15</v>
      </c>
      <c r="H306" s="1034">
        <v>14</v>
      </c>
      <c r="I306" s="1034">
        <v>13</v>
      </c>
      <c r="J306" s="1034">
        <v>15</v>
      </c>
      <c r="K306" s="1105">
        <v>17</v>
      </c>
    </row>
    <row r="307" spans="1:11">
      <c r="B307" s="956" t="str">
        <f t="shared" si="7"/>
        <v>ENF</v>
      </c>
      <c r="C307" s="956" t="s">
        <v>1087</v>
      </c>
      <c r="D307" s="957">
        <v>2021</v>
      </c>
      <c r="E307" s="957">
        <v>2020</v>
      </c>
      <c r="F307" s="957">
        <v>2019</v>
      </c>
      <c r="G307" s="957">
        <v>2018</v>
      </c>
      <c r="H307" s="957">
        <v>2017</v>
      </c>
      <c r="I307" s="957">
        <v>2016</v>
      </c>
      <c r="J307" s="957">
        <v>2015</v>
      </c>
      <c r="K307" s="958">
        <v>2014</v>
      </c>
    </row>
    <row r="308" spans="1:11" s="25" customFormat="1">
      <c r="A308" s="52"/>
      <c r="B308" s="965" t="str">
        <f t="shared" si="7"/>
        <v>ENF</v>
      </c>
      <c r="C308" s="998" t="s">
        <v>1088</v>
      </c>
      <c r="D308" s="1100"/>
      <c r="E308" s="1168"/>
      <c r="F308" s="1168"/>
      <c r="G308" s="1168"/>
      <c r="H308" s="1168"/>
      <c r="I308" s="1034"/>
      <c r="J308" s="1034"/>
      <c r="K308" s="1105"/>
    </row>
    <row r="309" spans="1:11">
      <c r="B309" s="965" t="str">
        <f t="shared" si="7"/>
        <v>ENF</v>
      </c>
      <c r="C309" s="975" t="s">
        <v>1089</v>
      </c>
      <c r="D309" s="1036">
        <v>19</v>
      </c>
      <c r="E309" s="1036">
        <v>5</v>
      </c>
      <c r="F309" s="1036">
        <v>2</v>
      </c>
      <c r="G309" s="1036">
        <v>7</v>
      </c>
      <c r="H309" s="1036">
        <v>11</v>
      </c>
      <c r="I309" s="1036">
        <v>11</v>
      </c>
      <c r="J309" s="1036">
        <v>21</v>
      </c>
      <c r="K309" s="1123">
        <v>9</v>
      </c>
    </row>
    <row r="310" spans="1:11">
      <c r="B310" s="965" t="str">
        <f t="shared" si="7"/>
        <v>ENF</v>
      </c>
      <c r="C310" s="979" t="s">
        <v>1090</v>
      </c>
      <c r="D310" s="1186">
        <v>0.16800000000000001</v>
      </c>
      <c r="E310" s="1186">
        <v>5.8000000000000003E-2</v>
      </c>
      <c r="F310" s="1186">
        <v>1.6E-2</v>
      </c>
      <c r="G310" s="1186">
        <v>7.2999999999999995E-2</v>
      </c>
      <c r="H310" s="1186">
        <v>0.127</v>
      </c>
      <c r="I310" s="1186">
        <v>8.6999999999999994E-2</v>
      </c>
      <c r="J310" s="1186">
        <v>0.14000000000000001</v>
      </c>
      <c r="K310" s="1128">
        <v>0.06</v>
      </c>
    </row>
    <row r="311" spans="1:11">
      <c r="B311" s="965" t="str">
        <f t="shared" si="7"/>
        <v>ENF</v>
      </c>
      <c r="C311" s="975" t="s">
        <v>1091</v>
      </c>
      <c r="D311" s="1036" t="s">
        <v>100</v>
      </c>
      <c r="E311" s="1036" t="s">
        <v>100</v>
      </c>
      <c r="F311" s="1036" t="s">
        <v>100</v>
      </c>
      <c r="G311" s="1036" t="s">
        <v>100</v>
      </c>
      <c r="H311" s="1036" t="s">
        <v>100</v>
      </c>
      <c r="I311" s="1036" t="s">
        <v>100</v>
      </c>
      <c r="J311" s="1036" t="s">
        <v>100</v>
      </c>
      <c r="K311" s="1123" t="s">
        <v>100</v>
      </c>
    </row>
    <row r="312" spans="1:11" s="25" customFormat="1">
      <c r="A312" s="52"/>
      <c r="B312" s="965" t="str">
        <f t="shared" si="7"/>
        <v>ENF</v>
      </c>
      <c r="C312" s="998" t="s">
        <v>1092</v>
      </c>
      <c r="D312" s="1100"/>
      <c r="E312" s="1168"/>
      <c r="F312" s="1168"/>
      <c r="G312" s="1168"/>
      <c r="H312" s="1168"/>
      <c r="I312" s="1034"/>
      <c r="J312" s="1034"/>
      <c r="K312" s="1105"/>
    </row>
    <row r="313" spans="1:11">
      <c r="B313" s="965" t="str">
        <f t="shared" si="7"/>
        <v>ENF</v>
      </c>
      <c r="C313" s="975" t="s">
        <v>1093</v>
      </c>
      <c r="D313" s="1174">
        <v>0</v>
      </c>
      <c r="E313" s="1174">
        <v>0</v>
      </c>
      <c r="F313" s="1036">
        <v>11</v>
      </c>
      <c r="G313" s="1036">
        <v>10</v>
      </c>
      <c r="H313" s="1036">
        <v>4</v>
      </c>
      <c r="I313" s="1036">
        <v>13</v>
      </c>
      <c r="J313" s="1036">
        <v>3</v>
      </c>
      <c r="K313" s="1123" t="s">
        <v>101</v>
      </c>
    </row>
    <row r="314" spans="1:11">
      <c r="B314" s="965" t="str">
        <f t="shared" si="7"/>
        <v>ENF</v>
      </c>
      <c r="C314" s="979" t="s">
        <v>1094</v>
      </c>
      <c r="D314" s="1178">
        <v>0</v>
      </c>
      <c r="E314" s="1178">
        <v>0</v>
      </c>
      <c r="F314" s="1110">
        <v>1669</v>
      </c>
      <c r="G314" s="1110">
        <v>1473</v>
      </c>
      <c r="H314" s="1110">
        <v>263</v>
      </c>
      <c r="I314" s="1110">
        <v>1324</v>
      </c>
      <c r="J314" s="1110">
        <v>706</v>
      </c>
      <c r="K314" s="1111" t="s">
        <v>101</v>
      </c>
    </row>
    <row r="315" spans="1:11">
      <c r="B315" s="965" t="str">
        <f t="shared" si="7"/>
        <v>ENF</v>
      </c>
      <c r="C315" s="975" t="s">
        <v>1095</v>
      </c>
      <c r="D315" s="1174">
        <v>0</v>
      </c>
      <c r="E315" s="1174">
        <v>0</v>
      </c>
      <c r="F315" s="1036" t="s">
        <v>62</v>
      </c>
      <c r="G315" s="1036" t="s">
        <v>62</v>
      </c>
      <c r="H315" s="1036" t="s">
        <v>62</v>
      </c>
      <c r="I315" s="1036">
        <v>0</v>
      </c>
      <c r="J315" s="1036">
        <v>0</v>
      </c>
      <c r="K315" s="1123" t="s">
        <v>101</v>
      </c>
    </row>
    <row r="316" spans="1:11">
      <c r="B316" s="965" t="str">
        <f t="shared" si="7"/>
        <v>ENF</v>
      </c>
      <c r="C316" s="979" t="s">
        <v>1096</v>
      </c>
      <c r="D316" s="1178">
        <v>0</v>
      </c>
      <c r="E316" s="1178">
        <v>0</v>
      </c>
      <c r="F316" s="1034" t="s">
        <v>62</v>
      </c>
      <c r="G316" s="1034">
        <v>2</v>
      </c>
      <c r="H316" s="1034" t="s">
        <v>62</v>
      </c>
      <c r="I316" s="1034">
        <v>0</v>
      </c>
      <c r="J316" s="1034">
        <v>0</v>
      </c>
      <c r="K316" s="1105" t="s">
        <v>101</v>
      </c>
    </row>
    <row r="317" spans="1:11">
      <c r="B317" s="965" t="str">
        <f t="shared" si="7"/>
        <v>ENF</v>
      </c>
      <c r="C317" s="975" t="s">
        <v>1097</v>
      </c>
      <c r="D317" s="1174">
        <v>0</v>
      </c>
      <c r="E317" s="1174">
        <v>0</v>
      </c>
      <c r="F317" s="1036" t="s">
        <v>62</v>
      </c>
      <c r="G317" s="1036">
        <v>100</v>
      </c>
      <c r="H317" s="1036" t="s">
        <v>62</v>
      </c>
      <c r="I317" s="1036">
        <v>0</v>
      </c>
      <c r="J317" s="1036">
        <v>0</v>
      </c>
      <c r="K317" s="1123" t="s">
        <v>101</v>
      </c>
    </row>
    <row r="318" spans="1:11" s="67" customFormat="1">
      <c r="B318" s="965" t="str">
        <f t="shared" si="7"/>
        <v>ENF</v>
      </c>
      <c r="C318" s="1187" t="s">
        <v>1150</v>
      </c>
      <c r="D318" s="1188"/>
      <c r="E318" s="1026"/>
      <c r="F318" s="1026"/>
      <c r="G318" s="1026"/>
      <c r="H318" s="1026"/>
      <c r="I318" s="1026"/>
      <c r="J318" s="1026"/>
      <c r="K318" s="1027"/>
    </row>
    <row r="319" spans="1:11" s="67" customFormat="1">
      <c r="B319" s="965" t="str">
        <f t="shared" si="7"/>
        <v>ENF</v>
      </c>
      <c r="C319" s="1189" t="s">
        <v>1151</v>
      </c>
      <c r="D319" s="1190"/>
      <c r="E319" s="689"/>
      <c r="F319" s="689"/>
      <c r="G319" s="689"/>
      <c r="H319" s="689"/>
      <c r="I319" s="689"/>
      <c r="J319" s="689"/>
      <c r="K319" s="647"/>
    </row>
    <row r="320" spans="1:11" s="67" customFormat="1">
      <c r="B320" s="965" t="str">
        <f t="shared" si="7"/>
        <v>ENF</v>
      </c>
      <c r="C320" s="1189" t="s">
        <v>1152</v>
      </c>
      <c r="D320" s="1190"/>
      <c r="E320" s="689"/>
      <c r="F320" s="689"/>
      <c r="G320" s="689"/>
      <c r="H320" s="689"/>
      <c r="I320" s="689"/>
      <c r="J320" s="689"/>
      <c r="K320" s="647"/>
    </row>
    <row r="321" spans="1:11" s="67" customFormat="1">
      <c r="B321" s="965" t="str">
        <f t="shared" si="7"/>
        <v>ENF</v>
      </c>
      <c r="C321" s="1189" t="s">
        <v>1153</v>
      </c>
      <c r="D321" s="1190"/>
      <c r="E321" s="689"/>
      <c r="F321" s="689"/>
      <c r="G321" s="689"/>
      <c r="H321" s="689"/>
      <c r="I321" s="689"/>
      <c r="J321" s="689"/>
      <c r="K321" s="647"/>
    </row>
    <row r="322" spans="1:11" s="67" customFormat="1">
      <c r="B322" s="965" t="str">
        <f t="shared" si="7"/>
        <v>ENF</v>
      </c>
      <c r="C322" s="1189" t="s">
        <v>1154</v>
      </c>
      <c r="D322" s="1190"/>
      <c r="E322" s="689"/>
      <c r="F322" s="689"/>
      <c r="G322" s="689"/>
      <c r="H322" s="689"/>
      <c r="I322" s="689"/>
      <c r="J322" s="689"/>
      <c r="K322" s="647"/>
    </row>
    <row r="323" spans="1:11" s="67" customFormat="1">
      <c r="B323" s="965" t="str">
        <f t="shared" si="7"/>
        <v>ENF</v>
      </c>
      <c r="C323" s="1191" t="s">
        <v>1155</v>
      </c>
      <c r="D323" s="1192"/>
      <c r="E323" s="1136"/>
      <c r="F323" s="1136"/>
      <c r="G323" s="1136"/>
      <c r="H323" s="1136"/>
      <c r="I323" s="1136"/>
      <c r="J323" s="1136"/>
      <c r="K323" s="1137"/>
    </row>
    <row r="324" spans="1:11">
      <c r="B324" s="956" t="str">
        <f t="shared" si="7"/>
        <v>ENF</v>
      </c>
      <c r="C324" s="956" t="s">
        <v>1104</v>
      </c>
      <c r="D324" s="957">
        <v>2021</v>
      </c>
      <c r="E324" s="957">
        <v>2020</v>
      </c>
      <c r="F324" s="957">
        <v>2019</v>
      </c>
      <c r="G324" s="957">
        <v>2018</v>
      </c>
      <c r="H324" s="957">
        <v>2017</v>
      </c>
      <c r="I324" s="957">
        <v>2016</v>
      </c>
      <c r="J324" s="957">
        <v>2015</v>
      </c>
      <c r="K324" s="958">
        <v>2014</v>
      </c>
    </row>
    <row r="325" spans="1:11">
      <c r="B325" s="959" t="str">
        <f t="shared" si="7"/>
        <v>ENF</v>
      </c>
      <c r="C325" s="960" t="s">
        <v>1105</v>
      </c>
      <c r="D325" s="1193">
        <v>0</v>
      </c>
      <c r="E325" s="1036" t="s">
        <v>100</v>
      </c>
      <c r="F325" s="1036" t="s">
        <v>100</v>
      </c>
      <c r="G325" s="1036" t="s">
        <v>100</v>
      </c>
      <c r="H325" s="1017" t="s">
        <v>100</v>
      </c>
      <c r="I325" s="1017" t="s">
        <v>100</v>
      </c>
      <c r="J325" s="1017">
        <v>0.11</v>
      </c>
      <c r="K325" s="1037" t="s">
        <v>100</v>
      </c>
    </row>
    <row r="326" spans="1:11">
      <c r="B326" s="965" t="str">
        <f t="shared" si="7"/>
        <v>ENF</v>
      </c>
      <c r="C326" s="966" t="s">
        <v>1129</v>
      </c>
      <c r="D326" s="1194">
        <v>0</v>
      </c>
      <c r="E326" s="1034" t="s">
        <v>100</v>
      </c>
      <c r="F326" s="1034" t="s">
        <v>100</v>
      </c>
      <c r="G326" s="1034" t="s">
        <v>100</v>
      </c>
      <c r="H326" s="1033" t="s">
        <v>100</v>
      </c>
      <c r="I326" s="1033" t="s">
        <v>100</v>
      </c>
      <c r="J326" s="1033" t="s">
        <v>100</v>
      </c>
      <c r="K326" s="1035" t="s">
        <v>100</v>
      </c>
    </row>
    <row r="327" spans="1:11">
      <c r="B327" s="959" t="str">
        <f t="shared" si="7"/>
        <v>ENF</v>
      </c>
      <c r="C327" s="960" t="s">
        <v>1107</v>
      </c>
      <c r="D327" s="1193">
        <v>0</v>
      </c>
      <c r="E327" s="1036" t="s">
        <v>100</v>
      </c>
      <c r="F327" s="1036" t="s">
        <v>100</v>
      </c>
      <c r="G327" s="1036" t="s">
        <v>100</v>
      </c>
      <c r="H327" s="1017" t="s">
        <v>100</v>
      </c>
      <c r="I327" s="1017" t="s">
        <v>100</v>
      </c>
      <c r="J327" s="1017" t="s">
        <v>100</v>
      </c>
      <c r="K327" s="1037" t="s">
        <v>100</v>
      </c>
    </row>
    <row r="328" spans="1:11">
      <c r="B328" s="965" t="str">
        <f t="shared" si="7"/>
        <v>ENF</v>
      </c>
      <c r="C328" s="1139"/>
      <c r="D328" s="1140"/>
      <c r="E328" s="1141"/>
      <c r="F328" s="1141"/>
      <c r="G328" s="1141"/>
      <c r="H328" s="1086"/>
      <c r="I328" s="1086"/>
      <c r="J328" s="1086"/>
      <c r="K328" s="1142"/>
    </row>
    <row r="329" spans="1:11">
      <c r="B329" s="956" t="s">
        <v>20</v>
      </c>
      <c r="C329" s="956" t="s">
        <v>1054</v>
      </c>
      <c r="D329" s="957">
        <v>2021</v>
      </c>
      <c r="E329" s="957">
        <v>2020</v>
      </c>
      <c r="F329" s="957">
        <v>2019</v>
      </c>
      <c r="G329" s="957">
        <v>2018</v>
      </c>
      <c r="H329" s="957">
        <v>2017</v>
      </c>
      <c r="I329" s="957">
        <v>2016</v>
      </c>
      <c r="J329" s="957">
        <v>2015</v>
      </c>
      <c r="K329" s="958">
        <v>2014</v>
      </c>
    </row>
    <row r="330" spans="1:11">
      <c r="B330" s="1277" t="str">
        <f>$B$329</f>
        <v>EPB</v>
      </c>
      <c r="C330" s="1287" t="s">
        <v>1055</v>
      </c>
      <c r="D330" s="1330">
        <v>251</v>
      </c>
      <c r="E330" s="1330">
        <v>315</v>
      </c>
      <c r="F330" s="1330">
        <v>232</v>
      </c>
      <c r="G330" s="1330">
        <v>5085</v>
      </c>
      <c r="H330" s="1330">
        <v>4668</v>
      </c>
      <c r="I330" s="1330">
        <v>4544</v>
      </c>
      <c r="J330" s="1330">
        <v>4235</v>
      </c>
      <c r="K330" s="1331">
        <v>3764.56</v>
      </c>
    </row>
    <row r="331" spans="1:11">
      <c r="B331" s="1277" t="str">
        <f t="shared" ref="B331:B381" si="9">$B$329</f>
        <v>EPB</v>
      </c>
      <c r="C331" s="1287" t="s">
        <v>1056</v>
      </c>
      <c r="D331" s="1332">
        <v>0.88300000000000001</v>
      </c>
      <c r="E331" s="1332">
        <v>0.86199999999999999</v>
      </c>
      <c r="F331" s="1332" t="s">
        <v>1156</v>
      </c>
      <c r="G331" s="1332">
        <v>0.4</v>
      </c>
      <c r="H331" s="1332">
        <v>0.37</v>
      </c>
      <c r="I331" s="1332">
        <v>0.36499999999999999</v>
      </c>
      <c r="J331" s="1332">
        <v>0.32700000000000001</v>
      </c>
      <c r="K331" s="1333">
        <v>0.28999999999999998</v>
      </c>
    </row>
    <row r="332" spans="1:11">
      <c r="B332" s="956" t="str">
        <f t="shared" si="9"/>
        <v>EPB</v>
      </c>
      <c r="C332" s="956" t="s">
        <v>1057</v>
      </c>
      <c r="D332" s="957">
        <v>2021</v>
      </c>
      <c r="E332" s="957">
        <v>2020</v>
      </c>
      <c r="F332" s="957">
        <v>2019</v>
      </c>
      <c r="G332" s="957">
        <v>2018</v>
      </c>
      <c r="H332" s="957">
        <v>2017</v>
      </c>
      <c r="I332" s="957">
        <v>2016</v>
      </c>
      <c r="J332" s="957">
        <v>2015</v>
      </c>
      <c r="K332" s="958">
        <v>2014</v>
      </c>
    </row>
    <row r="333" spans="1:11" s="25" customFormat="1">
      <c r="A333" s="52"/>
      <c r="B333" s="1277" t="str">
        <f t="shared" si="9"/>
        <v>EPB</v>
      </c>
      <c r="C333" s="1313" t="s">
        <v>1058</v>
      </c>
      <c r="D333" s="1334"/>
      <c r="E333" s="1334"/>
      <c r="F333" s="1334"/>
      <c r="G333" s="1334"/>
      <c r="H333" s="1334"/>
      <c r="I333" s="1334"/>
      <c r="J333" s="1334"/>
      <c r="K333" s="1335"/>
    </row>
    <row r="334" spans="1:11">
      <c r="B334" s="1277" t="str">
        <f t="shared" si="9"/>
        <v>EPB</v>
      </c>
      <c r="C334" s="1287" t="s">
        <v>1059</v>
      </c>
      <c r="D334" s="1330" t="s">
        <v>100</v>
      </c>
      <c r="E334" s="1330">
        <v>1791</v>
      </c>
      <c r="F334" s="1330">
        <v>2985</v>
      </c>
      <c r="G334" s="1330">
        <v>3035</v>
      </c>
      <c r="H334" s="1330">
        <v>2280</v>
      </c>
      <c r="I334" s="1330">
        <v>2447</v>
      </c>
      <c r="J334" s="1330">
        <v>3418</v>
      </c>
      <c r="K334" s="1331" t="s">
        <v>100</v>
      </c>
    </row>
    <row r="335" spans="1:11">
      <c r="B335" s="1277" t="str">
        <f t="shared" si="9"/>
        <v>EPB</v>
      </c>
      <c r="C335" s="1287" t="s">
        <v>1060</v>
      </c>
      <c r="D335" s="1336" t="s">
        <v>100</v>
      </c>
      <c r="E335" s="1336" t="s">
        <v>100</v>
      </c>
      <c r="F335" s="1336" t="s">
        <v>100</v>
      </c>
      <c r="G335" s="1336" t="s">
        <v>100</v>
      </c>
      <c r="H335" s="1336">
        <v>108.8</v>
      </c>
      <c r="I335" s="1336" t="s">
        <v>100</v>
      </c>
      <c r="J335" s="1336" t="s">
        <v>100</v>
      </c>
      <c r="K335" s="1337" t="s">
        <v>100</v>
      </c>
    </row>
    <row r="336" spans="1:11" s="25" customFormat="1">
      <c r="A336" s="52"/>
      <c r="B336" s="1277" t="str">
        <f t="shared" si="9"/>
        <v>EPB</v>
      </c>
      <c r="C336" s="1313" t="s">
        <v>1061</v>
      </c>
      <c r="D336" s="1334"/>
      <c r="E336" s="1334"/>
      <c r="F336" s="1334"/>
      <c r="G336" s="1334"/>
      <c r="H336" s="1334"/>
      <c r="I336" s="1336"/>
      <c r="J336" s="1336"/>
      <c r="K336" s="1337"/>
    </row>
    <row r="337" spans="1:11">
      <c r="B337" s="1277" t="str">
        <f t="shared" si="9"/>
        <v>EPB</v>
      </c>
      <c r="C337" s="1287" t="s">
        <v>1062</v>
      </c>
      <c r="D337" s="1336" t="s">
        <v>100</v>
      </c>
      <c r="E337" s="1336">
        <v>84</v>
      </c>
      <c r="F337" s="1336">
        <v>174</v>
      </c>
      <c r="G337" s="1336">
        <v>195</v>
      </c>
      <c r="H337" s="1336">
        <v>224</v>
      </c>
      <c r="I337" s="1336">
        <v>302</v>
      </c>
      <c r="J337" s="1336">
        <v>310</v>
      </c>
      <c r="K337" s="1337">
        <v>5.6</v>
      </c>
    </row>
    <row r="338" spans="1:11" s="25" customFormat="1">
      <c r="A338" s="52"/>
      <c r="B338" s="1277" t="str">
        <f t="shared" si="9"/>
        <v>EPB</v>
      </c>
      <c r="C338" s="1313" t="s">
        <v>1063</v>
      </c>
      <c r="D338" s="1334"/>
      <c r="E338" s="1334"/>
      <c r="F338" s="1334"/>
      <c r="G338" s="1334"/>
      <c r="H338" s="1334"/>
      <c r="I338" s="1334"/>
      <c r="J338" s="1334"/>
      <c r="K338" s="1335"/>
    </row>
    <row r="339" spans="1:11">
      <c r="B339" s="1277" t="str">
        <f t="shared" si="9"/>
        <v>EPB</v>
      </c>
      <c r="C339" s="1287" t="s">
        <v>1109</v>
      </c>
      <c r="D339" s="1336">
        <v>117.16</v>
      </c>
      <c r="E339" s="1336">
        <v>218</v>
      </c>
      <c r="F339" s="1336">
        <v>44.28</v>
      </c>
      <c r="G339" s="1336">
        <v>27</v>
      </c>
      <c r="H339" s="1336">
        <v>47</v>
      </c>
      <c r="I339" s="1336">
        <v>30095</v>
      </c>
      <c r="J339" s="1336">
        <v>128580</v>
      </c>
      <c r="K339" s="1337">
        <v>66499</v>
      </c>
    </row>
    <row r="340" spans="1:11">
      <c r="B340" s="1277" t="str">
        <f t="shared" si="9"/>
        <v>EPB</v>
      </c>
      <c r="C340" s="1287" t="s">
        <v>1065</v>
      </c>
      <c r="D340" s="1332">
        <v>0</v>
      </c>
      <c r="E340" s="1332">
        <v>0</v>
      </c>
      <c r="F340" s="1332" t="s">
        <v>100</v>
      </c>
      <c r="G340" s="1332">
        <v>1</v>
      </c>
      <c r="H340" s="1332">
        <v>1</v>
      </c>
      <c r="I340" s="1332">
        <v>1</v>
      </c>
      <c r="J340" s="1332" t="s">
        <v>100</v>
      </c>
      <c r="K340" s="1333" t="s">
        <v>100</v>
      </c>
    </row>
    <row r="341" spans="1:11">
      <c r="B341" s="956" t="str">
        <f t="shared" si="9"/>
        <v>EPB</v>
      </c>
      <c r="C341" s="956" t="s">
        <v>1066</v>
      </c>
      <c r="D341" s="957">
        <v>2021</v>
      </c>
      <c r="E341" s="957">
        <v>2020</v>
      </c>
      <c r="F341" s="957">
        <v>2019</v>
      </c>
      <c r="G341" s="957">
        <v>2018</v>
      </c>
      <c r="H341" s="957">
        <v>2017</v>
      </c>
      <c r="I341" s="957">
        <v>2016</v>
      </c>
      <c r="J341" s="957">
        <v>2015</v>
      </c>
      <c r="K341" s="958">
        <v>2014</v>
      </c>
    </row>
    <row r="342" spans="1:11" s="25" customFormat="1">
      <c r="A342" s="52"/>
      <c r="B342" s="1277" t="str">
        <f t="shared" si="9"/>
        <v>EPB</v>
      </c>
      <c r="C342" s="1313" t="s">
        <v>1067</v>
      </c>
      <c r="D342" s="1334"/>
      <c r="E342" s="1334"/>
      <c r="F342" s="1334"/>
      <c r="G342" s="1334"/>
      <c r="H342" s="1334"/>
      <c r="I342" s="1334"/>
      <c r="J342" s="1334"/>
      <c r="K342" s="1335"/>
    </row>
    <row r="343" spans="1:11">
      <c r="B343" s="1277" t="str">
        <f t="shared" si="9"/>
        <v>EPB</v>
      </c>
      <c r="C343" s="1287" t="s">
        <v>1120</v>
      </c>
      <c r="D343" s="1336">
        <v>4.0299999999999997E-3</v>
      </c>
      <c r="E343" s="1336">
        <v>4.4799999999999996E-3</v>
      </c>
      <c r="F343" s="1336">
        <v>4.2700000000000004E-3</v>
      </c>
      <c r="G343" s="1336">
        <v>3.5999999999999999E-3</v>
      </c>
      <c r="H343" s="1336">
        <v>4.4099999999999999E-3</v>
      </c>
      <c r="I343" s="1336">
        <v>1.207E-3</v>
      </c>
      <c r="J343" s="1336">
        <v>1.5E-5</v>
      </c>
      <c r="K343" s="1337">
        <v>1.5E-5</v>
      </c>
    </row>
    <row r="344" spans="1:11">
      <c r="B344" s="1277" t="str">
        <f t="shared" si="9"/>
        <v>EPB</v>
      </c>
      <c r="C344" s="1287" t="s">
        <v>1069</v>
      </c>
      <c r="D344" s="1338">
        <v>18559899</v>
      </c>
      <c r="E344" s="1338">
        <v>19628946</v>
      </c>
      <c r="F344" s="1338">
        <v>18835219</v>
      </c>
      <c r="G344" s="1338"/>
      <c r="H344" s="1336"/>
      <c r="I344" s="1336"/>
      <c r="J344" s="1336"/>
      <c r="K344" s="1337"/>
    </row>
    <row r="345" spans="1:11">
      <c r="B345" s="1322" t="str">
        <f t="shared" si="9"/>
        <v>EPB</v>
      </c>
      <c r="C345" s="1313" t="s">
        <v>1070</v>
      </c>
      <c r="D345" s="1339">
        <v>66816</v>
      </c>
      <c r="E345" s="1339">
        <v>70664</v>
      </c>
      <c r="F345" s="1339">
        <v>67807</v>
      </c>
      <c r="G345" s="1339"/>
      <c r="H345" s="1340"/>
      <c r="I345" s="1340"/>
      <c r="J345" s="1340"/>
      <c r="K345" s="1341"/>
    </row>
    <row r="346" spans="1:11">
      <c r="B346" s="1277" t="str">
        <f t="shared" si="9"/>
        <v>EPB</v>
      </c>
      <c r="C346" s="1287" t="s">
        <v>1071</v>
      </c>
      <c r="D346" s="1338">
        <v>4355464</v>
      </c>
      <c r="E346" s="1338">
        <v>4265844</v>
      </c>
      <c r="F346" s="1338">
        <v>4092041</v>
      </c>
      <c r="G346" s="1338"/>
      <c r="H346" s="1336"/>
      <c r="I346" s="1336"/>
      <c r="J346" s="1336"/>
      <c r="K346" s="1337"/>
    </row>
    <row r="347" spans="1:11">
      <c r="B347" s="1277" t="str">
        <f t="shared" si="9"/>
        <v>EPB</v>
      </c>
      <c r="C347" s="1313" t="s">
        <v>1144</v>
      </c>
      <c r="D347" s="1334"/>
      <c r="E347" s="1334"/>
      <c r="F347" s="1334"/>
      <c r="G347" s="1334"/>
      <c r="H347" s="1334"/>
      <c r="I347" s="1334"/>
      <c r="J347" s="1334"/>
      <c r="K347" s="1335"/>
    </row>
    <row r="348" spans="1:11">
      <c r="B348" s="1322" t="str">
        <f t="shared" si="9"/>
        <v>EPB</v>
      </c>
      <c r="C348" s="1313" t="s">
        <v>1074</v>
      </c>
      <c r="D348" s="1339">
        <v>51136</v>
      </c>
      <c r="E348" s="1339">
        <v>55307</v>
      </c>
      <c r="F348" s="1339">
        <v>53076</v>
      </c>
      <c r="G348" s="1339">
        <f t="shared" ref="G348:K348" si="10">SUM(G349:G354)</f>
        <v>48224</v>
      </c>
      <c r="H348" s="1339">
        <f t="shared" si="10"/>
        <v>57823</v>
      </c>
      <c r="I348" s="1339">
        <f t="shared" si="10"/>
        <v>59249</v>
      </c>
      <c r="J348" s="1339">
        <f t="shared" si="10"/>
        <v>58001</v>
      </c>
      <c r="K348" s="1342">
        <f t="shared" si="10"/>
        <v>57581</v>
      </c>
    </row>
    <row r="349" spans="1:11">
      <c r="B349" s="1277" t="str">
        <f t="shared" si="9"/>
        <v>EPB</v>
      </c>
      <c r="C349" s="1291" t="s">
        <v>1110</v>
      </c>
      <c r="D349" s="1338">
        <v>33824</v>
      </c>
      <c r="E349" s="1338">
        <v>35351</v>
      </c>
      <c r="F349" s="1338">
        <v>35350</v>
      </c>
      <c r="G349" s="1338">
        <v>29480</v>
      </c>
      <c r="H349" s="1330">
        <v>37105</v>
      </c>
      <c r="I349" s="1330">
        <v>37561</v>
      </c>
      <c r="J349" s="1330">
        <v>35503</v>
      </c>
      <c r="K349" s="1331">
        <v>34705</v>
      </c>
    </row>
    <row r="350" spans="1:11">
      <c r="B350" s="1277" t="str">
        <f t="shared" si="9"/>
        <v>EPB</v>
      </c>
      <c r="C350" s="1291" t="s">
        <v>1111</v>
      </c>
      <c r="D350" s="1338">
        <v>17312</v>
      </c>
      <c r="E350" s="1338">
        <v>15728</v>
      </c>
      <c r="F350" s="1338">
        <v>17726</v>
      </c>
      <c r="G350" s="1338">
        <v>18744</v>
      </c>
      <c r="H350" s="1330">
        <v>20718</v>
      </c>
      <c r="I350" s="1330">
        <v>21688</v>
      </c>
      <c r="J350" s="1330">
        <v>22498</v>
      </c>
      <c r="K350" s="1331">
        <v>22876</v>
      </c>
    </row>
    <row r="351" spans="1:11">
      <c r="B351" s="1277" t="str">
        <f t="shared" si="9"/>
        <v>EPB</v>
      </c>
      <c r="C351" s="1291" t="s">
        <v>1131</v>
      </c>
      <c r="D351" s="1338">
        <v>0</v>
      </c>
      <c r="E351" s="1338">
        <v>0</v>
      </c>
      <c r="F351" s="1338">
        <v>0</v>
      </c>
      <c r="G351" s="1338">
        <v>0</v>
      </c>
      <c r="H351" s="1338">
        <v>0</v>
      </c>
      <c r="I351" s="1338">
        <v>0</v>
      </c>
      <c r="J351" s="1338">
        <v>0</v>
      </c>
      <c r="K351" s="1343">
        <v>0</v>
      </c>
    </row>
    <row r="352" spans="1:11">
      <c r="B352" s="1277" t="str">
        <f t="shared" si="9"/>
        <v>EPB</v>
      </c>
      <c r="C352" s="1291" t="s">
        <v>1112</v>
      </c>
      <c r="D352" s="1338">
        <v>0</v>
      </c>
      <c r="E352" s="1338">
        <v>0</v>
      </c>
      <c r="F352" s="1338">
        <v>0</v>
      </c>
      <c r="G352" s="1338">
        <v>0</v>
      </c>
      <c r="H352" s="1338">
        <v>0</v>
      </c>
      <c r="I352" s="1338">
        <v>0</v>
      </c>
      <c r="J352" s="1338">
        <v>0</v>
      </c>
      <c r="K352" s="1343">
        <v>0</v>
      </c>
    </row>
    <row r="353" spans="1:11">
      <c r="B353" s="1277" t="str">
        <f t="shared" si="9"/>
        <v>EPB</v>
      </c>
      <c r="C353" s="1291" t="s">
        <v>1113</v>
      </c>
      <c r="D353" s="1338">
        <v>0</v>
      </c>
      <c r="E353" s="1338">
        <v>0</v>
      </c>
      <c r="F353" s="1338">
        <v>0</v>
      </c>
      <c r="G353" s="1338">
        <v>0</v>
      </c>
      <c r="H353" s="1338">
        <v>0</v>
      </c>
      <c r="I353" s="1338">
        <v>0</v>
      </c>
      <c r="J353" s="1338">
        <v>0</v>
      </c>
      <c r="K353" s="1343">
        <v>0</v>
      </c>
    </row>
    <row r="354" spans="1:11">
      <c r="B354" s="1277" t="str">
        <f t="shared" si="9"/>
        <v>EPB</v>
      </c>
      <c r="C354" s="1291" t="s">
        <v>215</v>
      </c>
      <c r="D354" s="1338">
        <v>0</v>
      </c>
      <c r="E354" s="1338">
        <v>4228</v>
      </c>
      <c r="F354" s="1338">
        <v>0</v>
      </c>
      <c r="G354" s="1338">
        <v>0</v>
      </c>
      <c r="H354" s="1338">
        <v>0</v>
      </c>
      <c r="I354" s="1338">
        <v>0</v>
      </c>
      <c r="J354" s="1338">
        <v>0</v>
      </c>
      <c r="K354" s="1343">
        <v>0</v>
      </c>
    </row>
    <row r="355" spans="1:11" s="25" customFormat="1">
      <c r="A355" s="52"/>
      <c r="B355" s="1277" t="str">
        <f t="shared" si="9"/>
        <v>EPB</v>
      </c>
      <c r="C355" s="1313" t="s">
        <v>1114</v>
      </c>
      <c r="D355" s="1334"/>
      <c r="E355" s="1334"/>
      <c r="F355" s="1334"/>
      <c r="G355" s="1334"/>
      <c r="H355" s="1334"/>
      <c r="I355" s="1334"/>
      <c r="J355" s="1334"/>
      <c r="K355" s="1335"/>
    </row>
    <row r="356" spans="1:11">
      <c r="B356" s="1277" t="str">
        <f t="shared" si="9"/>
        <v>EPB</v>
      </c>
      <c r="C356" s="1291" t="s">
        <v>1081</v>
      </c>
      <c r="D356" s="1330">
        <v>6350</v>
      </c>
      <c r="E356" s="1330">
        <v>8703</v>
      </c>
      <c r="F356" s="1330">
        <v>7444</v>
      </c>
      <c r="G356" s="1330">
        <v>3970</v>
      </c>
      <c r="H356" s="1330">
        <v>4646</v>
      </c>
      <c r="I356" s="1330">
        <v>5500</v>
      </c>
      <c r="J356" s="1330">
        <v>5856</v>
      </c>
      <c r="K356" s="1331">
        <v>7000</v>
      </c>
    </row>
    <row r="357" spans="1:11">
      <c r="B357" s="1277" t="str">
        <f t="shared" si="9"/>
        <v>EPB</v>
      </c>
      <c r="C357" s="1291" t="s">
        <v>1082</v>
      </c>
      <c r="D357" s="1336">
        <v>0</v>
      </c>
      <c r="E357" s="1336">
        <v>0</v>
      </c>
      <c r="F357" s="1336">
        <v>0</v>
      </c>
      <c r="G357" s="1336" t="s">
        <v>100</v>
      </c>
      <c r="H357" s="1336" t="s">
        <v>100</v>
      </c>
      <c r="I357" s="1336" t="s">
        <v>100</v>
      </c>
      <c r="J357" s="1336" t="s">
        <v>100</v>
      </c>
      <c r="K357" s="1337" t="s">
        <v>100</v>
      </c>
    </row>
    <row r="358" spans="1:11">
      <c r="B358" s="1277" t="str">
        <f t="shared" si="9"/>
        <v>EPB</v>
      </c>
      <c r="C358" s="1291" t="s">
        <v>1084</v>
      </c>
      <c r="D358" s="1336">
        <v>0</v>
      </c>
      <c r="E358" s="1336">
        <v>0</v>
      </c>
      <c r="F358" s="1336">
        <v>0</v>
      </c>
      <c r="G358" s="1336" t="s">
        <v>100</v>
      </c>
      <c r="H358" s="1336" t="s">
        <v>100</v>
      </c>
      <c r="I358" s="1336" t="s">
        <v>100</v>
      </c>
      <c r="J358" s="1336" t="s">
        <v>100</v>
      </c>
      <c r="K358" s="1337">
        <v>35</v>
      </c>
    </row>
    <row r="359" spans="1:11">
      <c r="B359" s="1277" t="str">
        <f t="shared" si="9"/>
        <v>EPB</v>
      </c>
      <c r="C359" s="1287" t="s">
        <v>1115</v>
      </c>
      <c r="D359" s="1330">
        <v>6350</v>
      </c>
      <c r="E359" s="1330">
        <v>8703</v>
      </c>
      <c r="F359" s="1330">
        <v>7444</v>
      </c>
      <c r="G359" s="1330">
        <v>3970</v>
      </c>
      <c r="H359" s="1330">
        <v>4646</v>
      </c>
      <c r="I359" s="1330">
        <v>5535</v>
      </c>
      <c r="J359" s="1330">
        <v>6207</v>
      </c>
      <c r="K359" s="1331">
        <v>7351</v>
      </c>
    </row>
    <row r="360" spans="1:11">
      <c r="B360" s="1277" t="str">
        <f t="shared" si="9"/>
        <v>EPB</v>
      </c>
      <c r="C360" s="1287" t="s">
        <v>1116</v>
      </c>
      <c r="D360" s="1336">
        <v>3.3</v>
      </c>
      <c r="E360" s="1336">
        <v>1.2</v>
      </c>
      <c r="F360" s="1336">
        <v>1.9</v>
      </c>
      <c r="G360" s="1336">
        <v>2.2000000000000002</v>
      </c>
      <c r="H360" s="1336">
        <v>2.5</v>
      </c>
      <c r="I360" s="1336">
        <v>3.8</v>
      </c>
      <c r="J360" s="1336">
        <v>3.13</v>
      </c>
      <c r="K360" s="1337">
        <v>3.64</v>
      </c>
    </row>
    <row r="361" spans="1:11">
      <c r="B361" s="956" t="str">
        <f t="shared" si="9"/>
        <v>EPB</v>
      </c>
      <c r="C361" s="956" t="s">
        <v>1087</v>
      </c>
      <c r="D361" s="957">
        <v>2021</v>
      </c>
      <c r="E361" s="957">
        <v>2020</v>
      </c>
      <c r="F361" s="957">
        <v>2019</v>
      </c>
      <c r="G361" s="957">
        <v>2018</v>
      </c>
      <c r="H361" s="957">
        <v>2017</v>
      </c>
      <c r="I361" s="957">
        <v>2016</v>
      </c>
      <c r="J361" s="957">
        <v>2015</v>
      </c>
      <c r="K361" s="958">
        <v>2014</v>
      </c>
    </row>
    <row r="362" spans="1:11" s="25" customFormat="1">
      <c r="A362" s="52"/>
      <c r="B362" s="1277" t="str">
        <f t="shared" si="9"/>
        <v>EPB</v>
      </c>
      <c r="C362" s="1313" t="s">
        <v>1088</v>
      </c>
      <c r="D362" s="1334"/>
      <c r="E362" s="1334"/>
      <c r="F362" s="1334"/>
      <c r="G362" s="1334"/>
      <c r="H362" s="1334"/>
      <c r="I362" s="1334"/>
      <c r="J362" s="1334"/>
      <c r="K362" s="1335"/>
    </row>
    <row r="363" spans="1:11">
      <c r="B363" s="1277" t="str">
        <f t="shared" si="9"/>
        <v>EPB</v>
      </c>
      <c r="C363" s="1287" t="s">
        <v>1089</v>
      </c>
      <c r="D363" s="1336">
        <v>354</v>
      </c>
      <c r="E363" s="1336">
        <v>320</v>
      </c>
      <c r="F363" s="1336">
        <v>310</v>
      </c>
      <c r="G363" s="1336">
        <v>294</v>
      </c>
      <c r="H363" s="1336">
        <v>140</v>
      </c>
      <c r="I363" s="1336">
        <v>125</v>
      </c>
      <c r="J363" s="1336">
        <v>116</v>
      </c>
      <c r="K363" s="1337">
        <v>210</v>
      </c>
    </row>
    <row r="364" spans="1:11">
      <c r="B364" s="1277" t="str">
        <f t="shared" si="9"/>
        <v>EPB</v>
      </c>
      <c r="C364" s="1287" t="s">
        <v>1090</v>
      </c>
      <c r="D364" s="1344">
        <v>0.17</v>
      </c>
      <c r="E364" s="1344">
        <v>0.17</v>
      </c>
      <c r="F364" s="1344">
        <v>0.18</v>
      </c>
      <c r="G364" s="1344">
        <v>0.17</v>
      </c>
      <c r="H364" s="1344">
        <v>7.0000000000000007E-2</v>
      </c>
      <c r="I364" s="1344">
        <v>6.4000000000000001E-2</v>
      </c>
      <c r="J364" s="1344">
        <v>1.7999999999999999E-2</v>
      </c>
      <c r="K364" s="1345">
        <v>9.6000000000000002E-2</v>
      </c>
    </row>
    <row r="365" spans="1:11">
      <c r="B365" s="1277" t="str">
        <f t="shared" si="9"/>
        <v>EPB</v>
      </c>
      <c r="C365" s="1287" t="s">
        <v>1091</v>
      </c>
      <c r="D365" s="1344">
        <v>2.38</v>
      </c>
      <c r="E365" s="1344">
        <v>3.5000000000000003E-2</v>
      </c>
      <c r="F365" s="1344">
        <v>3.5000000000000003E-2</v>
      </c>
      <c r="G365" s="1344">
        <v>0.03</v>
      </c>
      <c r="H365" s="1344">
        <v>0.02</v>
      </c>
      <c r="I365" s="1344">
        <v>1.4E-2</v>
      </c>
      <c r="J365" s="1344">
        <v>1.2E-2</v>
      </c>
      <c r="K365" s="1345">
        <v>2.3E-2</v>
      </c>
    </row>
    <row r="366" spans="1:11" s="25" customFormat="1">
      <c r="A366" s="52"/>
      <c r="B366" s="1277" t="str">
        <f t="shared" si="9"/>
        <v>EPB</v>
      </c>
      <c r="C366" s="1313" t="s">
        <v>1092</v>
      </c>
      <c r="D366" s="1334"/>
      <c r="E366" s="1334"/>
      <c r="F366" s="1334"/>
      <c r="G366" s="1334"/>
      <c r="H366" s="1334"/>
      <c r="I366" s="1334"/>
      <c r="J366" s="1334"/>
      <c r="K366" s="1335"/>
    </row>
    <row r="367" spans="1:11">
      <c r="B367" s="1277" t="str">
        <f t="shared" si="9"/>
        <v>EPB</v>
      </c>
      <c r="C367" s="1287" t="s">
        <v>1093</v>
      </c>
      <c r="D367" s="1338">
        <v>0</v>
      </c>
      <c r="E367" s="1338">
        <v>0</v>
      </c>
      <c r="F367" s="1338">
        <v>20</v>
      </c>
      <c r="G367" s="1338">
        <v>455</v>
      </c>
      <c r="H367" s="1338">
        <v>384</v>
      </c>
      <c r="I367" s="1338">
        <v>271</v>
      </c>
      <c r="J367" s="1338">
        <v>327</v>
      </c>
      <c r="K367" s="1343">
        <v>224</v>
      </c>
    </row>
    <row r="368" spans="1:11">
      <c r="B368" s="1277" t="str">
        <f t="shared" si="9"/>
        <v>EPB</v>
      </c>
      <c r="C368" s="1287" t="s">
        <v>1094</v>
      </c>
      <c r="D368" s="1338">
        <v>0</v>
      </c>
      <c r="E368" s="1338">
        <v>0</v>
      </c>
      <c r="F368" s="1338">
        <v>600</v>
      </c>
      <c r="G368" s="1338">
        <v>21676</v>
      </c>
      <c r="H368" s="1338">
        <v>32357</v>
      </c>
      <c r="I368" s="1338">
        <v>24324</v>
      </c>
      <c r="J368" s="1338">
        <v>17812</v>
      </c>
      <c r="K368" s="1343" t="s">
        <v>100</v>
      </c>
    </row>
    <row r="369" spans="2:11">
      <c r="B369" s="1277" t="str">
        <f t="shared" si="9"/>
        <v>EPB</v>
      </c>
      <c r="C369" s="1287" t="s">
        <v>1095</v>
      </c>
      <c r="D369" s="1338">
        <v>0</v>
      </c>
      <c r="E369" s="1338">
        <v>0</v>
      </c>
      <c r="F369" s="1338">
        <v>0</v>
      </c>
      <c r="G369" s="1338">
        <v>1901</v>
      </c>
      <c r="H369" s="1338">
        <v>61</v>
      </c>
      <c r="I369" s="1338">
        <v>1342</v>
      </c>
      <c r="J369" s="1338">
        <v>1029</v>
      </c>
      <c r="K369" s="1343">
        <v>915</v>
      </c>
    </row>
    <row r="370" spans="2:11">
      <c r="B370" s="1277" t="str">
        <f t="shared" si="9"/>
        <v>EPB</v>
      </c>
      <c r="C370" s="1287" t="s">
        <v>1096</v>
      </c>
      <c r="D370" s="1338">
        <v>0</v>
      </c>
      <c r="E370" s="1338">
        <v>0</v>
      </c>
      <c r="F370" s="1338">
        <v>1</v>
      </c>
      <c r="G370" s="1338">
        <v>49</v>
      </c>
      <c r="H370" s="1338">
        <v>4</v>
      </c>
      <c r="I370" s="1338">
        <v>18</v>
      </c>
      <c r="J370" s="1338">
        <v>23</v>
      </c>
      <c r="K370" s="1343">
        <v>38</v>
      </c>
    </row>
    <row r="371" spans="2:11">
      <c r="B371" s="1277" t="str">
        <f t="shared" si="9"/>
        <v>EPB</v>
      </c>
      <c r="C371" s="1287" t="s">
        <v>1097</v>
      </c>
      <c r="D371" s="1338">
        <v>0</v>
      </c>
      <c r="E371" s="1338">
        <v>0</v>
      </c>
      <c r="F371" s="1338">
        <v>25</v>
      </c>
      <c r="G371" s="1338">
        <v>2310</v>
      </c>
      <c r="H371" s="1338">
        <v>225</v>
      </c>
      <c r="I371" s="1338">
        <v>1233</v>
      </c>
      <c r="J371" s="1338">
        <v>1331</v>
      </c>
      <c r="K371" s="1343" t="s">
        <v>100</v>
      </c>
    </row>
    <row r="372" spans="2:11">
      <c r="B372" s="965" t="str">
        <f t="shared" si="9"/>
        <v>EPB</v>
      </c>
      <c r="C372" s="1131" t="s">
        <v>1157</v>
      </c>
      <c r="D372" s="1132"/>
      <c r="E372" s="1132"/>
      <c r="F372" s="1132"/>
      <c r="G372" s="1132"/>
      <c r="H372" s="1132"/>
      <c r="I372" s="1132"/>
      <c r="J372" s="1132"/>
      <c r="K372" s="1133"/>
    </row>
    <row r="373" spans="2:11">
      <c r="B373" s="959" t="str">
        <f t="shared" si="9"/>
        <v>EPB</v>
      </c>
      <c r="C373" s="698" t="s">
        <v>1158</v>
      </c>
      <c r="D373" s="1155"/>
      <c r="E373" s="1155"/>
      <c r="F373" s="1155"/>
      <c r="G373" s="1155"/>
      <c r="H373" s="1155"/>
      <c r="I373" s="1155"/>
      <c r="J373" s="1155"/>
      <c r="K373" s="685"/>
    </row>
    <row r="374" spans="2:11">
      <c r="B374" s="965" t="str">
        <f t="shared" si="9"/>
        <v>EPB</v>
      </c>
      <c r="C374" s="698" t="s">
        <v>1159</v>
      </c>
      <c r="D374" s="1155"/>
      <c r="E374" s="1155"/>
      <c r="F374" s="1155"/>
      <c r="G374" s="1155"/>
      <c r="H374" s="1155"/>
      <c r="I374" s="1155"/>
      <c r="J374" s="1155"/>
      <c r="K374" s="685"/>
    </row>
    <row r="375" spans="2:11">
      <c r="B375" s="959" t="str">
        <f t="shared" si="9"/>
        <v>EPB</v>
      </c>
      <c r="C375" s="698" t="s">
        <v>1160</v>
      </c>
      <c r="D375" s="1155"/>
      <c r="E375" s="1155"/>
      <c r="F375" s="1155"/>
      <c r="G375" s="1155"/>
      <c r="H375" s="1155"/>
      <c r="I375" s="1155"/>
      <c r="J375" s="1155"/>
      <c r="K375" s="685"/>
    </row>
    <row r="376" spans="2:11">
      <c r="B376" s="965" t="str">
        <f t="shared" si="9"/>
        <v>EPB</v>
      </c>
      <c r="C376" s="1134"/>
      <c r="D376" s="664"/>
      <c r="E376" s="664"/>
      <c r="F376" s="664"/>
      <c r="G376" s="664"/>
      <c r="H376" s="664"/>
      <c r="I376" s="664"/>
      <c r="J376" s="664"/>
      <c r="K376" s="665"/>
    </row>
    <row r="377" spans="2:11">
      <c r="B377" s="956" t="str">
        <f t="shared" si="9"/>
        <v>EPB</v>
      </c>
      <c r="C377" s="956" t="s">
        <v>1104</v>
      </c>
      <c r="D377" s="957">
        <v>2021</v>
      </c>
      <c r="E377" s="957">
        <v>2020</v>
      </c>
      <c r="F377" s="957">
        <v>2019</v>
      </c>
      <c r="G377" s="957">
        <v>2018</v>
      </c>
      <c r="H377" s="957">
        <v>2017</v>
      </c>
      <c r="I377" s="957">
        <v>2016</v>
      </c>
      <c r="J377" s="957">
        <v>2015</v>
      </c>
      <c r="K377" s="958">
        <v>2014</v>
      </c>
    </row>
    <row r="378" spans="2:11">
      <c r="B378" s="1277" t="str">
        <f t="shared" si="9"/>
        <v>EPB</v>
      </c>
      <c r="C378" s="1325" t="s">
        <v>1105</v>
      </c>
      <c r="D378" s="1346">
        <v>7.4999999999999997E-2</v>
      </c>
      <c r="E378" s="1346">
        <v>20</v>
      </c>
      <c r="F378" s="1346">
        <v>0</v>
      </c>
      <c r="G378" s="1346" t="s">
        <v>62</v>
      </c>
      <c r="H378" s="1346" t="s">
        <v>62</v>
      </c>
      <c r="I378" s="1346">
        <v>0</v>
      </c>
      <c r="J378" s="1346">
        <v>0</v>
      </c>
      <c r="K378" s="1347">
        <v>0</v>
      </c>
    </row>
    <row r="379" spans="2:11">
      <c r="B379" s="1277" t="str">
        <f t="shared" si="9"/>
        <v>EPB</v>
      </c>
      <c r="C379" s="1325" t="s">
        <v>1106</v>
      </c>
      <c r="D379" s="1338">
        <v>836377</v>
      </c>
      <c r="E379" s="1338">
        <v>2000</v>
      </c>
      <c r="F379" s="1338">
        <v>2800</v>
      </c>
      <c r="G379" s="1338">
        <v>4700</v>
      </c>
      <c r="H379" s="1338" t="s">
        <v>100</v>
      </c>
      <c r="I379" s="1338">
        <v>4200</v>
      </c>
      <c r="J379" s="1338">
        <v>4054</v>
      </c>
      <c r="K379" s="1343">
        <v>2117</v>
      </c>
    </row>
    <row r="380" spans="2:11">
      <c r="B380" s="1277" t="str">
        <f t="shared" si="9"/>
        <v>EPB</v>
      </c>
      <c r="C380" s="1325" t="s">
        <v>1107</v>
      </c>
      <c r="D380" s="1280">
        <v>16</v>
      </c>
      <c r="E380" s="1280">
        <v>39</v>
      </c>
      <c r="F380" s="1280">
        <v>54</v>
      </c>
      <c r="G380" s="1280">
        <v>16</v>
      </c>
      <c r="H380" s="1280">
        <v>22</v>
      </c>
      <c r="I380" s="1280">
        <v>21</v>
      </c>
      <c r="J380" s="1280">
        <v>5</v>
      </c>
      <c r="K380" s="1301">
        <v>9</v>
      </c>
    </row>
    <row r="381" spans="2:11">
      <c r="B381" s="1277" t="str">
        <f t="shared" si="9"/>
        <v>EPB</v>
      </c>
      <c r="C381" s="1304"/>
      <c r="D381" s="1305"/>
      <c r="E381" s="1306"/>
      <c r="F381" s="1306"/>
      <c r="G381" s="1306"/>
      <c r="H381" s="1307"/>
      <c r="I381" s="1307"/>
      <c r="J381" s="1348"/>
      <c r="K381" s="1349"/>
    </row>
    <row r="382" spans="2:11">
      <c r="B382" s="956" t="s">
        <v>21</v>
      </c>
      <c r="C382" s="956" t="s">
        <v>1054</v>
      </c>
      <c r="D382" s="957">
        <v>2021</v>
      </c>
      <c r="E382" s="957">
        <v>2020</v>
      </c>
      <c r="F382" s="957">
        <v>2019</v>
      </c>
      <c r="G382" s="957">
        <v>2018</v>
      </c>
      <c r="H382" s="957">
        <v>2017</v>
      </c>
      <c r="I382" s="957">
        <v>2016</v>
      </c>
      <c r="J382" s="728"/>
      <c r="K382" s="718"/>
    </row>
    <row r="383" spans="2:11">
      <c r="B383" s="959" t="str">
        <f>$B$382</f>
        <v>ERO</v>
      </c>
      <c r="C383" s="975" t="s">
        <v>1161</v>
      </c>
      <c r="D383" s="1199">
        <v>5320</v>
      </c>
      <c r="E383" s="1144">
        <v>3390</v>
      </c>
      <c r="F383" s="1144">
        <v>1439</v>
      </c>
      <c r="G383" s="1144">
        <v>2177</v>
      </c>
      <c r="H383" s="1144">
        <v>1783</v>
      </c>
      <c r="I383" s="1144">
        <v>1561</v>
      </c>
      <c r="J383" s="1200"/>
      <c r="K383" s="1201"/>
    </row>
    <row r="384" spans="2:11">
      <c r="B384" s="965" t="str">
        <f t="shared" ref="B384:B434" si="11">$B$382</f>
        <v>ERO</v>
      </c>
      <c r="C384" s="979" t="s">
        <v>1162</v>
      </c>
      <c r="D384" s="1202">
        <v>0.1203</v>
      </c>
      <c r="E384" s="1015">
        <v>0.79100000000000004</v>
      </c>
      <c r="F384" s="1015">
        <v>2.5000000000000001E-2</v>
      </c>
      <c r="G384" s="1015">
        <v>0.22</v>
      </c>
      <c r="H384" s="1015">
        <v>0.2</v>
      </c>
      <c r="I384" s="1015">
        <v>0.18</v>
      </c>
      <c r="J384" s="1203"/>
      <c r="K384" s="729"/>
    </row>
    <row r="385" spans="1:11">
      <c r="B385" s="956" t="str">
        <f t="shared" si="11"/>
        <v>ERO</v>
      </c>
      <c r="C385" s="956" t="s">
        <v>1057</v>
      </c>
      <c r="D385" s="957">
        <v>2021</v>
      </c>
      <c r="E385" s="957">
        <v>2020</v>
      </c>
      <c r="F385" s="957">
        <v>2019</v>
      </c>
      <c r="G385" s="957">
        <v>2018</v>
      </c>
      <c r="H385" s="957">
        <v>2017</v>
      </c>
      <c r="I385" s="957">
        <v>2016</v>
      </c>
      <c r="J385" s="1204"/>
      <c r="K385" s="1205"/>
    </row>
    <row r="386" spans="1:11" s="25" customFormat="1">
      <c r="A386" s="52"/>
      <c r="B386" s="965" t="str">
        <f t="shared" si="11"/>
        <v>ERO</v>
      </c>
      <c r="C386" s="998" t="s">
        <v>1058</v>
      </c>
      <c r="D386" s="1100"/>
      <c r="E386" s="1019"/>
      <c r="F386" s="1019"/>
      <c r="G386" s="1019"/>
      <c r="H386" s="1019"/>
      <c r="I386" s="973"/>
      <c r="J386" s="728"/>
      <c r="K386" s="544"/>
    </row>
    <row r="387" spans="1:11">
      <c r="B387" s="959" t="str">
        <f t="shared" si="11"/>
        <v>ERO</v>
      </c>
      <c r="C387" s="975" t="s">
        <v>1163</v>
      </c>
      <c r="D387" s="1103" t="s">
        <v>100</v>
      </c>
      <c r="E387" s="1144" t="s">
        <v>100</v>
      </c>
      <c r="F387" s="1144" t="s">
        <v>100</v>
      </c>
      <c r="G387" s="1144">
        <v>341165</v>
      </c>
      <c r="H387" s="1144">
        <v>472508</v>
      </c>
      <c r="I387" s="1144">
        <v>109900</v>
      </c>
      <c r="J387" s="1200"/>
      <c r="K387" s="1201"/>
    </row>
    <row r="388" spans="1:11">
      <c r="B388" s="965" t="str">
        <f t="shared" si="11"/>
        <v>ERO</v>
      </c>
      <c r="C388" s="979" t="s">
        <v>1060</v>
      </c>
      <c r="D388" s="1013" t="s">
        <v>100</v>
      </c>
      <c r="E388" s="973" t="s">
        <v>100</v>
      </c>
      <c r="F388" s="973" t="s">
        <v>100</v>
      </c>
      <c r="G388" s="973">
        <v>3.6068999999999997E-2</v>
      </c>
      <c r="H388" s="973">
        <v>4.9959999999999996E-3</v>
      </c>
      <c r="I388" s="973">
        <v>1.1619000000000001E-2</v>
      </c>
      <c r="J388" s="1203"/>
      <c r="K388" s="716"/>
    </row>
    <row r="389" spans="1:11" s="25" customFormat="1">
      <c r="A389" s="52"/>
      <c r="B389" s="959" t="str">
        <f t="shared" si="11"/>
        <v>ERO</v>
      </c>
      <c r="C389" s="1062" t="s">
        <v>1061</v>
      </c>
      <c r="D389" s="1106"/>
      <c r="E389" s="1005"/>
      <c r="F389" s="1005"/>
      <c r="G389" s="1005"/>
      <c r="H389" s="1005"/>
      <c r="I389" s="992"/>
      <c r="J389" s="1204"/>
      <c r="K389" s="1206"/>
    </row>
    <row r="390" spans="1:11">
      <c r="B390" s="965" t="str">
        <f t="shared" si="11"/>
        <v>ERO</v>
      </c>
      <c r="C390" s="979" t="s">
        <v>1062</v>
      </c>
      <c r="D390" s="1013" t="s">
        <v>100</v>
      </c>
      <c r="E390" s="973" t="s">
        <v>100</v>
      </c>
      <c r="F390" s="973" t="s">
        <v>100</v>
      </c>
      <c r="G390" s="973" t="s">
        <v>100</v>
      </c>
      <c r="H390" s="973" t="s">
        <v>100</v>
      </c>
      <c r="I390" s="973" t="s">
        <v>62</v>
      </c>
      <c r="J390" s="1203"/>
      <c r="K390" s="716"/>
    </row>
    <row r="391" spans="1:11" s="25" customFormat="1">
      <c r="A391" s="52"/>
      <c r="B391" s="959" t="str">
        <f t="shared" si="11"/>
        <v>ERO</v>
      </c>
      <c r="C391" s="1062" t="s">
        <v>1063</v>
      </c>
      <c r="D391" s="1106"/>
      <c r="E391" s="1005"/>
      <c r="F391" s="1005"/>
      <c r="G391" s="1005"/>
      <c r="H391" s="1005"/>
      <c r="I391" s="992"/>
      <c r="J391" s="1204"/>
      <c r="K391" s="1206"/>
    </row>
    <row r="392" spans="1:11">
      <c r="B392" s="965" t="str">
        <f t="shared" si="11"/>
        <v>ERO</v>
      </c>
      <c r="C392" s="979" t="s">
        <v>1164</v>
      </c>
      <c r="D392" s="1013">
        <v>298.41000000000003</v>
      </c>
      <c r="E392" s="973">
        <v>19.899999999999999</v>
      </c>
      <c r="F392" s="973">
        <v>1.8</v>
      </c>
      <c r="G392" s="973">
        <v>1.3</v>
      </c>
      <c r="H392" s="973">
        <v>0.9</v>
      </c>
      <c r="I392" s="973">
        <v>9.8000000000000007</v>
      </c>
      <c r="J392" s="1203"/>
      <c r="K392" s="716"/>
    </row>
    <row r="393" spans="1:11">
      <c r="B393" s="959" t="str">
        <f t="shared" si="11"/>
        <v>ERO</v>
      </c>
      <c r="C393" s="975" t="s">
        <v>1065</v>
      </c>
      <c r="D393" s="1207">
        <v>0</v>
      </c>
      <c r="E393" s="992" t="s">
        <v>100</v>
      </c>
      <c r="F393" s="992" t="s">
        <v>100</v>
      </c>
      <c r="G393" s="992" t="s">
        <v>100</v>
      </c>
      <c r="H393" s="992" t="s">
        <v>100</v>
      </c>
      <c r="I393" s="992" t="s">
        <v>62</v>
      </c>
      <c r="J393" s="1200"/>
      <c r="K393" s="1208"/>
    </row>
    <row r="394" spans="1:11">
      <c r="B394" s="956" t="str">
        <f t="shared" si="11"/>
        <v>ERO</v>
      </c>
      <c r="C394" s="956" t="s">
        <v>1066</v>
      </c>
      <c r="D394" s="957">
        <v>2021</v>
      </c>
      <c r="E394" s="957">
        <v>2020</v>
      </c>
      <c r="F394" s="957">
        <v>2019</v>
      </c>
      <c r="G394" s="957">
        <v>2018</v>
      </c>
      <c r="H394" s="957">
        <v>2017</v>
      </c>
      <c r="I394" s="957">
        <v>2016</v>
      </c>
      <c r="J394" s="728"/>
      <c r="K394" s="718"/>
    </row>
    <row r="395" spans="1:11" s="25" customFormat="1">
      <c r="A395" s="52"/>
      <c r="B395" s="959" t="str">
        <f t="shared" si="11"/>
        <v>ERO</v>
      </c>
      <c r="C395" s="1062" t="s">
        <v>1067</v>
      </c>
      <c r="D395" s="1114"/>
      <c r="E395" s="1005"/>
      <c r="F395" s="1005"/>
      <c r="G395" s="1005"/>
      <c r="H395" s="1005"/>
      <c r="I395" s="992"/>
      <c r="J395" s="1200"/>
      <c r="K395" s="1206"/>
    </row>
    <row r="396" spans="1:11">
      <c r="B396" s="965" t="str">
        <f t="shared" si="11"/>
        <v>ERO</v>
      </c>
      <c r="C396" s="979" t="s">
        <v>1068</v>
      </c>
      <c r="D396" s="973">
        <v>4.3299999999999996E-3</v>
      </c>
      <c r="E396" s="973">
        <v>3.6800000000000001E-3</v>
      </c>
      <c r="F396" s="973">
        <v>3.7499999999999999E-3</v>
      </c>
      <c r="G396" s="973">
        <v>3.628E-2</v>
      </c>
      <c r="H396" s="973">
        <v>5.883E-2</v>
      </c>
      <c r="I396" s="973">
        <v>1.4999999999999999E-4</v>
      </c>
      <c r="J396" s="1203"/>
      <c r="K396" s="716"/>
    </row>
    <row r="397" spans="1:11">
      <c r="B397" s="959" t="str">
        <f t="shared" si="11"/>
        <v>ERO</v>
      </c>
      <c r="C397" s="975" t="s">
        <v>1069</v>
      </c>
      <c r="D397" s="1144">
        <v>14469947</v>
      </c>
      <c r="E397" s="1144">
        <v>12332222</v>
      </c>
      <c r="F397" s="1144">
        <v>12133428</v>
      </c>
      <c r="G397" s="1144"/>
      <c r="H397" s="1144"/>
      <c r="I397" s="1144"/>
      <c r="J397" s="1200"/>
      <c r="K397" s="1208"/>
    </row>
    <row r="398" spans="1:11">
      <c r="B398" s="965" t="str">
        <f t="shared" si="11"/>
        <v>ERO</v>
      </c>
      <c r="C398" s="979" t="s">
        <v>1070</v>
      </c>
      <c r="D398" s="1020">
        <v>52092</v>
      </c>
      <c r="E398" s="1020">
        <v>44396</v>
      </c>
      <c r="F398" s="1020">
        <v>43680</v>
      </c>
      <c r="G398" s="1020"/>
      <c r="H398" s="1020"/>
      <c r="I398" s="1020"/>
      <c r="J398" s="1203"/>
      <c r="K398" s="716"/>
    </row>
    <row r="399" spans="1:11">
      <c r="B399" s="959" t="str">
        <f t="shared" si="11"/>
        <v>ERO</v>
      </c>
      <c r="C399" s="975" t="s">
        <v>1071</v>
      </c>
      <c r="D399" s="1144">
        <v>5052679</v>
      </c>
      <c r="E399" s="1144">
        <v>5423293</v>
      </c>
      <c r="F399" s="1144">
        <v>5538743</v>
      </c>
      <c r="G399" s="1144"/>
      <c r="H399" s="1144"/>
      <c r="I399" s="1144"/>
      <c r="J399" s="1200"/>
      <c r="K399" s="1208"/>
    </row>
    <row r="400" spans="1:11">
      <c r="B400" s="965" t="str">
        <f t="shared" si="11"/>
        <v>ERO</v>
      </c>
      <c r="C400" s="979" t="s">
        <v>1072</v>
      </c>
      <c r="D400" s="1020">
        <v>18190</v>
      </c>
      <c r="E400" s="1020">
        <v>19524</v>
      </c>
      <c r="F400" s="1020">
        <v>19939</v>
      </c>
      <c r="G400" s="1020"/>
      <c r="H400" s="1020"/>
      <c r="I400" s="1020"/>
      <c r="J400" s="1203"/>
      <c r="K400" s="716"/>
    </row>
    <row r="401" spans="1:11">
      <c r="B401" s="959" t="str">
        <f t="shared" si="11"/>
        <v>ERO</v>
      </c>
      <c r="C401" s="1062" t="s">
        <v>1144</v>
      </c>
      <c r="D401" s="1005"/>
      <c r="E401" s="1005"/>
      <c r="F401" s="1005"/>
      <c r="G401" s="1005"/>
      <c r="H401" s="1005"/>
      <c r="I401" s="1005"/>
      <c r="J401" s="1209"/>
      <c r="K401" s="1201"/>
    </row>
    <row r="402" spans="1:11">
      <c r="B402" s="965" t="str">
        <f t="shared" si="11"/>
        <v>ERO</v>
      </c>
      <c r="C402" s="979" t="s">
        <v>1074</v>
      </c>
      <c r="D402" s="1020">
        <v>33902</v>
      </c>
      <c r="E402" s="1020">
        <v>24872</v>
      </c>
      <c r="F402" s="1020">
        <v>23741</v>
      </c>
      <c r="G402" s="1020"/>
      <c r="H402" s="1020"/>
      <c r="I402" s="1020"/>
      <c r="J402" s="1203"/>
      <c r="K402" s="719"/>
    </row>
    <row r="403" spans="1:11">
      <c r="B403" s="959" t="str">
        <f t="shared" si="11"/>
        <v>ERO</v>
      </c>
      <c r="C403" s="1065" t="s">
        <v>1110</v>
      </c>
      <c r="D403" s="1144">
        <v>21792</v>
      </c>
      <c r="E403" s="1144">
        <v>14167</v>
      </c>
      <c r="F403" s="1144">
        <v>16965</v>
      </c>
      <c r="G403" s="1144">
        <v>211952</v>
      </c>
      <c r="H403" s="1144">
        <v>455160</v>
      </c>
      <c r="I403" s="1144">
        <v>288553</v>
      </c>
      <c r="J403" s="1200"/>
      <c r="K403" s="1201"/>
    </row>
    <row r="404" spans="1:11">
      <c r="B404" s="965" t="str">
        <f t="shared" si="11"/>
        <v>ERO</v>
      </c>
      <c r="C404" s="1067" t="s">
        <v>1111</v>
      </c>
      <c r="D404" s="1020">
        <v>12111</v>
      </c>
      <c r="E404" s="1020">
        <v>10700</v>
      </c>
      <c r="F404" s="1020">
        <v>6774</v>
      </c>
      <c r="G404" s="1020">
        <v>174379</v>
      </c>
      <c r="H404" s="1020">
        <v>162125</v>
      </c>
      <c r="I404" s="1020">
        <v>133801</v>
      </c>
      <c r="J404" s="1203"/>
      <c r="K404" s="719"/>
    </row>
    <row r="405" spans="1:11">
      <c r="B405" s="959" t="str">
        <f t="shared" si="11"/>
        <v>ERO</v>
      </c>
      <c r="C405" s="1065" t="s">
        <v>1131</v>
      </c>
      <c r="D405" s="1144">
        <v>0</v>
      </c>
      <c r="E405" s="1144">
        <v>0</v>
      </c>
      <c r="F405" s="1144">
        <v>0</v>
      </c>
      <c r="G405" s="1144">
        <v>34</v>
      </c>
      <c r="H405" s="1144">
        <v>66</v>
      </c>
      <c r="I405" s="1144" t="s">
        <v>62</v>
      </c>
      <c r="J405" s="1200"/>
      <c r="K405" s="1208"/>
    </row>
    <row r="406" spans="1:11">
      <c r="B406" s="965" t="str">
        <f t="shared" si="11"/>
        <v>ERO</v>
      </c>
      <c r="C406" s="1067" t="s">
        <v>1112</v>
      </c>
      <c r="D406" s="1020">
        <v>0</v>
      </c>
      <c r="E406" s="1020">
        <v>5</v>
      </c>
      <c r="F406" s="1020">
        <v>1</v>
      </c>
      <c r="G406" s="1020"/>
      <c r="H406" s="1020"/>
      <c r="I406" s="1020"/>
      <c r="J406" s="1203"/>
      <c r="K406" s="716"/>
    </row>
    <row r="407" spans="1:11">
      <c r="B407" s="959" t="str">
        <f t="shared" si="11"/>
        <v>ERO</v>
      </c>
      <c r="C407" s="1065" t="s">
        <v>1113</v>
      </c>
      <c r="D407" s="992">
        <v>0</v>
      </c>
      <c r="E407" s="992">
        <v>0</v>
      </c>
      <c r="F407" s="992">
        <v>0</v>
      </c>
      <c r="G407" s="992">
        <v>0</v>
      </c>
      <c r="H407" s="992" t="s">
        <v>62</v>
      </c>
      <c r="I407" s="992" t="s">
        <v>62</v>
      </c>
      <c r="J407" s="1200"/>
      <c r="K407" s="1208"/>
    </row>
    <row r="408" spans="1:11">
      <c r="B408" s="965" t="str">
        <f t="shared" si="11"/>
        <v>ERO</v>
      </c>
      <c r="C408" s="1067" t="s">
        <v>215</v>
      </c>
      <c r="D408" s="973">
        <v>0</v>
      </c>
      <c r="E408" s="973">
        <v>0</v>
      </c>
      <c r="F408" s="973">
        <v>0</v>
      </c>
      <c r="G408" s="973">
        <v>0</v>
      </c>
      <c r="H408" s="973" t="s">
        <v>62</v>
      </c>
      <c r="I408" s="973" t="s">
        <v>62</v>
      </c>
      <c r="J408" s="1203"/>
      <c r="K408" s="716"/>
    </row>
    <row r="409" spans="1:11" s="25" customFormat="1">
      <c r="A409" s="52"/>
      <c r="B409" s="959" t="str">
        <f t="shared" si="11"/>
        <v>ERO</v>
      </c>
      <c r="C409" s="1062" t="s">
        <v>1114</v>
      </c>
      <c r="D409" s="1005"/>
      <c r="E409" s="1005"/>
      <c r="F409" s="1005"/>
      <c r="G409" s="1005"/>
      <c r="H409" s="1005"/>
      <c r="I409" s="1005"/>
      <c r="J409" s="1210"/>
      <c r="K409" s="1206"/>
    </row>
    <row r="410" spans="1:11">
      <c r="B410" s="965" t="str">
        <f t="shared" si="11"/>
        <v>ERO</v>
      </c>
      <c r="C410" s="1067" t="s">
        <v>1081</v>
      </c>
      <c r="D410" s="1020">
        <v>15474</v>
      </c>
      <c r="E410" s="1020">
        <v>15790</v>
      </c>
      <c r="F410" s="1020">
        <v>13060</v>
      </c>
      <c r="G410" s="1020">
        <v>9671</v>
      </c>
      <c r="H410" s="1020">
        <v>11405</v>
      </c>
      <c r="I410" s="1020">
        <v>13860</v>
      </c>
      <c r="J410" s="1203"/>
      <c r="K410" s="719"/>
    </row>
    <row r="411" spans="1:11">
      <c r="B411" s="959" t="str">
        <f t="shared" si="11"/>
        <v>ERO</v>
      </c>
      <c r="C411" s="1065" t="s">
        <v>1082</v>
      </c>
      <c r="D411" s="1144" t="s">
        <v>62</v>
      </c>
      <c r="E411" s="1144" t="s">
        <v>62</v>
      </c>
      <c r="F411" s="1144" t="s">
        <v>62</v>
      </c>
      <c r="G411" s="1144" t="s">
        <v>63</v>
      </c>
      <c r="H411" s="1144" t="s">
        <v>100</v>
      </c>
      <c r="I411" s="1144" t="s">
        <v>100</v>
      </c>
      <c r="J411" s="1200"/>
      <c r="K411" s="1208"/>
    </row>
    <row r="412" spans="1:11">
      <c r="B412" s="965" t="str">
        <f t="shared" si="11"/>
        <v>ERO</v>
      </c>
      <c r="C412" s="1067" t="s">
        <v>1084</v>
      </c>
      <c r="D412" s="973" t="s">
        <v>62</v>
      </c>
      <c r="E412" s="973" t="s">
        <v>62</v>
      </c>
      <c r="F412" s="973" t="s">
        <v>62</v>
      </c>
      <c r="G412" s="973" t="s">
        <v>63</v>
      </c>
      <c r="H412" s="973" t="s">
        <v>63</v>
      </c>
      <c r="I412" s="973" t="s">
        <v>63</v>
      </c>
      <c r="J412" s="1203"/>
      <c r="K412" s="716"/>
    </row>
    <row r="413" spans="1:11">
      <c r="B413" s="959" t="str">
        <f t="shared" si="11"/>
        <v>ERO</v>
      </c>
      <c r="C413" s="975" t="s">
        <v>1115</v>
      </c>
      <c r="D413" s="1144">
        <v>15474</v>
      </c>
      <c r="E413" s="1144">
        <v>15790</v>
      </c>
      <c r="F413" s="1144">
        <v>13060</v>
      </c>
      <c r="G413" s="1144">
        <v>9671</v>
      </c>
      <c r="H413" s="1144">
        <v>11405</v>
      </c>
      <c r="I413" s="1144">
        <v>13860</v>
      </c>
      <c r="J413" s="1200"/>
      <c r="K413" s="1201"/>
    </row>
    <row r="414" spans="1:11">
      <c r="B414" s="965" t="str">
        <f t="shared" si="11"/>
        <v>ERO</v>
      </c>
      <c r="C414" s="979" t="s">
        <v>1165</v>
      </c>
      <c r="D414" s="979">
        <v>11.8</v>
      </c>
      <c r="E414" s="973">
        <v>12.4</v>
      </c>
      <c r="F414" s="973">
        <v>42</v>
      </c>
      <c r="G414" s="973">
        <v>22.7</v>
      </c>
      <c r="H414" s="973">
        <v>15.9</v>
      </c>
      <c r="I414" s="973">
        <v>20</v>
      </c>
      <c r="J414" s="1203"/>
      <c r="K414" s="716"/>
    </row>
    <row r="415" spans="1:11">
      <c r="B415" s="956" t="str">
        <f t="shared" si="11"/>
        <v>ERO</v>
      </c>
      <c r="C415" s="956" t="s">
        <v>1087</v>
      </c>
      <c r="D415" s="957">
        <v>2021</v>
      </c>
      <c r="E415" s="957">
        <v>2020</v>
      </c>
      <c r="F415" s="957">
        <v>2019</v>
      </c>
      <c r="G415" s="957">
        <v>2018</v>
      </c>
      <c r="H415" s="957">
        <v>2017</v>
      </c>
      <c r="I415" s="957">
        <v>2016</v>
      </c>
      <c r="J415" s="1204"/>
      <c r="K415" s="1205"/>
    </row>
    <row r="416" spans="1:11" s="25" customFormat="1">
      <c r="A416" s="52"/>
      <c r="B416" s="965" t="str">
        <f t="shared" si="11"/>
        <v>ERO</v>
      </c>
      <c r="C416" s="998" t="s">
        <v>1088</v>
      </c>
      <c r="D416" s="1100"/>
      <c r="E416" s="1019"/>
      <c r="F416" s="1019"/>
      <c r="G416" s="1019"/>
      <c r="H416" s="1019"/>
      <c r="I416" s="973"/>
      <c r="J416" s="728"/>
      <c r="K416" s="544"/>
    </row>
    <row r="417" spans="1:11">
      <c r="B417" s="959" t="str">
        <f t="shared" si="11"/>
        <v>ERO</v>
      </c>
      <c r="C417" s="975" t="s">
        <v>1089</v>
      </c>
      <c r="D417" s="1158">
        <v>1328</v>
      </c>
      <c r="E417" s="1144">
        <v>1563</v>
      </c>
      <c r="F417" s="1144">
        <v>1578</v>
      </c>
      <c r="G417" s="992">
        <v>247</v>
      </c>
      <c r="H417" s="992">
        <v>663</v>
      </c>
      <c r="I417" s="992">
        <v>350</v>
      </c>
      <c r="J417" s="1200"/>
      <c r="K417" s="1208"/>
    </row>
    <row r="418" spans="1:11">
      <c r="B418" s="965" t="str">
        <f t="shared" si="11"/>
        <v>ERO</v>
      </c>
      <c r="C418" s="979" t="s">
        <v>1090</v>
      </c>
      <c r="D418" s="1159">
        <v>0.7</v>
      </c>
      <c r="E418" s="1015">
        <v>0.96</v>
      </c>
      <c r="F418" s="1015">
        <v>0.97</v>
      </c>
      <c r="G418" s="1015">
        <v>0.26</v>
      </c>
      <c r="H418" s="1015">
        <v>0.92</v>
      </c>
      <c r="I418" s="1015">
        <v>0.5</v>
      </c>
      <c r="J418" s="1203"/>
      <c r="K418" s="729"/>
    </row>
    <row r="419" spans="1:11">
      <c r="B419" s="959" t="str">
        <f t="shared" si="11"/>
        <v>ERO</v>
      </c>
      <c r="C419" s="975" t="s">
        <v>1091</v>
      </c>
      <c r="D419" s="1103" t="s">
        <v>100</v>
      </c>
      <c r="E419" s="1144" t="s">
        <v>100</v>
      </c>
      <c r="F419" s="1144" t="s">
        <v>100</v>
      </c>
      <c r="G419" s="1144" t="s">
        <v>100</v>
      </c>
      <c r="H419" s="1144" t="s">
        <v>100</v>
      </c>
      <c r="I419" s="1144">
        <v>30</v>
      </c>
      <c r="J419" s="1200"/>
      <c r="K419" s="1208"/>
    </row>
    <row r="420" spans="1:11" s="25" customFormat="1">
      <c r="A420" s="52"/>
      <c r="B420" s="965" t="str">
        <f t="shared" si="11"/>
        <v>ERO</v>
      </c>
      <c r="C420" s="998" t="s">
        <v>1092</v>
      </c>
      <c r="D420" s="1211"/>
      <c r="E420" s="1019"/>
      <c r="F420" s="1019"/>
      <c r="G420" s="1019"/>
      <c r="H420" s="1019"/>
      <c r="I420" s="973"/>
      <c r="J420" s="728"/>
      <c r="K420" s="544"/>
    </row>
    <row r="421" spans="1:11">
      <c r="B421" s="959" t="str">
        <f t="shared" si="11"/>
        <v>ERO</v>
      </c>
      <c r="C421" s="975" t="s">
        <v>1093</v>
      </c>
      <c r="D421" s="1103">
        <v>2</v>
      </c>
      <c r="E421" s="992">
        <v>0</v>
      </c>
      <c r="F421" s="992">
        <v>10</v>
      </c>
      <c r="G421" s="992" t="s">
        <v>62</v>
      </c>
      <c r="H421" s="992">
        <v>24</v>
      </c>
      <c r="I421" s="992">
        <v>149</v>
      </c>
      <c r="J421" s="1200"/>
      <c r="K421" s="1208"/>
    </row>
    <row r="422" spans="1:11">
      <c r="B422" s="965" t="str">
        <f t="shared" si="11"/>
        <v>ERO</v>
      </c>
      <c r="C422" s="979" t="s">
        <v>1094</v>
      </c>
      <c r="D422" s="1013">
        <v>50</v>
      </c>
      <c r="E422" s="1020">
        <v>0</v>
      </c>
      <c r="F422" s="1020">
        <v>1124</v>
      </c>
      <c r="G422" s="973" t="s">
        <v>62</v>
      </c>
      <c r="H422" s="1020">
        <v>4284</v>
      </c>
      <c r="I422" s="1020">
        <v>48332</v>
      </c>
      <c r="J422" s="1203"/>
      <c r="K422" s="716"/>
    </row>
    <row r="423" spans="1:11">
      <c r="B423" s="959" t="str">
        <f t="shared" si="11"/>
        <v>ERO</v>
      </c>
      <c r="C423" s="975" t="s">
        <v>1095</v>
      </c>
      <c r="D423" s="1103">
        <v>9</v>
      </c>
      <c r="E423" s="992">
        <v>0</v>
      </c>
      <c r="F423" s="992">
        <v>43</v>
      </c>
      <c r="G423" s="992" t="s">
        <v>62</v>
      </c>
      <c r="H423" s="992" t="s">
        <v>62</v>
      </c>
      <c r="I423" s="992">
        <v>1634</v>
      </c>
      <c r="J423" s="1200"/>
      <c r="K423" s="1208"/>
    </row>
    <row r="424" spans="1:11">
      <c r="B424" s="965" t="str">
        <f t="shared" si="11"/>
        <v>ERO</v>
      </c>
      <c r="C424" s="979" t="s">
        <v>1096</v>
      </c>
      <c r="D424" s="1013">
        <v>0</v>
      </c>
      <c r="E424" s="973">
        <v>6</v>
      </c>
      <c r="F424" s="973">
        <v>2</v>
      </c>
      <c r="G424" s="973" t="s">
        <v>62</v>
      </c>
      <c r="H424" s="973" t="s">
        <v>62</v>
      </c>
      <c r="I424" s="973">
        <v>4</v>
      </c>
      <c r="J424" s="1203"/>
      <c r="K424" s="716"/>
    </row>
    <row r="425" spans="1:11">
      <c r="B425" s="959" t="str">
        <f t="shared" si="11"/>
        <v>ERO</v>
      </c>
      <c r="C425" s="975" t="s">
        <v>1097</v>
      </c>
      <c r="D425" s="1103">
        <v>0</v>
      </c>
      <c r="E425" s="1144">
        <v>1235</v>
      </c>
      <c r="F425" s="992">
        <v>699</v>
      </c>
      <c r="G425" s="992" t="s">
        <v>62</v>
      </c>
      <c r="H425" s="992" t="s">
        <v>62</v>
      </c>
      <c r="I425" s="992">
        <v>1099</v>
      </c>
      <c r="J425" s="1200"/>
      <c r="K425" s="1208"/>
    </row>
    <row r="426" spans="1:11" ht="18">
      <c r="B426" s="965" t="str">
        <f t="shared" si="11"/>
        <v>ERO</v>
      </c>
      <c r="C426" s="1212" t="s">
        <v>1157</v>
      </c>
      <c r="D426" s="1149"/>
      <c r="E426" s="1132"/>
      <c r="F426" s="1132"/>
      <c r="G426" s="1132"/>
      <c r="H426" s="1132"/>
      <c r="I426" s="1132"/>
      <c r="J426" s="688"/>
      <c r="K426" s="632"/>
    </row>
    <row r="427" spans="1:11" ht="18">
      <c r="B427" s="959" t="str">
        <f t="shared" si="11"/>
        <v>ERO</v>
      </c>
      <c r="C427" s="1213" t="s">
        <v>1166</v>
      </c>
      <c r="D427" s="1214"/>
      <c r="E427" s="1155"/>
      <c r="F427" s="1155"/>
      <c r="G427" s="1155"/>
      <c r="H427" s="1155"/>
      <c r="I427" s="1155"/>
      <c r="J427" s="1215"/>
      <c r="K427" s="883"/>
    </row>
    <row r="428" spans="1:11" ht="18">
      <c r="B428" s="965" t="str">
        <f t="shared" si="11"/>
        <v>ERO</v>
      </c>
      <c r="C428" s="1213" t="s">
        <v>1167</v>
      </c>
      <c r="D428" s="1214"/>
      <c r="E428" s="1155"/>
      <c r="F428" s="1155"/>
      <c r="G428" s="1155"/>
      <c r="H428" s="1155"/>
      <c r="I428" s="1155"/>
      <c r="J428" s="688"/>
      <c r="K428" s="632"/>
    </row>
    <row r="429" spans="1:11" ht="18">
      <c r="B429" s="959" t="str">
        <f t="shared" si="11"/>
        <v>ERO</v>
      </c>
      <c r="C429" s="1216" t="s">
        <v>1168</v>
      </c>
      <c r="D429" s="1217"/>
      <c r="E429" s="664"/>
      <c r="F429" s="664"/>
      <c r="G429" s="664"/>
      <c r="H429" s="664"/>
      <c r="I429" s="664"/>
      <c r="J429" s="1215"/>
      <c r="K429" s="883"/>
    </row>
    <row r="430" spans="1:11">
      <c r="B430" s="956" t="str">
        <f t="shared" si="11"/>
        <v>ERO</v>
      </c>
      <c r="C430" s="956" t="s">
        <v>1104</v>
      </c>
      <c r="D430" s="957">
        <v>2021</v>
      </c>
      <c r="E430" s="957">
        <v>2020</v>
      </c>
      <c r="F430" s="957">
        <v>2019</v>
      </c>
      <c r="G430" s="957">
        <v>2018</v>
      </c>
      <c r="H430" s="957">
        <v>2017</v>
      </c>
      <c r="I430" s="957">
        <v>2016</v>
      </c>
      <c r="J430" s="1054"/>
      <c r="K430" s="632"/>
    </row>
    <row r="431" spans="1:11">
      <c r="B431" s="959" t="str">
        <f t="shared" si="11"/>
        <v>ERO</v>
      </c>
      <c r="C431" s="975" t="s">
        <v>1105</v>
      </c>
      <c r="D431" s="1124">
        <v>12.12</v>
      </c>
      <c r="E431" s="963">
        <v>8.1</v>
      </c>
      <c r="F431" s="963">
        <v>4</v>
      </c>
      <c r="G431" s="963" t="s">
        <v>100</v>
      </c>
      <c r="H431" s="963" t="s">
        <v>100</v>
      </c>
      <c r="I431" s="963" t="s">
        <v>100</v>
      </c>
      <c r="J431" s="1218"/>
      <c r="K431" s="883"/>
    </row>
    <row r="432" spans="1:11">
      <c r="B432" s="965" t="str">
        <f t="shared" si="11"/>
        <v>ERO</v>
      </c>
      <c r="C432" s="979" t="s">
        <v>1054</v>
      </c>
      <c r="D432" s="1219">
        <v>350</v>
      </c>
      <c r="E432" s="1004" t="s">
        <v>100</v>
      </c>
      <c r="F432" s="1004" t="s">
        <v>100</v>
      </c>
      <c r="G432" s="1004" t="s">
        <v>100</v>
      </c>
      <c r="H432" s="1004" t="s">
        <v>100</v>
      </c>
      <c r="I432" s="1004" t="s">
        <v>100</v>
      </c>
      <c r="J432" s="1054"/>
      <c r="K432" s="632"/>
    </row>
    <row r="433" spans="1:11">
      <c r="B433" s="959" t="str">
        <f t="shared" si="11"/>
        <v>ERO</v>
      </c>
      <c r="C433" s="975" t="s">
        <v>1107</v>
      </c>
      <c r="D433" s="1124" t="s">
        <v>100</v>
      </c>
      <c r="E433" s="963" t="s">
        <v>100</v>
      </c>
      <c r="F433" s="963" t="s">
        <v>100</v>
      </c>
      <c r="G433" s="963" t="s">
        <v>100</v>
      </c>
      <c r="H433" s="963" t="s">
        <v>100</v>
      </c>
      <c r="I433" s="963" t="s">
        <v>100</v>
      </c>
      <c r="J433" s="1218"/>
      <c r="K433" s="883"/>
    </row>
    <row r="434" spans="1:11">
      <c r="B434" s="965" t="str">
        <f t="shared" si="11"/>
        <v>ERO</v>
      </c>
      <c r="C434" s="1139"/>
      <c r="D434" s="1140"/>
      <c r="E434" s="1141"/>
      <c r="F434" s="1141"/>
      <c r="G434" s="1141"/>
      <c r="H434" s="1086"/>
      <c r="I434" s="1086"/>
      <c r="J434" s="664"/>
      <c r="K434" s="665"/>
    </row>
    <row r="435" spans="1:11">
      <c r="B435" s="956" t="s">
        <v>22</v>
      </c>
      <c r="C435" s="956" t="s">
        <v>1054</v>
      </c>
      <c r="D435" s="957">
        <v>2021</v>
      </c>
      <c r="E435" s="957">
        <v>2020</v>
      </c>
      <c r="F435" s="957">
        <v>2019</v>
      </c>
      <c r="G435" s="957">
        <v>2018</v>
      </c>
      <c r="H435" s="957">
        <v>2017</v>
      </c>
      <c r="I435" s="957">
        <v>2016</v>
      </c>
      <c r="J435" s="957">
        <v>2015</v>
      </c>
      <c r="K435" s="958">
        <v>2014</v>
      </c>
    </row>
    <row r="436" spans="1:11">
      <c r="B436" s="1277" t="str">
        <f>$B$435</f>
        <v>ESE</v>
      </c>
      <c r="C436" s="1350" t="s">
        <v>1055</v>
      </c>
      <c r="D436" s="1351">
        <v>529</v>
      </c>
      <c r="E436" s="1330">
        <v>200</v>
      </c>
      <c r="F436" s="1330">
        <v>159</v>
      </c>
      <c r="G436" s="1330">
        <v>150</v>
      </c>
      <c r="H436" s="1330">
        <v>144</v>
      </c>
      <c r="I436" s="1330">
        <v>145.6</v>
      </c>
      <c r="J436" s="1330">
        <v>145</v>
      </c>
      <c r="K436" s="1331">
        <v>93.2</v>
      </c>
    </row>
    <row r="437" spans="1:11" ht="15.75" customHeight="1">
      <c r="B437" s="1277" t="str">
        <f t="shared" ref="B437:B487" si="12">$B$435</f>
        <v>ESE</v>
      </c>
      <c r="C437" s="1350" t="s">
        <v>1056</v>
      </c>
      <c r="D437" s="1344">
        <v>6.5000000000000002E-2</v>
      </c>
      <c r="E437" s="1344">
        <v>0.08</v>
      </c>
      <c r="F437" s="1344">
        <v>7.0000000000000007E-2</v>
      </c>
      <c r="G437" s="1344">
        <v>7.0000000000000007E-2</v>
      </c>
      <c r="H437" s="1344">
        <v>7.0999999999999994E-2</v>
      </c>
      <c r="I437" s="1344">
        <v>1.0999999999999999E-2</v>
      </c>
      <c r="J437" s="1344">
        <v>1.7000000000000001E-2</v>
      </c>
      <c r="K437" s="1345">
        <v>2.3E-2</v>
      </c>
    </row>
    <row r="438" spans="1:11" ht="15.75" customHeight="1">
      <c r="B438" s="956" t="str">
        <f t="shared" si="12"/>
        <v>ESE</v>
      </c>
      <c r="C438" s="956" t="s">
        <v>1057</v>
      </c>
      <c r="D438" s="957">
        <v>2021</v>
      </c>
      <c r="E438" s="957">
        <v>2020</v>
      </c>
      <c r="F438" s="957">
        <v>2019</v>
      </c>
      <c r="G438" s="957">
        <v>2018</v>
      </c>
      <c r="H438" s="957">
        <v>2017</v>
      </c>
      <c r="I438" s="957">
        <v>2016</v>
      </c>
      <c r="J438" s="957">
        <v>2015</v>
      </c>
      <c r="K438" s="958">
        <v>2014</v>
      </c>
    </row>
    <row r="439" spans="1:11" s="25" customFormat="1" ht="15.75" customHeight="1">
      <c r="A439" s="52"/>
      <c r="B439" s="1277" t="str">
        <f t="shared" si="12"/>
        <v>ESE</v>
      </c>
      <c r="C439" s="1352" t="s">
        <v>1058</v>
      </c>
      <c r="D439" s="1353"/>
      <c r="E439" s="1334"/>
      <c r="F439" s="1334"/>
      <c r="G439" s="1334"/>
      <c r="H439" s="1334"/>
      <c r="I439" s="1334"/>
      <c r="J439" s="1334"/>
      <c r="K439" s="1335"/>
    </row>
    <row r="440" spans="1:11" ht="15.75" customHeight="1">
      <c r="B440" s="1277" t="str">
        <f t="shared" si="12"/>
        <v>ESE</v>
      </c>
      <c r="C440" s="1350" t="s">
        <v>1059</v>
      </c>
      <c r="D440" s="1351" t="s">
        <v>100</v>
      </c>
      <c r="E440" s="1330" t="s">
        <v>100</v>
      </c>
      <c r="F440" s="1330" t="s">
        <v>100</v>
      </c>
      <c r="G440" s="1330">
        <v>1554</v>
      </c>
      <c r="H440" s="1330" t="s">
        <v>100</v>
      </c>
      <c r="I440" s="1330" t="s">
        <v>100</v>
      </c>
      <c r="J440" s="1330" t="s">
        <v>100</v>
      </c>
      <c r="K440" s="1331" t="s">
        <v>100</v>
      </c>
    </row>
    <row r="441" spans="1:11" ht="15.75" customHeight="1">
      <c r="B441" s="1277" t="str">
        <f t="shared" si="12"/>
        <v>ESE</v>
      </c>
      <c r="C441" s="1350" t="s">
        <v>1060</v>
      </c>
      <c r="D441" s="1351" t="s">
        <v>100</v>
      </c>
      <c r="E441" s="1336" t="s">
        <v>100</v>
      </c>
      <c r="F441" s="1336" t="s">
        <v>100</v>
      </c>
      <c r="G441" s="1336" t="s">
        <v>100</v>
      </c>
      <c r="H441" s="1336" t="s">
        <v>100</v>
      </c>
      <c r="I441" s="1336" t="s">
        <v>100</v>
      </c>
      <c r="J441" s="1336" t="s">
        <v>100</v>
      </c>
      <c r="K441" s="1337" t="s">
        <v>100</v>
      </c>
    </row>
    <row r="442" spans="1:11" s="25" customFormat="1" ht="15.75" customHeight="1">
      <c r="A442" s="52"/>
      <c r="B442" s="1277" t="str">
        <f t="shared" si="12"/>
        <v>ESE</v>
      </c>
      <c r="C442" s="1352" t="s">
        <v>1061</v>
      </c>
      <c r="D442" s="1353"/>
      <c r="E442" s="1334"/>
      <c r="F442" s="1334"/>
      <c r="G442" s="1334"/>
      <c r="H442" s="1334"/>
      <c r="I442" s="1336"/>
      <c r="J442" s="1336"/>
      <c r="K442" s="1337"/>
    </row>
    <row r="443" spans="1:11" ht="15.75" customHeight="1">
      <c r="B443" s="1277" t="str">
        <f t="shared" si="12"/>
        <v>ESE</v>
      </c>
      <c r="C443" s="1350" t="s">
        <v>1169</v>
      </c>
      <c r="D443" s="1354">
        <v>4091</v>
      </c>
      <c r="E443" s="1338">
        <v>0</v>
      </c>
      <c r="F443" s="1338">
        <v>0</v>
      </c>
      <c r="G443" s="1338" t="s">
        <v>62</v>
      </c>
      <c r="H443" s="1338" t="s">
        <v>62</v>
      </c>
      <c r="I443" s="1338">
        <v>3806</v>
      </c>
      <c r="J443" s="1330">
        <v>5920</v>
      </c>
      <c r="K443" s="1331" t="s">
        <v>1170</v>
      </c>
    </row>
    <row r="444" spans="1:11" s="25" customFormat="1" ht="15.75" customHeight="1">
      <c r="A444" s="52"/>
      <c r="B444" s="1277" t="str">
        <f t="shared" si="12"/>
        <v>ESE</v>
      </c>
      <c r="C444" s="1352" t="s">
        <v>1063</v>
      </c>
      <c r="D444" s="1353"/>
      <c r="E444" s="1334"/>
      <c r="F444" s="1334"/>
      <c r="G444" s="1334"/>
      <c r="H444" s="1334"/>
      <c r="I444" s="1336"/>
      <c r="J444" s="1336"/>
      <c r="K444" s="1337"/>
    </row>
    <row r="445" spans="1:11" ht="15.75" customHeight="1">
      <c r="B445" s="1277" t="str">
        <f t="shared" si="12"/>
        <v>ESE</v>
      </c>
      <c r="C445" s="1350" t="s">
        <v>1109</v>
      </c>
      <c r="D445" s="1354">
        <v>622.94000000000005</v>
      </c>
      <c r="E445" s="1338">
        <v>139</v>
      </c>
      <c r="F445" s="1338">
        <v>235</v>
      </c>
      <c r="G445" s="1338">
        <v>112</v>
      </c>
      <c r="H445" s="1338">
        <v>640</v>
      </c>
      <c r="I445" s="1338">
        <v>318.06</v>
      </c>
      <c r="J445" s="1336">
        <v>83.89</v>
      </c>
      <c r="K445" s="1337">
        <v>88.73</v>
      </c>
    </row>
    <row r="446" spans="1:11" ht="15.75" customHeight="1">
      <c r="B446" s="1277" t="str">
        <f t="shared" si="12"/>
        <v>ESE</v>
      </c>
      <c r="C446" s="1350" t="s">
        <v>1065</v>
      </c>
      <c r="D446" s="1332">
        <v>0</v>
      </c>
      <c r="E446" s="1332">
        <v>0</v>
      </c>
      <c r="F446" s="1332">
        <v>0</v>
      </c>
      <c r="G446" s="1332">
        <v>0</v>
      </c>
      <c r="H446" s="1332">
        <v>0</v>
      </c>
      <c r="I446" s="1332">
        <v>0</v>
      </c>
      <c r="J446" s="1332">
        <v>0</v>
      </c>
      <c r="K446" s="1333">
        <v>0</v>
      </c>
    </row>
    <row r="447" spans="1:11" ht="15.75" customHeight="1">
      <c r="B447" s="956" t="str">
        <f t="shared" si="12"/>
        <v>ESE</v>
      </c>
      <c r="C447" s="956" t="s">
        <v>1066</v>
      </c>
      <c r="D447" s="957">
        <v>2021</v>
      </c>
      <c r="E447" s="957">
        <v>2020</v>
      </c>
      <c r="F447" s="957">
        <v>2019</v>
      </c>
      <c r="G447" s="957">
        <v>2018</v>
      </c>
      <c r="H447" s="957">
        <v>2017</v>
      </c>
      <c r="I447" s="957">
        <v>2016</v>
      </c>
      <c r="J447" s="957">
        <v>2015</v>
      </c>
      <c r="K447" s="958">
        <v>2014</v>
      </c>
    </row>
    <row r="448" spans="1:11" s="25" customFormat="1" ht="15.75" customHeight="1">
      <c r="A448" s="52"/>
      <c r="B448" s="1277" t="str">
        <f t="shared" si="12"/>
        <v>ESE</v>
      </c>
      <c r="C448" s="1352" t="s">
        <v>1067</v>
      </c>
      <c r="D448" s="1353"/>
      <c r="E448" s="1334"/>
      <c r="F448" s="1334"/>
      <c r="G448" s="1334"/>
      <c r="H448" s="1334"/>
      <c r="I448" s="1334"/>
      <c r="J448" s="1334"/>
      <c r="K448" s="1335"/>
    </row>
    <row r="449" spans="1:11" ht="15.75" customHeight="1">
      <c r="B449" s="1277" t="str">
        <f t="shared" si="12"/>
        <v>ESE</v>
      </c>
      <c r="C449" s="1350" t="s">
        <v>1171</v>
      </c>
      <c r="D449" s="1351">
        <v>3.4199999999999999E-3</v>
      </c>
      <c r="E449" s="1336">
        <v>3.4099999999999998E-3</v>
      </c>
      <c r="F449" s="1336">
        <v>3.2000000000000002E-3</v>
      </c>
      <c r="G449" s="1336">
        <v>3.0200000000000001E-3</v>
      </c>
      <c r="H449" s="1336">
        <v>3.1700000000000001E-3</v>
      </c>
      <c r="I449" s="1336">
        <v>1.8600000000000001E-3</v>
      </c>
      <c r="J449" s="1336">
        <v>1.1800000000000001E-3</v>
      </c>
      <c r="K449" s="1337">
        <v>1.25E-3</v>
      </c>
    </row>
    <row r="450" spans="1:11" ht="15.75" customHeight="1">
      <c r="B450" s="1277" t="str">
        <f t="shared" si="12"/>
        <v>ESE</v>
      </c>
      <c r="C450" s="1350" t="s">
        <v>1069</v>
      </c>
      <c r="D450" s="1354">
        <v>9887422</v>
      </c>
      <c r="E450" s="1338">
        <v>9641689</v>
      </c>
      <c r="F450" s="1338">
        <v>9633815</v>
      </c>
      <c r="G450" s="1338"/>
      <c r="H450" s="1338"/>
      <c r="I450" s="1338"/>
      <c r="J450" s="1338"/>
      <c r="K450" s="1343"/>
    </row>
    <row r="451" spans="1:11" ht="15.75" customHeight="1">
      <c r="B451" s="1322" t="str">
        <f t="shared" si="12"/>
        <v>ESE</v>
      </c>
      <c r="C451" s="1352" t="s">
        <v>1070</v>
      </c>
      <c r="D451" s="1355">
        <v>35595</v>
      </c>
      <c r="E451" s="1339">
        <v>34710</v>
      </c>
      <c r="F451" s="1339">
        <v>34682</v>
      </c>
      <c r="G451" s="1339"/>
      <c r="H451" s="1339"/>
      <c r="I451" s="1339"/>
      <c r="J451" s="1339"/>
      <c r="K451" s="1342"/>
    </row>
    <row r="452" spans="1:11" ht="15.75" customHeight="1">
      <c r="B452" s="1277" t="str">
        <f t="shared" si="12"/>
        <v>ESE</v>
      </c>
      <c r="C452" s="1350" t="s">
        <v>1071</v>
      </c>
      <c r="D452" s="1354">
        <v>2492540</v>
      </c>
      <c r="E452" s="1338">
        <v>2489363</v>
      </c>
      <c r="F452" s="1338">
        <v>2719920</v>
      </c>
      <c r="G452" s="1338"/>
      <c r="H452" s="1338"/>
      <c r="I452" s="1338"/>
      <c r="J452" s="1338"/>
      <c r="K452" s="1343"/>
    </row>
    <row r="453" spans="1:11" ht="15.75" customHeight="1">
      <c r="B453" s="1277" t="str">
        <f t="shared" si="12"/>
        <v>ESE</v>
      </c>
      <c r="C453" s="1350" t="s">
        <v>1072</v>
      </c>
      <c r="D453" s="1354">
        <v>8973</v>
      </c>
      <c r="E453" s="1338">
        <v>8962</v>
      </c>
      <c r="F453" s="1338">
        <v>9792</v>
      </c>
      <c r="G453" s="1338"/>
      <c r="H453" s="1338"/>
      <c r="I453" s="1338"/>
      <c r="J453" s="1338"/>
      <c r="K453" s="1343"/>
    </row>
    <row r="454" spans="1:11" ht="15.75" customHeight="1">
      <c r="B454" s="1277" t="str">
        <f t="shared" si="12"/>
        <v>ESE</v>
      </c>
      <c r="C454" s="1352" t="s">
        <v>1144</v>
      </c>
      <c r="D454" s="1356"/>
      <c r="E454" s="1334"/>
      <c r="F454" s="1334"/>
      <c r="G454" s="1334"/>
      <c r="H454" s="1334"/>
      <c r="I454" s="1334"/>
      <c r="J454" s="1334"/>
      <c r="K454" s="1335"/>
    </row>
    <row r="455" spans="1:11" ht="15.75" customHeight="1">
      <c r="B455" s="1322" t="str">
        <f t="shared" si="12"/>
        <v>ESE</v>
      </c>
      <c r="C455" s="1352" t="s">
        <v>1074</v>
      </c>
      <c r="D455" s="1357">
        <v>26622</v>
      </c>
      <c r="E455" s="1357">
        <v>25748</v>
      </c>
      <c r="F455" s="1357">
        <v>24890</v>
      </c>
      <c r="G455" s="1357">
        <f t="shared" ref="G455:K455" si="13">SUM(G456:G461)</f>
        <v>26462</v>
      </c>
      <c r="H455" s="1357">
        <f t="shared" si="13"/>
        <v>26876</v>
      </c>
      <c r="I455" s="1357">
        <f t="shared" si="13"/>
        <v>27075.17</v>
      </c>
      <c r="J455" s="1357">
        <f t="shared" si="13"/>
        <v>26716.94</v>
      </c>
      <c r="K455" s="1358">
        <f t="shared" si="13"/>
        <v>26891.48</v>
      </c>
    </row>
    <row r="456" spans="1:11" ht="15.75" customHeight="1">
      <c r="B456" s="1277" t="str">
        <f t="shared" si="12"/>
        <v>ESE</v>
      </c>
      <c r="C456" s="1359" t="s">
        <v>1110</v>
      </c>
      <c r="D456" s="1360">
        <v>16608</v>
      </c>
      <c r="E456" s="1338">
        <v>16768</v>
      </c>
      <c r="F456" s="1338">
        <v>16743</v>
      </c>
      <c r="G456" s="1330">
        <v>18111</v>
      </c>
      <c r="H456" s="1330">
        <v>18045</v>
      </c>
      <c r="I456" s="1330">
        <v>17355.75</v>
      </c>
      <c r="J456" s="1330">
        <v>17482.55</v>
      </c>
      <c r="K456" s="1331">
        <v>18044.87</v>
      </c>
    </row>
    <row r="457" spans="1:11" ht="15.75" customHeight="1">
      <c r="B457" s="1277" t="str">
        <f t="shared" si="12"/>
        <v>ESE</v>
      </c>
      <c r="C457" s="1359" t="s">
        <v>1111</v>
      </c>
      <c r="D457" s="1360">
        <v>9972</v>
      </c>
      <c r="E457" s="1338">
        <v>8980</v>
      </c>
      <c r="F457" s="1338">
        <v>7949</v>
      </c>
      <c r="G457" s="1330">
        <v>8351</v>
      </c>
      <c r="H457" s="1330">
        <v>8831</v>
      </c>
      <c r="I457" s="1330">
        <v>9719.42</v>
      </c>
      <c r="J457" s="1330">
        <v>9234.39</v>
      </c>
      <c r="K457" s="1331">
        <v>8846.61</v>
      </c>
    </row>
    <row r="458" spans="1:11" ht="15.75" customHeight="1">
      <c r="B458" s="1277" t="str">
        <f t="shared" si="12"/>
        <v>ESE</v>
      </c>
      <c r="C458" s="1359" t="s">
        <v>1131</v>
      </c>
      <c r="D458" s="1360">
        <v>0</v>
      </c>
      <c r="E458" s="1360">
        <v>0</v>
      </c>
      <c r="F458" s="1360">
        <v>0</v>
      </c>
      <c r="G458" s="1360">
        <v>0</v>
      </c>
      <c r="H458" s="1360">
        <v>0</v>
      </c>
      <c r="I458" s="1360">
        <v>0</v>
      </c>
      <c r="J458" s="1360">
        <v>0</v>
      </c>
      <c r="K458" s="1361">
        <v>0</v>
      </c>
    </row>
    <row r="459" spans="1:11" ht="15.75" customHeight="1">
      <c r="B459" s="1277" t="str">
        <f t="shared" si="12"/>
        <v>ESE</v>
      </c>
      <c r="C459" s="1359" t="s">
        <v>1112</v>
      </c>
      <c r="D459" s="1360">
        <v>42</v>
      </c>
      <c r="E459" s="1338">
        <v>0</v>
      </c>
      <c r="F459" s="1338">
        <v>198</v>
      </c>
      <c r="G459" s="1336" t="s">
        <v>62</v>
      </c>
      <c r="H459" s="1336" t="s">
        <v>62</v>
      </c>
      <c r="I459" s="1336" t="s">
        <v>62</v>
      </c>
      <c r="J459" s="1336" t="s">
        <v>62</v>
      </c>
      <c r="K459" s="1337" t="s">
        <v>62</v>
      </c>
    </row>
    <row r="460" spans="1:11" ht="15.75" customHeight="1">
      <c r="B460" s="1277" t="str">
        <f t="shared" si="12"/>
        <v>ESE</v>
      </c>
      <c r="C460" s="1359" t="s">
        <v>1113</v>
      </c>
      <c r="D460" s="1360">
        <v>0</v>
      </c>
      <c r="E460" s="1338">
        <v>0</v>
      </c>
      <c r="F460" s="1338">
        <v>0</v>
      </c>
      <c r="G460" s="1336" t="s">
        <v>62</v>
      </c>
      <c r="H460" s="1336" t="s">
        <v>62</v>
      </c>
      <c r="I460" s="1336" t="s">
        <v>62</v>
      </c>
      <c r="J460" s="1336" t="s">
        <v>62</v>
      </c>
      <c r="K460" s="1337" t="s">
        <v>62</v>
      </c>
    </row>
    <row r="461" spans="1:11" ht="15.75" customHeight="1">
      <c r="B461" s="1277" t="str">
        <f t="shared" si="12"/>
        <v>ESE</v>
      </c>
      <c r="C461" s="1359" t="s">
        <v>215</v>
      </c>
      <c r="D461" s="1360">
        <v>0</v>
      </c>
      <c r="E461" s="1338">
        <v>0</v>
      </c>
      <c r="F461" s="1338">
        <v>0</v>
      </c>
      <c r="G461" s="1336" t="s">
        <v>62</v>
      </c>
      <c r="H461" s="1336" t="s">
        <v>62</v>
      </c>
      <c r="I461" s="1336" t="s">
        <v>62</v>
      </c>
      <c r="J461" s="1336" t="s">
        <v>62</v>
      </c>
      <c r="K461" s="1337" t="s">
        <v>62</v>
      </c>
    </row>
    <row r="462" spans="1:11" s="25" customFormat="1" ht="15.75" customHeight="1">
      <c r="A462" s="52"/>
      <c r="B462" s="1277" t="str">
        <f t="shared" si="12"/>
        <v>ESE</v>
      </c>
      <c r="C462" s="1352" t="s">
        <v>1080</v>
      </c>
      <c r="D462" s="1356"/>
      <c r="E462" s="1334"/>
      <c r="F462" s="1334"/>
      <c r="G462" s="1334"/>
      <c r="H462" s="1334"/>
      <c r="I462" s="1334"/>
      <c r="J462" s="1334"/>
      <c r="K462" s="1335"/>
    </row>
    <row r="463" spans="1:11" ht="15.75" customHeight="1">
      <c r="B463" s="1277" t="str">
        <f t="shared" si="12"/>
        <v>ESE</v>
      </c>
      <c r="C463" s="1362" t="s">
        <v>1172</v>
      </c>
      <c r="D463" s="1363">
        <v>18792</v>
      </c>
      <c r="E463" s="1338">
        <v>18343</v>
      </c>
      <c r="F463" s="1338">
        <v>14351</v>
      </c>
      <c r="G463" s="1330">
        <v>13734</v>
      </c>
      <c r="H463" s="1330">
        <v>14877</v>
      </c>
      <c r="I463" s="1330">
        <v>11532</v>
      </c>
      <c r="J463" s="1330">
        <v>17501</v>
      </c>
      <c r="K463" s="1331">
        <v>15805</v>
      </c>
    </row>
    <row r="464" spans="1:11" ht="15.75" customHeight="1">
      <c r="B464" s="1277" t="str">
        <f t="shared" si="12"/>
        <v>ESE</v>
      </c>
      <c r="C464" s="1362" t="s">
        <v>1082</v>
      </c>
      <c r="D464" s="1363">
        <v>0</v>
      </c>
      <c r="E464" s="1338">
        <v>0</v>
      </c>
      <c r="F464" s="1338">
        <v>0</v>
      </c>
      <c r="G464" s="1336" t="s">
        <v>62</v>
      </c>
      <c r="H464" s="1336">
        <v>528</v>
      </c>
      <c r="I464" s="1336">
        <v>528</v>
      </c>
      <c r="J464" s="1336">
        <v>528</v>
      </c>
      <c r="K464" s="1337">
        <v>528</v>
      </c>
    </row>
    <row r="465" spans="1:11" ht="15.75" customHeight="1">
      <c r="B465" s="1277" t="str">
        <f t="shared" si="12"/>
        <v>ESE</v>
      </c>
      <c r="C465" s="1362" t="s">
        <v>1084</v>
      </c>
      <c r="D465" s="1363">
        <v>0</v>
      </c>
      <c r="E465" s="1338">
        <v>0</v>
      </c>
      <c r="F465" s="1338">
        <v>0</v>
      </c>
      <c r="G465" s="1336" t="s">
        <v>62</v>
      </c>
      <c r="H465" s="1336">
        <v>7</v>
      </c>
      <c r="I465" s="1336">
        <v>7</v>
      </c>
      <c r="J465" s="1336">
        <v>7</v>
      </c>
      <c r="K465" s="1337">
        <v>7</v>
      </c>
    </row>
    <row r="466" spans="1:11" ht="15.75" customHeight="1">
      <c r="B466" s="1277" t="str">
        <f t="shared" si="12"/>
        <v>ESE</v>
      </c>
      <c r="C466" s="1350" t="s">
        <v>1173</v>
      </c>
      <c r="D466" s="1364">
        <v>18792</v>
      </c>
      <c r="E466" s="1338">
        <v>18343</v>
      </c>
      <c r="F466" s="1338">
        <v>14351</v>
      </c>
      <c r="G466" s="1330">
        <v>13734</v>
      </c>
      <c r="H466" s="1330">
        <v>15412</v>
      </c>
      <c r="I466" s="1330">
        <v>12067</v>
      </c>
      <c r="J466" s="1330">
        <v>18036</v>
      </c>
      <c r="K466" s="1331">
        <v>16340</v>
      </c>
    </row>
    <row r="467" spans="1:11" ht="15.75" customHeight="1">
      <c r="B467" s="1277" t="str">
        <f t="shared" si="12"/>
        <v>ESE</v>
      </c>
      <c r="C467" s="1350" t="s">
        <v>1123</v>
      </c>
      <c r="D467" s="1365">
        <v>20.9</v>
      </c>
      <c r="E467" s="1303">
        <v>21.9</v>
      </c>
      <c r="F467" s="1303">
        <v>17.5</v>
      </c>
      <c r="G467" s="1366">
        <v>16.8</v>
      </c>
      <c r="H467" s="1336">
        <v>18.03</v>
      </c>
      <c r="I467" s="1336">
        <v>13.2</v>
      </c>
      <c r="J467" s="1336">
        <v>19.7</v>
      </c>
      <c r="K467" s="1337">
        <v>17.760000000000002</v>
      </c>
    </row>
    <row r="468" spans="1:11" ht="15.75" customHeight="1">
      <c r="B468" s="956" t="str">
        <f t="shared" si="12"/>
        <v>ESE</v>
      </c>
      <c r="C468" s="956" t="s">
        <v>1087</v>
      </c>
      <c r="D468" s="957">
        <v>2021</v>
      </c>
      <c r="E468" s="957">
        <v>2020</v>
      </c>
      <c r="F468" s="957">
        <v>2019</v>
      </c>
      <c r="G468" s="957">
        <v>2018</v>
      </c>
      <c r="H468" s="957">
        <v>2017</v>
      </c>
      <c r="I468" s="957">
        <v>2016</v>
      </c>
      <c r="J468" s="957">
        <v>2015</v>
      </c>
      <c r="K468" s="958">
        <v>2014</v>
      </c>
    </row>
    <row r="469" spans="1:11" s="25" customFormat="1" ht="15.75" customHeight="1">
      <c r="A469" s="52"/>
      <c r="B469" s="1277" t="str">
        <f t="shared" si="12"/>
        <v>ESE</v>
      </c>
      <c r="C469" s="1352" t="s">
        <v>1088</v>
      </c>
      <c r="D469" s="1356"/>
      <c r="E469" s="1334"/>
      <c r="F469" s="1334"/>
      <c r="G469" s="1334"/>
      <c r="H469" s="1334"/>
      <c r="I469" s="1334"/>
      <c r="J469" s="1334"/>
      <c r="K469" s="1335"/>
    </row>
    <row r="470" spans="1:11" ht="15.75" customHeight="1">
      <c r="B470" s="1277" t="str">
        <f t="shared" si="12"/>
        <v>ESE</v>
      </c>
      <c r="C470" s="1350" t="s">
        <v>1089</v>
      </c>
      <c r="D470" s="1336">
        <v>279</v>
      </c>
      <c r="E470" s="1336">
        <v>85</v>
      </c>
      <c r="F470" s="1336">
        <v>337</v>
      </c>
      <c r="G470" s="1336">
        <v>354</v>
      </c>
      <c r="H470" s="1336">
        <v>128</v>
      </c>
      <c r="I470" s="1336">
        <v>72</v>
      </c>
      <c r="J470" s="1336">
        <v>153</v>
      </c>
      <c r="K470" s="1337">
        <v>131</v>
      </c>
    </row>
    <row r="471" spans="1:11" ht="15.75" customHeight="1">
      <c r="B471" s="1277" t="str">
        <f t="shared" si="12"/>
        <v>ESE</v>
      </c>
      <c r="C471" s="1350" t="s">
        <v>1090</v>
      </c>
      <c r="D471" s="1344">
        <v>0.31</v>
      </c>
      <c r="E471" s="1344">
        <v>0.10199999999999999</v>
      </c>
      <c r="F471" s="1344">
        <v>0.41399999999999998</v>
      </c>
      <c r="G471" s="1344">
        <v>0.43</v>
      </c>
      <c r="H471" s="1344">
        <v>0.16</v>
      </c>
      <c r="I471" s="1344">
        <v>0.08</v>
      </c>
      <c r="J471" s="1344">
        <v>0.16700000000000001</v>
      </c>
      <c r="K471" s="1345">
        <v>0.14199999999999999</v>
      </c>
    </row>
    <row r="472" spans="1:11" ht="15.75" customHeight="1">
      <c r="B472" s="1277" t="str">
        <f t="shared" si="12"/>
        <v>ESE</v>
      </c>
      <c r="C472" s="1350" t="s">
        <v>1091</v>
      </c>
      <c r="D472" s="1344">
        <v>0.02</v>
      </c>
      <c r="E472" s="1344">
        <v>2.5000000000000001E-2</v>
      </c>
      <c r="F472" s="1344">
        <v>4.1000000000000002E-2</v>
      </c>
      <c r="G472" s="1344">
        <v>4.9000000000000002E-2</v>
      </c>
      <c r="H472" s="1344">
        <v>2.4E-2</v>
      </c>
      <c r="I472" s="1344">
        <v>1.2999999999999999E-2</v>
      </c>
      <c r="J472" s="1344">
        <v>2.9000000000000001E-2</v>
      </c>
      <c r="K472" s="1345">
        <v>1.9800000000000002E-2</v>
      </c>
    </row>
    <row r="473" spans="1:11" s="25" customFormat="1" ht="15.75" customHeight="1">
      <c r="A473" s="52"/>
      <c r="B473" s="1277" t="str">
        <f t="shared" si="12"/>
        <v>ESE</v>
      </c>
      <c r="C473" s="1352" t="s">
        <v>1174</v>
      </c>
      <c r="D473" s="1356"/>
      <c r="E473" s="1334"/>
      <c r="F473" s="1334"/>
      <c r="G473" s="1334"/>
      <c r="H473" s="1334"/>
      <c r="I473" s="1334"/>
      <c r="J473" s="1334"/>
      <c r="K473" s="1335"/>
    </row>
    <row r="474" spans="1:11" ht="15.75" customHeight="1">
      <c r="B474" s="1277" t="str">
        <f t="shared" si="12"/>
        <v>ESE</v>
      </c>
      <c r="C474" s="1350" t="s">
        <v>1093</v>
      </c>
      <c r="D474" s="1364">
        <v>0</v>
      </c>
      <c r="E474" s="1338">
        <v>0</v>
      </c>
      <c r="F474" s="1338">
        <v>25</v>
      </c>
      <c r="G474" s="1338">
        <v>50</v>
      </c>
      <c r="H474" s="1338">
        <v>50</v>
      </c>
      <c r="I474" s="1338">
        <v>50</v>
      </c>
      <c r="J474" s="1338">
        <v>56</v>
      </c>
      <c r="K474" s="1343">
        <v>51</v>
      </c>
    </row>
    <row r="475" spans="1:11" ht="15.75" customHeight="1">
      <c r="B475" s="1277" t="str">
        <f t="shared" si="12"/>
        <v>ESE</v>
      </c>
      <c r="C475" s="1350" t="s">
        <v>1094</v>
      </c>
      <c r="D475" s="1364">
        <v>0</v>
      </c>
      <c r="E475" s="1338">
        <v>0</v>
      </c>
      <c r="F475" s="1338">
        <v>3398</v>
      </c>
      <c r="G475" s="1338">
        <v>10600</v>
      </c>
      <c r="H475" s="1338">
        <v>10584</v>
      </c>
      <c r="I475" s="1338">
        <v>9600</v>
      </c>
      <c r="J475" s="1338">
        <v>9114</v>
      </c>
      <c r="K475" s="1343" t="s">
        <v>1175</v>
      </c>
    </row>
    <row r="476" spans="1:11" ht="15.75" customHeight="1">
      <c r="B476" s="1277" t="str">
        <f t="shared" si="12"/>
        <v>ESE</v>
      </c>
      <c r="C476" s="1350" t="s">
        <v>1095</v>
      </c>
      <c r="D476" s="1364">
        <v>0</v>
      </c>
      <c r="E476" s="1338" t="s">
        <v>62</v>
      </c>
      <c r="F476" s="1338" t="s">
        <v>62</v>
      </c>
      <c r="G476" s="1338" t="s">
        <v>62</v>
      </c>
      <c r="H476" s="1338" t="s">
        <v>62</v>
      </c>
      <c r="I476" s="1338" t="s">
        <v>62</v>
      </c>
      <c r="J476" s="1338" t="s">
        <v>62</v>
      </c>
      <c r="K476" s="1343" t="s">
        <v>62</v>
      </c>
    </row>
    <row r="477" spans="1:11" ht="15.75" customHeight="1">
      <c r="B477" s="1277" t="str">
        <f t="shared" si="12"/>
        <v>ESE</v>
      </c>
      <c r="C477" s="1350" t="s">
        <v>1096</v>
      </c>
      <c r="D477" s="1364">
        <v>0</v>
      </c>
      <c r="E477" s="1338" t="s">
        <v>62</v>
      </c>
      <c r="F477" s="1338" t="s">
        <v>62</v>
      </c>
      <c r="G477" s="1338">
        <v>2</v>
      </c>
      <c r="H477" s="1338">
        <v>2</v>
      </c>
      <c r="I477" s="1338">
        <v>2</v>
      </c>
      <c r="J477" s="1338">
        <v>4</v>
      </c>
      <c r="K477" s="1343">
        <v>4</v>
      </c>
    </row>
    <row r="478" spans="1:11" ht="15.75" customHeight="1">
      <c r="B478" s="1277" t="str">
        <f t="shared" si="12"/>
        <v>ESE</v>
      </c>
      <c r="C478" s="1350" t="s">
        <v>1097</v>
      </c>
      <c r="D478" s="1364">
        <v>0</v>
      </c>
      <c r="E478" s="1338" t="s">
        <v>62</v>
      </c>
      <c r="F478" s="1338" t="s">
        <v>62</v>
      </c>
      <c r="G478" s="1338">
        <v>12</v>
      </c>
      <c r="H478" s="1338">
        <v>12</v>
      </c>
      <c r="I478" s="1338">
        <v>24</v>
      </c>
      <c r="J478" s="1338">
        <v>67</v>
      </c>
      <c r="K478" s="1343" t="s">
        <v>100</v>
      </c>
    </row>
    <row r="479" spans="1:11" ht="15.75" customHeight="1">
      <c r="B479" s="959" t="str">
        <f t="shared" si="12"/>
        <v>ESE</v>
      </c>
      <c r="C479" s="1253" t="s">
        <v>1176</v>
      </c>
      <c r="D479" s="1267"/>
      <c r="E479" s="1268"/>
      <c r="F479" s="1268"/>
      <c r="G479" s="1268"/>
      <c r="H479" s="1268"/>
      <c r="I479" s="1268"/>
      <c r="J479" s="1268"/>
      <c r="K479" s="1269"/>
    </row>
    <row r="480" spans="1:11" ht="15.75" customHeight="1">
      <c r="B480" s="965" t="str">
        <f t="shared" si="12"/>
        <v>ESE</v>
      </c>
      <c r="C480" s="1257" t="s">
        <v>1177</v>
      </c>
      <c r="D480" s="1270"/>
      <c r="E480" s="1271"/>
      <c r="F480" s="1271"/>
      <c r="G480" s="1271"/>
      <c r="H480" s="1271"/>
      <c r="I480" s="1271"/>
      <c r="J480" s="1271"/>
      <c r="K480" s="1272"/>
    </row>
    <row r="481" spans="1:11" ht="15.75" customHeight="1">
      <c r="B481" s="959" t="str">
        <f t="shared" si="12"/>
        <v>ESE</v>
      </c>
      <c r="C481" s="698" t="s">
        <v>1178</v>
      </c>
      <c r="D481" s="1029"/>
      <c r="E481" s="1155"/>
      <c r="F481" s="1155"/>
      <c r="G481" s="1155"/>
      <c r="H481" s="1155"/>
      <c r="I481" s="1155"/>
      <c r="J481" s="1155"/>
      <c r="K481" s="685"/>
    </row>
    <row r="482" spans="1:11" ht="15.75" customHeight="1">
      <c r="B482" s="965" t="str">
        <f t="shared" si="12"/>
        <v>ESE</v>
      </c>
      <c r="C482" s="1273"/>
      <c r="D482" s="1274"/>
      <c r="E482" s="1275"/>
      <c r="F482" s="1275"/>
      <c r="G482" s="1275"/>
      <c r="H482" s="1275"/>
      <c r="I482" s="1275"/>
      <c r="J482" s="1275"/>
      <c r="K482" s="1276"/>
    </row>
    <row r="483" spans="1:11" ht="15.75" customHeight="1">
      <c r="B483" s="956" t="str">
        <f t="shared" si="12"/>
        <v>ESE</v>
      </c>
      <c r="C483" s="956" t="s">
        <v>1104</v>
      </c>
      <c r="D483" s="957">
        <v>2021</v>
      </c>
      <c r="E483" s="957">
        <v>2020</v>
      </c>
      <c r="F483" s="957">
        <v>2019</v>
      </c>
      <c r="G483" s="957">
        <v>2018</v>
      </c>
      <c r="H483" s="957">
        <v>2017</v>
      </c>
      <c r="I483" s="957">
        <v>2016</v>
      </c>
      <c r="J483" s="957">
        <v>2015</v>
      </c>
      <c r="K483" s="958">
        <v>2014</v>
      </c>
    </row>
    <row r="484" spans="1:11" ht="15.75" customHeight="1">
      <c r="B484" s="1277" t="str">
        <f t="shared" si="12"/>
        <v>ESE</v>
      </c>
      <c r="C484" s="1367" t="s">
        <v>1105</v>
      </c>
      <c r="D484" s="1368">
        <v>0</v>
      </c>
      <c r="E484" s="1346">
        <v>0</v>
      </c>
      <c r="F484" s="1346" t="s">
        <v>62</v>
      </c>
      <c r="G484" s="1346" t="s">
        <v>62</v>
      </c>
      <c r="H484" s="1346" t="s">
        <v>62</v>
      </c>
      <c r="I484" s="1346">
        <v>10.4</v>
      </c>
      <c r="J484" s="1346">
        <v>0.48</v>
      </c>
      <c r="K484" s="1347" t="s">
        <v>100</v>
      </c>
    </row>
    <row r="485" spans="1:11" ht="16.149999999999999" customHeight="1">
      <c r="B485" s="1277" t="str">
        <f t="shared" si="12"/>
        <v>ESE</v>
      </c>
      <c r="C485" s="1367" t="s">
        <v>1129</v>
      </c>
      <c r="D485" s="1368">
        <v>255954</v>
      </c>
      <c r="E485" s="1346">
        <v>189123</v>
      </c>
      <c r="F485" s="1346">
        <v>162127</v>
      </c>
      <c r="G485" s="1346">
        <v>187616</v>
      </c>
      <c r="H485" s="1346">
        <v>179537</v>
      </c>
      <c r="I485" s="1346">
        <v>158080</v>
      </c>
      <c r="J485" s="1346">
        <v>140000</v>
      </c>
      <c r="K485" s="1347">
        <v>140000</v>
      </c>
    </row>
    <row r="486" spans="1:11" ht="15.75" customHeight="1">
      <c r="B486" s="1277" t="str">
        <f t="shared" si="12"/>
        <v>ESE</v>
      </c>
      <c r="C486" s="1367" t="s">
        <v>1107</v>
      </c>
      <c r="D486" s="1368">
        <v>0</v>
      </c>
      <c r="E486" s="1346" t="s">
        <v>62</v>
      </c>
      <c r="F486" s="1346" t="s">
        <v>62</v>
      </c>
      <c r="G486" s="1346" t="s">
        <v>62</v>
      </c>
      <c r="H486" s="1346" t="s">
        <v>62</v>
      </c>
      <c r="I486" s="1346">
        <v>0</v>
      </c>
      <c r="J486" s="1346" t="s">
        <v>100</v>
      </c>
      <c r="K486" s="1347" t="s">
        <v>100</v>
      </c>
    </row>
    <row r="487" spans="1:11" ht="15.75" customHeight="1">
      <c r="B487" s="1277" t="str">
        <f t="shared" si="12"/>
        <v>ESE</v>
      </c>
      <c r="C487" s="1304"/>
      <c r="D487" s="1305"/>
      <c r="E487" s="1306"/>
      <c r="F487" s="1306"/>
      <c r="G487" s="1306"/>
      <c r="H487" s="1307"/>
      <c r="I487" s="1307"/>
      <c r="J487" s="1307"/>
      <c r="K487" s="1308"/>
    </row>
    <row r="488" spans="1:11" ht="15.75" customHeight="1">
      <c r="B488" s="956" t="s">
        <v>23</v>
      </c>
      <c r="C488" s="956" t="s">
        <v>1054</v>
      </c>
      <c r="D488" s="957">
        <v>2021</v>
      </c>
      <c r="E488" s="957">
        <v>2020</v>
      </c>
      <c r="F488" s="957">
        <v>2019</v>
      </c>
      <c r="G488" s="957">
        <v>2018</v>
      </c>
      <c r="H488" s="957">
        <v>2017</v>
      </c>
      <c r="I488" s="957">
        <v>2016</v>
      </c>
      <c r="J488" s="957">
        <v>2015</v>
      </c>
      <c r="K488" s="1221"/>
    </row>
    <row r="489" spans="1:11" ht="15.75" customHeight="1">
      <c r="B489" s="959" t="str">
        <f>$B$488</f>
        <v>ESS</v>
      </c>
      <c r="C489" s="975" t="s">
        <v>1055</v>
      </c>
      <c r="D489" s="1158">
        <v>3333</v>
      </c>
      <c r="E489" s="1144">
        <v>3199</v>
      </c>
      <c r="F489" s="1144">
        <v>3036</v>
      </c>
      <c r="G489" s="1144">
        <v>2777</v>
      </c>
      <c r="H489" s="1144">
        <v>2420</v>
      </c>
      <c r="I489" s="1144">
        <v>2068</v>
      </c>
      <c r="J489" s="1144">
        <v>1825</v>
      </c>
      <c r="K489" s="887"/>
    </row>
    <row r="490" spans="1:11" ht="15.75" customHeight="1">
      <c r="B490" s="965" t="str">
        <f t="shared" ref="B490:B539" si="14">$B$488</f>
        <v>ESS</v>
      </c>
      <c r="C490" s="979" t="s">
        <v>1056</v>
      </c>
      <c r="D490" s="1222">
        <v>0.28399999999999997</v>
      </c>
      <c r="E490" s="1015">
        <v>0.27500000000000002</v>
      </c>
      <c r="F490" s="1015">
        <v>0.26500000000000001</v>
      </c>
      <c r="G490" s="1015">
        <v>0.25</v>
      </c>
      <c r="H490" s="1015">
        <v>0.22</v>
      </c>
      <c r="I490" s="1015">
        <v>0.2</v>
      </c>
      <c r="J490" s="1015">
        <v>0.18</v>
      </c>
      <c r="K490" s="858"/>
    </row>
    <row r="491" spans="1:11" ht="15.75" customHeight="1">
      <c r="B491" s="956" t="str">
        <f t="shared" si="14"/>
        <v>ESS</v>
      </c>
      <c r="C491" s="956" t="s">
        <v>1057</v>
      </c>
      <c r="D491" s="957">
        <v>2021</v>
      </c>
      <c r="E491" s="957">
        <v>2020</v>
      </c>
      <c r="F491" s="957">
        <v>2019</v>
      </c>
      <c r="G491" s="957">
        <v>2018</v>
      </c>
      <c r="H491" s="957">
        <v>2017</v>
      </c>
      <c r="I491" s="957">
        <v>2016</v>
      </c>
      <c r="J491" s="957">
        <v>2015</v>
      </c>
      <c r="K491" s="887"/>
    </row>
    <row r="492" spans="1:11" s="25" customFormat="1" ht="15.75" customHeight="1">
      <c r="A492" s="52"/>
      <c r="B492" s="965" t="str">
        <f t="shared" si="14"/>
        <v>ESS</v>
      </c>
      <c r="C492" s="998" t="s">
        <v>1058</v>
      </c>
      <c r="D492" s="1211"/>
      <c r="E492" s="1019"/>
      <c r="F492" s="1019"/>
      <c r="G492" s="1019"/>
      <c r="H492" s="1019"/>
      <c r="I492" s="1019"/>
      <c r="J492" s="1019"/>
      <c r="K492" s="1223"/>
    </row>
    <row r="493" spans="1:11" ht="15.75" customHeight="1">
      <c r="B493" s="959" t="str">
        <f t="shared" si="14"/>
        <v>ESS</v>
      </c>
      <c r="C493" s="975" t="s">
        <v>1059</v>
      </c>
      <c r="D493" s="1103" t="s">
        <v>100</v>
      </c>
      <c r="E493" s="1144" t="s">
        <v>100</v>
      </c>
      <c r="F493" s="1144" t="s">
        <v>100</v>
      </c>
      <c r="G493" s="992">
        <v>504014</v>
      </c>
      <c r="H493" s="992" t="s">
        <v>100</v>
      </c>
      <c r="I493" s="1144">
        <v>2633</v>
      </c>
      <c r="J493" s="1144">
        <v>2489</v>
      </c>
      <c r="K493" s="887"/>
    </row>
    <row r="494" spans="1:11" ht="15.75" customHeight="1">
      <c r="B494" s="965" t="str">
        <f t="shared" si="14"/>
        <v>ESS</v>
      </c>
      <c r="C494" s="979" t="s">
        <v>1060</v>
      </c>
      <c r="D494" s="1013" t="s">
        <v>62</v>
      </c>
      <c r="E494" s="973" t="s">
        <v>62</v>
      </c>
      <c r="F494" s="973" t="s">
        <v>62</v>
      </c>
      <c r="G494" s="973" t="s">
        <v>62</v>
      </c>
      <c r="H494" s="973" t="s">
        <v>62</v>
      </c>
      <c r="I494" s="973" t="s">
        <v>62</v>
      </c>
      <c r="J494" s="973" t="s">
        <v>62</v>
      </c>
      <c r="K494" s="858"/>
    </row>
    <row r="495" spans="1:11" s="25" customFormat="1" ht="15.75" customHeight="1">
      <c r="A495" s="52"/>
      <c r="B495" s="959" t="str">
        <f t="shared" si="14"/>
        <v>ESS</v>
      </c>
      <c r="C495" s="1062" t="s">
        <v>1061</v>
      </c>
      <c r="D495" s="1106"/>
      <c r="E495" s="1005"/>
      <c r="F495" s="1005"/>
      <c r="G495" s="1005"/>
      <c r="H495" s="1005"/>
      <c r="I495" s="1005"/>
      <c r="J495" s="1005"/>
      <c r="K495" s="1224"/>
    </row>
    <row r="496" spans="1:11" ht="15.75" customHeight="1">
      <c r="B496" s="965" t="str">
        <f t="shared" si="14"/>
        <v>ESS</v>
      </c>
      <c r="C496" s="979" t="s">
        <v>1062</v>
      </c>
      <c r="D496" s="1013" t="s">
        <v>62</v>
      </c>
      <c r="E496" s="973" t="s">
        <v>62</v>
      </c>
      <c r="F496" s="973" t="s">
        <v>62</v>
      </c>
      <c r="G496" s="1020">
        <v>7958</v>
      </c>
      <c r="H496" s="1020">
        <v>8058</v>
      </c>
      <c r="I496" s="1020">
        <v>7346</v>
      </c>
      <c r="J496" s="1020">
        <v>6206</v>
      </c>
      <c r="K496" s="858"/>
    </row>
    <row r="497" spans="1:11" s="25" customFormat="1" ht="15.75" customHeight="1">
      <c r="A497" s="52"/>
      <c r="B497" s="959" t="str">
        <f t="shared" si="14"/>
        <v>ESS</v>
      </c>
      <c r="C497" s="1062" t="s">
        <v>1063</v>
      </c>
      <c r="D497" s="1106"/>
      <c r="E497" s="1005"/>
      <c r="F497" s="1005"/>
      <c r="G497" s="1005"/>
      <c r="H497" s="1005"/>
      <c r="I497" s="992"/>
      <c r="J497" s="1005"/>
      <c r="K497" s="1224"/>
    </row>
    <row r="498" spans="1:11" ht="15.75" customHeight="1">
      <c r="B498" s="965" t="str">
        <f t="shared" si="14"/>
        <v>ESS</v>
      </c>
      <c r="C498" s="979" t="s">
        <v>1109</v>
      </c>
      <c r="D498" s="1013" t="s">
        <v>1179</v>
      </c>
      <c r="E498" s="973">
        <v>89.7</v>
      </c>
      <c r="F498" s="973">
        <v>15</v>
      </c>
      <c r="G498" s="973">
        <v>16</v>
      </c>
      <c r="H498" s="973">
        <v>7</v>
      </c>
      <c r="I498" s="973">
        <v>316.83</v>
      </c>
      <c r="J498" s="973" t="s">
        <v>100</v>
      </c>
      <c r="K498" s="858"/>
    </row>
    <row r="499" spans="1:11" ht="15.75" customHeight="1">
      <c r="B499" s="959" t="str">
        <f t="shared" si="14"/>
        <v>ESS</v>
      </c>
      <c r="C499" s="975" t="s">
        <v>1065</v>
      </c>
      <c r="D499" s="1103" t="s">
        <v>100</v>
      </c>
      <c r="E499" s="992" t="s">
        <v>751</v>
      </c>
      <c r="F499" s="992" t="s">
        <v>100</v>
      </c>
      <c r="G499" s="992" t="s">
        <v>100</v>
      </c>
      <c r="H499" s="992" t="s">
        <v>100</v>
      </c>
      <c r="I499" s="992" t="s">
        <v>100</v>
      </c>
      <c r="J499" s="992" t="s">
        <v>100</v>
      </c>
      <c r="K499" s="887"/>
    </row>
    <row r="500" spans="1:11" ht="15.75" customHeight="1">
      <c r="B500" s="956" t="str">
        <f t="shared" si="14"/>
        <v>ESS</v>
      </c>
      <c r="C500" s="956" t="s">
        <v>1066</v>
      </c>
      <c r="D500" s="957">
        <v>2021</v>
      </c>
      <c r="E500" s="957">
        <v>2020</v>
      </c>
      <c r="F500" s="957">
        <v>2019</v>
      </c>
      <c r="G500" s="957">
        <v>2018</v>
      </c>
      <c r="H500" s="957">
        <v>2017</v>
      </c>
      <c r="I500" s="957">
        <v>2016</v>
      </c>
      <c r="J500" s="957">
        <v>2015</v>
      </c>
      <c r="K500" s="858"/>
    </row>
    <row r="501" spans="1:11" s="25" customFormat="1" ht="15.75" customHeight="1">
      <c r="A501" s="52"/>
      <c r="B501" s="959" t="str">
        <f t="shared" si="14"/>
        <v>ESS</v>
      </c>
      <c r="C501" s="1062" t="s">
        <v>1067</v>
      </c>
      <c r="D501" s="1106"/>
      <c r="E501" s="1005"/>
      <c r="F501" s="1005"/>
      <c r="G501" s="1005"/>
      <c r="H501" s="1005"/>
      <c r="I501" s="1005"/>
      <c r="J501" s="1005"/>
      <c r="K501" s="1224"/>
    </row>
    <row r="502" spans="1:11" ht="15.75" customHeight="1">
      <c r="B502" s="965" t="str">
        <f t="shared" si="14"/>
        <v>ESS</v>
      </c>
      <c r="C502" s="979" t="s">
        <v>1120</v>
      </c>
      <c r="D502" s="1013">
        <v>2.6099999999999999E-3</v>
      </c>
      <c r="E502" s="1013">
        <v>2.6199999999999999E-3</v>
      </c>
      <c r="F502" s="1013">
        <v>2.8500000000000001E-3</v>
      </c>
      <c r="G502" s="973">
        <v>3.0300000000000001E-3</v>
      </c>
      <c r="H502" s="973">
        <v>2.64E-3</v>
      </c>
      <c r="I502" s="973">
        <v>1.011E-3</v>
      </c>
      <c r="J502" s="973">
        <v>8.7464200000000002E-4</v>
      </c>
      <c r="K502" s="858"/>
    </row>
    <row r="503" spans="1:11" ht="15.75" customHeight="1">
      <c r="B503" s="959" t="str">
        <f t="shared" si="14"/>
        <v>ESS</v>
      </c>
      <c r="C503" s="975" t="s">
        <v>1069</v>
      </c>
      <c r="D503" s="1158">
        <v>11804335</v>
      </c>
      <c r="E503" s="1158">
        <v>11476258</v>
      </c>
      <c r="F503" s="1158">
        <v>12636709</v>
      </c>
      <c r="G503" s="992"/>
      <c r="H503" s="992"/>
      <c r="I503" s="992"/>
      <c r="J503" s="992"/>
      <c r="K503" s="887"/>
    </row>
    <row r="504" spans="1:11" ht="15.75" customHeight="1">
      <c r="B504" s="965" t="str">
        <f t="shared" si="14"/>
        <v>ESS</v>
      </c>
      <c r="C504" s="979" t="s">
        <v>1070</v>
      </c>
      <c r="D504" s="1157">
        <v>42496</v>
      </c>
      <c r="E504" s="1157">
        <v>41315</v>
      </c>
      <c r="F504" s="1157">
        <v>45492</v>
      </c>
      <c r="G504" s="973"/>
      <c r="H504" s="973"/>
      <c r="I504" s="973"/>
      <c r="J504" s="973"/>
      <c r="K504" s="858"/>
    </row>
    <row r="505" spans="1:11" ht="15.75" customHeight="1">
      <c r="B505" s="959" t="str">
        <f t="shared" si="14"/>
        <v>ESS</v>
      </c>
      <c r="C505" s="975" t="s">
        <v>1071</v>
      </c>
      <c r="D505" s="1160">
        <v>3961036</v>
      </c>
      <c r="E505" s="1160">
        <v>3703262</v>
      </c>
      <c r="F505" s="1160">
        <v>3909700</v>
      </c>
      <c r="G505" s="992"/>
      <c r="H505" s="992"/>
      <c r="I505" s="992"/>
      <c r="J505" s="992"/>
      <c r="K505" s="887"/>
    </row>
    <row r="506" spans="1:11" ht="15.75" customHeight="1">
      <c r="B506" s="965" t="str">
        <f t="shared" si="14"/>
        <v>ESS</v>
      </c>
      <c r="C506" s="979" t="s">
        <v>1072</v>
      </c>
      <c r="D506" s="1157">
        <v>14260</v>
      </c>
      <c r="E506" s="1157">
        <v>13332</v>
      </c>
      <c r="F506" s="1157">
        <v>14075</v>
      </c>
      <c r="G506" s="973"/>
      <c r="H506" s="973"/>
      <c r="I506" s="973"/>
      <c r="J506" s="973"/>
      <c r="K506" s="858"/>
    </row>
    <row r="507" spans="1:11" ht="15.75" customHeight="1">
      <c r="B507" s="959" t="str">
        <f t="shared" si="14"/>
        <v>ESS</v>
      </c>
      <c r="C507" s="1062" t="s">
        <v>1144</v>
      </c>
      <c r="D507" s="1106"/>
      <c r="E507" s="1005"/>
      <c r="F507" s="1005"/>
      <c r="G507" s="1005"/>
      <c r="H507" s="1005"/>
      <c r="I507" s="1005"/>
      <c r="J507" s="1005"/>
      <c r="K507" s="887"/>
    </row>
    <row r="508" spans="1:11" ht="15.75" customHeight="1">
      <c r="B508" s="965" t="str">
        <f t="shared" si="14"/>
        <v>ESS</v>
      </c>
      <c r="C508" s="979" t="s">
        <v>1074</v>
      </c>
      <c r="D508" s="1064">
        <v>28236</v>
      </c>
      <c r="E508" s="1064">
        <v>27983</v>
      </c>
      <c r="F508" s="1064">
        <v>31417</v>
      </c>
      <c r="G508" s="1061"/>
      <c r="H508" s="1061"/>
      <c r="I508" s="1061"/>
      <c r="J508" s="1061"/>
      <c r="K508" s="858"/>
    </row>
    <row r="509" spans="1:11" ht="15.75" customHeight="1">
      <c r="B509" s="959" t="str">
        <f t="shared" si="14"/>
        <v>ESS</v>
      </c>
      <c r="C509" s="1065" t="s">
        <v>1110</v>
      </c>
      <c r="D509" s="1066">
        <v>22585</v>
      </c>
      <c r="E509" s="1066">
        <v>22127</v>
      </c>
      <c r="F509" s="1066">
        <v>24196</v>
      </c>
      <c r="G509" s="1059">
        <v>24057</v>
      </c>
      <c r="H509" s="1059">
        <v>22833</v>
      </c>
      <c r="I509" s="1059">
        <v>23736</v>
      </c>
      <c r="J509" s="1059">
        <v>19735</v>
      </c>
      <c r="K509" s="887"/>
    </row>
    <row r="510" spans="1:11" ht="15.75" customHeight="1">
      <c r="B510" s="965" t="str">
        <f t="shared" si="14"/>
        <v>ESS</v>
      </c>
      <c r="C510" s="1067" t="s">
        <v>1111</v>
      </c>
      <c r="D510" s="1064">
        <v>1695</v>
      </c>
      <c r="E510" s="1064">
        <v>1391</v>
      </c>
      <c r="F510" s="1064">
        <v>1607</v>
      </c>
      <c r="G510" s="1061">
        <v>4178</v>
      </c>
      <c r="H510" s="1061">
        <v>3416</v>
      </c>
      <c r="I510" s="1061">
        <v>2985</v>
      </c>
      <c r="J510" s="1061">
        <v>2081</v>
      </c>
      <c r="K510" s="858"/>
    </row>
    <row r="511" spans="1:11" ht="15.75" customHeight="1">
      <c r="B511" s="959" t="str">
        <f t="shared" si="14"/>
        <v>ESS</v>
      </c>
      <c r="C511" s="1065" t="s">
        <v>1131</v>
      </c>
      <c r="D511" s="1066">
        <v>0</v>
      </c>
      <c r="E511" s="1066">
        <v>9</v>
      </c>
      <c r="F511" s="1066">
        <v>20</v>
      </c>
      <c r="G511" s="1059"/>
      <c r="H511" s="1059"/>
      <c r="I511" s="1059"/>
      <c r="J511" s="1059"/>
      <c r="K511" s="887"/>
    </row>
    <row r="512" spans="1:11" ht="15.75" customHeight="1">
      <c r="B512" s="965" t="str">
        <f t="shared" si="14"/>
        <v>ESS</v>
      </c>
      <c r="C512" s="1067" t="s">
        <v>1112</v>
      </c>
      <c r="D512" s="1064">
        <v>3956</v>
      </c>
      <c r="E512" s="1064">
        <v>4456</v>
      </c>
      <c r="F512" s="1064">
        <v>5594</v>
      </c>
      <c r="G512" s="1061">
        <v>7559</v>
      </c>
      <c r="H512" s="1061">
        <v>4719</v>
      </c>
      <c r="I512" s="1061">
        <v>5799</v>
      </c>
      <c r="J512" s="1061">
        <v>7492</v>
      </c>
      <c r="K512" s="858"/>
    </row>
    <row r="513" spans="1:11" ht="15.75" customHeight="1">
      <c r="B513" s="959" t="str">
        <f t="shared" si="14"/>
        <v>ESS</v>
      </c>
      <c r="C513" s="1065" t="s">
        <v>1113</v>
      </c>
      <c r="D513" s="1066">
        <v>0</v>
      </c>
      <c r="E513" s="1066">
        <v>0</v>
      </c>
      <c r="F513" s="1066">
        <v>0</v>
      </c>
      <c r="G513" s="1059" t="s">
        <v>62</v>
      </c>
      <c r="H513" s="1059" t="s">
        <v>62</v>
      </c>
      <c r="I513" s="1059">
        <v>0</v>
      </c>
      <c r="J513" s="1059">
        <v>0</v>
      </c>
      <c r="K513" s="887"/>
    </row>
    <row r="514" spans="1:11" ht="15.75" customHeight="1">
      <c r="B514" s="965" t="str">
        <f t="shared" si="14"/>
        <v>ESS</v>
      </c>
      <c r="C514" s="1067" t="s">
        <v>215</v>
      </c>
      <c r="D514" s="1064">
        <v>0</v>
      </c>
      <c r="E514" s="1064">
        <v>0</v>
      </c>
      <c r="F514" s="1064">
        <v>0</v>
      </c>
      <c r="G514" s="1061" t="s">
        <v>62</v>
      </c>
      <c r="H514" s="1061" t="s">
        <v>62</v>
      </c>
      <c r="I514" s="1061">
        <v>0</v>
      </c>
      <c r="J514" s="1061">
        <v>0</v>
      </c>
      <c r="K514" s="858"/>
    </row>
    <row r="515" spans="1:11" s="25" customFormat="1" ht="15.75" customHeight="1">
      <c r="A515" s="52"/>
      <c r="B515" s="959" t="str">
        <f t="shared" si="14"/>
        <v>ESS</v>
      </c>
      <c r="C515" s="1062" t="s">
        <v>1080</v>
      </c>
      <c r="D515" s="1106"/>
      <c r="E515" s="1005"/>
      <c r="F515" s="1005"/>
      <c r="G515" s="1005"/>
      <c r="H515" s="1005"/>
      <c r="I515" s="1005"/>
      <c r="J515" s="1005"/>
      <c r="K515" s="1224"/>
    </row>
    <row r="516" spans="1:11" ht="15.75" customHeight="1">
      <c r="B516" s="965" t="str">
        <f t="shared" si="14"/>
        <v>ESS</v>
      </c>
      <c r="C516" s="1067" t="s">
        <v>1081</v>
      </c>
      <c r="D516" s="1225">
        <v>13371</v>
      </c>
      <c r="E516" s="1020">
        <v>22370</v>
      </c>
      <c r="F516" s="1020">
        <v>13258</v>
      </c>
      <c r="G516" s="1020">
        <v>11140</v>
      </c>
      <c r="H516" s="1020">
        <v>10073</v>
      </c>
      <c r="I516" s="1020">
        <v>9183</v>
      </c>
      <c r="J516" s="1020">
        <v>7758</v>
      </c>
      <c r="K516" s="858"/>
    </row>
    <row r="517" spans="1:11" ht="15.75" customHeight="1">
      <c r="B517" s="959" t="str">
        <f t="shared" si="14"/>
        <v>ESS</v>
      </c>
      <c r="C517" s="1065" t="s">
        <v>1082</v>
      </c>
      <c r="D517" s="1226">
        <v>4295</v>
      </c>
      <c r="E517" s="1144">
        <v>4295</v>
      </c>
      <c r="F517" s="1144">
        <v>5185</v>
      </c>
      <c r="G517" s="1144">
        <v>6749</v>
      </c>
      <c r="H517" s="1144">
        <v>7487</v>
      </c>
      <c r="I517" s="1144">
        <v>9263</v>
      </c>
      <c r="J517" s="1144">
        <v>6007</v>
      </c>
      <c r="K517" s="887"/>
    </row>
    <row r="518" spans="1:11" ht="15.75" customHeight="1">
      <c r="B518" s="965" t="str">
        <f t="shared" si="14"/>
        <v>ESS</v>
      </c>
      <c r="C518" s="1067" t="s">
        <v>1084</v>
      </c>
      <c r="D518" s="1227" t="s">
        <v>1034</v>
      </c>
      <c r="E518" s="973">
        <v>0</v>
      </c>
      <c r="F518" s="973">
        <v>0</v>
      </c>
      <c r="G518" s="973" t="s">
        <v>62</v>
      </c>
      <c r="H518" s="973" t="s">
        <v>62</v>
      </c>
      <c r="I518" s="973">
        <v>0</v>
      </c>
      <c r="J518" s="973">
        <v>0</v>
      </c>
      <c r="K518" s="858"/>
    </row>
    <row r="519" spans="1:11" ht="15.75" customHeight="1">
      <c r="B519" s="959" t="str">
        <f t="shared" si="14"/>
        <v>ESS</v>
      </c>
      <c r="C519" s="975" t="s">
        <v>1085</v>
      </c>
      <c r="D519" s="1158">
        <v>17666</v>
      </c>
      <c r="E519" s="1144">
        <v>26665</v>
      </c>
      <c r="F519" s="1144">
        <v>18443</v>
      </c>
      <c r="G519" s="1144">
        <v>17889</v>
      </c>
      <c r="H519" s="1144">
        <v>17560</v>
      </c>
      <c r="I519" s="1144">
        <v>18446</v>
      </c>
      <c r="J519" s="1144">
        <v>13765</v>
      </c>
      <c r="K519" s="887"/>
    </row>
    <row r="520" spans="1:11" ht="15.75" customHeight="1">
      <c r="B520" s="965" t="str">
        <f t="shared" si="14"/>
        <v>ESS</v>
      </c>
      <c r="C520" s="979" t="s">
        <v>1180</v>
      </c>
      <c r="D520" s="1013">
        <v>17.399999999999999</v>
      </c>
      <c r="E520" s="973">
        <v>17.68</v>
      </c>
      <c r="F520" s="973">
        <v>18.059999999999999</v>
      </c>
      <c r="G520" s="973">
        <v>16.100000000000001</v>
      </c>
      <c r="H520" s="973">
        <v>15.75</v>
      </c>
      <c r="I520" s="973">
        <v>15.27</v>
      </c>
      <c r="J520" s="973">
        <v>11.07</v>
      </c>
      <c r="K520" s="858"/>
    </row>
    <row r="521" spans="1:11" ht="15.75" customHeight="1">
      <c r="B521" s="956" t="str">
        <f t="shared" si="14"/>
        <v>ESS</v>
      </c>
      <c r="C521" s="956" t="s">
        <v>1087</v>
      </c>
      <c r="D521" s="957">
        <v>2021</v>
      </c>
      <c r="E521" s="957">
        <v>2020</v>
      </c>
      <c r="F521" s="957">
        <v>2019</v>
      </c>
      <c r="G521" s="957">
        <v>2018</v>
      </c>
      <c r="H521" s="957">
        <v>2017</v>
      </c>
      <c r="I521" s="957">
        <v>2016</v>
      </c>
      <c r="J521" s="957">
        <v>2015</v>
      </c>
      <c r="K521" s="887"/>
    </row>
    <row r="522" spans="1:11" s="25" customFormat="1" ht="15.75" customHeight="1">
      <c r="A522" s="52"/>
      <c r="B522" s="965" t="str">
        <f t="shared" si="14"/>
        <v>ESS</v>
      </c>
      <c r="C522" s="998" t="s">
        <v>1088</v>
      </c>
      <c r="D522" s="1211"/>
      <c r="E522" s="1019"/>
      <c r="F522" s="1019"/>
      <c r="G522" s="1019"/>
      <c r="H522" s="1019"/>
      <c r="I522" s="1019"/>
      <c r="J522" s="1019"/>
      <c r="K522" s="1223"/>
    </row>
    <row r="523" spans="1:11" ht="15.75" customHeight="1">
      <c r="B523" s="959" t="str">
        <f t="shared" si="14"/>
        <v>ESS</v>
      </c>
      <c r="C523" s="975" t="s">
        <v>1089</v>
      </c>
      <c r="D523" s="1103">
        <v>972</v>
      </c>
      <c r="E523" s="992">
        <v>541</v>
      </c>
      <c r="F523" s="992">
        <v>938</v>
      </c>
      <c r="G523" s="992">
        <v>611</v>
      </c>
      <c r="H523" s="992">
        <v>349</v>
      </c>
      <c r="I523" s="992">
        <v>709</v>
      </c>
      <c r="J523" s="992">
        <v>526</v>
      </c>
      <c r="K523" s="887"/>
    </row>
    <row r="524" spans="1:11" ht="15.75" customHeight="1">
      <c r="B524" s="965" t="str">
        <f t="shared" si="14"/>
        <v>ESS</v>
      </c>
      <c r="C524" s="979" t="s">
        <v>1090</v>
      </c>
      <c r="D524" s="1222">
        <v>0.95950000000000002</v>
      </c>
      <c r="E524" s="1015">
        <v>0.47299999999999998</v>
      </c>
      <c r="F524" s="1015">
        <v>0.80300000000000005</v>
      </c>
      <c r="G524" s="1015">
        <v>0.53</v>
      </c>
      <c r="H524" s="1015">
        <v>0.313</v>
      </c>
      <c r="I524" s="1015">
        <v>0.58699999999999997</v>
      </c>
      <c r="J524" s="1015">
        <v>0.42299999999999999</v>
      </c>
      <c r="K524" s="858"/>
    </row>
    <row r="525" spans="1:11" ht="15.75" customHeight="1">
      <c r="B525" s="959" t="str">
        <f t="shared" si="14"/>
        <v>ESS</v>
      </c>
      <c r="C525" s="975" t="s">
        <v>1091</v>
      </c>
      <c r="D525" s="1228">
        <v>1.77E-2</v>
      </c>
      <c r="E525" s="1147" t="s">
        <v>1181</v>
      </c>
      <c r="F525" s="1147">
        <v>2.3E-2</v>
      </c>
      <c r="G525" s="1147">
        <v>3.2000000000000001E-2</v>
      </c>
      <c r="H525" s="1147">
        <v>6.0000000000000001E-3</v>
      </c>
      <c r="I525" s="1147" t="s">
        <v>100</v>
      </c>
      <c r="J525" s="1147" t="s">
        <v>100</v>
      </c>
      <c r="K525" s="887"/>
    </row>
    <row r="526" spans="1:11" s="25" customFormat="1" ht="15.75" customHeight="1">
      <c r="A526" s="52"/>
      <c r="B526" s="965" t="str">
        <f t="shared" si="14"/>
        <v>ESS</v>
      </c>
      <c r="C526" s="998" t="s">
        <v>1092</v>
      </c>
      <c r="D526" s="1211"/>
      <c r="E526" s="1019"/>
      <c r="F526" s="1019"/>
      <c r="G526" s="1019"/>
      <c r="H526" s="1019"/>
      <c r="I526" s="1019"/>
      <c r="J526" s="1019"/>
      <c r="K526" s="1223"/>
    </row>
    <row r="527" spans="1:11" ht="15.75" customHeight="1">
      <c r="B527" s="959" t="str">
        <f t="shared" si="14"/>
        <v>ESS</v>
      </c>
      <c r="C527" s="975" t="s">
        <v>1093</v>
      </c>
      <c r="D527" s="963">
        <v>145</v>
      </c>
      <c r="E527" s="963">
        <v>0</v>
      </c>
      <c r="F527" s="963" t="s">
        <v>62</v>
      </c>
      <c r="G527" s="963" t="s">
        <v>62</v>
      </c>
      <c r="H527" s="963">
        <v>5</v>
      </c>
      <c r="I527" s="963">
        <v>7</v>
      </c>
      <c r="J527" s="963">
        <v>49</v>
      </c>
      <c r="K527" s="887"/>
    </row>
    <row r="528" spans="1:11" ht="15.75" customHeight="1">
      <c r="B528" s="965" t="str">
        <f t="shared" si="14"/>
        <v>ESS</v>
      </c>
      <c r="C528" s="979" t="s">
        <v>1094</v>
      </c>
      <c r="D528" s="1004">
        <v>0</v>
      </c>
      <c r="E528" s="1004">
        <v>0</v>
      </c>
      <c r="F528" s="1004" t="s">
        <v>62</v>
      </c>
      <c r="G528" s="1004" t="s">
        <v>62</v>
      </c>
      <c r="H528" s="1004">
        <v>1910</v>
      </c>
      <c r="I528" s="1004">
        <v>1370</v>
      </c>
      <c r="J528" s="1004">
        <v>4901</v>
      </c>
      <c r="K528" s="858"/>
    </row>
    <row r="529" spans="1:11" ht="15.75" customHeight="1">
      <c r="B529" s="959" t="str">
        <f t="shared" si="14"/>
        <v>ESS</v>
      </c>
      <c r="C529" s="975" t="s">
        <v>1095</v>
      </c>
      <c r="D529" s="963">
        <v>245</v>
      </c>
      <c r="E529" s="963">
        <v>0</v>
      </c>
      <c r="F529" s="963" t="s">
        <v>62</v>
      </c>
      <c r="G529" s="963" t="s">
        <v>62</v>
      </c>
      <c r="H529" s="963">
        <v>11</v>
      </c>
      <c r="I529" s="963">
        <v>50</v>
      </c>
      <c r="J529" s="963" t="s">
        <v>100</v>
      </c>
      <c r="K529" s="887"/>
    </row>
    <row r="530" spans="1:11" ht="15.75" customHeight="1">
      <c r="B530" s="965" t="str">
        <f t="shared" si="14"/>
        <v>ESS</v>
      </c>
      <c r="C530" s="979" t="s">
        <v>1096</v>
      </c>
      <c r="D530" s="1004">
        <v>0</v>
      </c>
      <c r="E530" s="1004">
        <v>0</v>
      </c>
      <c r="F530" s="1004">
        <v>1</v>
      </c>
      <c r="G530" s="1004" t="s">
        <v>62</v>
      </c>
      <c r="H530" s="1004" t="s">
        <v>62</v>
      </c>
      <c r="I530" s="1004">
        <v>4</v>
      </c>
      <c r="J530" s="1004">
        <v>1</v>
      </c>
      <c r="K530" s="858"/>
    </row>
    <row r="531" spans="1:11" ht="15.75" customHeight="1">
      <c r="B531" s="959" t="str">
        <f t="shared" si="14"/>
        <v>ESS</v>
      </c>
      <c r="C531" s="975" t="s">
        <v>1097</v>
      </c>
      <c r="D531" s="963">
        <v>50</v>
      </c>
      <c r="E531" s="963">
        <v>0</v>
      </c>
      <c r="F531" s="963">
        <v>17</v>
      </c>
      <c r="G531" s="963" t="s">
        <v>62</v>
      </c>
      <c r="H531" s="963" t="s">
        <v>62</v>
      </c>
      <c r="I531" s="963">
        <v>900</v>
      </c>
      <c r="J531" s="963">
        <v>120</v>
      </c>
      <c r="K531" s="887"/>
    </row>
    <row r="532" spans="1:11" ht="15.75" customHeight="1">
      <c r="B532" s="965" t="str">
        <f t="shared" si="14"/>
        <v>ESS</v>
      </c>
      <c r="C532" s="1083" t="s">
        <v>1182</v>
      </c>
      <c r="D532" s="1084"/>
      <c r="E532" s="1086"/>
      <c r="F532" s="1086"/>
      <c r="G532" s="1086"/>
      <c r="H532" s="1086"/>
      <c r="I532" s="1086"/>
      <c r="J532" s="1086"/>
      <c r="K532" s="632"/>
    </row>
    <row r="533" spans="1:11" ht="15.75" customHeight="1">
      <c r="B533" s="959" t="str">
        <f t="shared" si="14"/>
        <v>ESS</v>
      </c>
      <c r="C533" s="1087" t="s">
        <v>1183</v>
      </c>
      <c r="D533" s="1229"/>
      <c r="E533" s="1220"/>
      <c r="F533" s="1220"/>
      <c r="G533" s="1220"/>
      <c r="H533" s="1220"/>
      <c r="I533" s="1220"/>
      <c r="J533" s="1220"/>
      <c r="K533" s="883"/>
    </row>
    <row r="534" spans="1:11" ht="15.75" customHeight="1">
      <c r="B534" s="965" t="str">
        <f>$B$488</f>
        <v>ESS</v>
      </c>
      <c r="C534" s="1230"/>
      <c r="D534" s="1231"/>
      <c r="E534" s="1092"/>
      <c r="F534" s="1092"/>
      <c r="G534" s="1092"/>
      <c r="H534" s="1092"/>
      <c r="I534" s="1092"/>
      <c r="J534" s="1092"/>
      <c r="K534" s="632"/>
    </row>
    <row r="535" spans="1:11" ht="15.75" customHeight="1">
      <c r="B535" s="956" t="str">
        <f t="shared" si="14"/>
        <v>ESS</v>
      </c>
      <c r="C535" s="956" t="s">
        <v>1104</v>
      </c>
      <c r="D535" s="957">
        <v>2021</v>
      </c>
      <c r="E535" s="957">
        <v>2020</v>
      </c>
      <c r="F535" s="957">
        <v>2019</v>
      </c>
      <c r="G535" s="957">
        <v>2018</v>
      </c>
      <c r="H535" s="957">
        <v>2017</v>
      </c>
      <c r="I535" s="957">
        <v>2016</v>
      </c>
      <c r="J535" s="957">
        <v>2015</v>
      </c>
      <c r="K535" s="887"/>
    </row>
    <row r="536" spans="1:11" ht="15.75" customHeight="1">
      <c r="B536" s="965" t="str">
        <f t="shared" si="14"/>
        <v>ESS</v>
      </c>
      <c r="C536" s="979" t="s">
        <v>1105</v>
      </c>
      <c r="D536" s="979">
        <v>0</v>
      </c>
      <c r="E536" s="973">
        <v>8.02</v>
      </c>
      <c r="F536" s="973">
        <v>7.02</v>
      </c>
      <c r="G536" s="973">
        <v>0.03</v>
      </c>
      <c r="H536" s="973" t="s">
        <v>100</v>
      </c>
      <c r="I536" s="973" t="s">
        <v>100</v>
      </c>
      <c r="J536" s="973" t="s">
        <v>100</v>
      </c>
      <c r="K536" s="858"/>
    </row>
    <row r="537" spans="1:11" ht="15.75" customHeight="1">
      <c r="B537" s="959" t="str">
        <f t="shared" si="14"/>
        <v>ESS</v>
      </c>
      <c r="C537" s="975" t="s">
        <v>1054</v>
      </c>
      <c r="D537" s="1232">
        <v>193288.33</v>
      </c>
      <c r="E537" s="1144" t="s">
        <v>751</v>
      </c>
      <c r="F537" s="1144" t="s">
        <v>100</v>
      </c>
      <c r="G537" s="1144" t="s">
        <v>100</v>
      </c>
      <c r="H537" s="1144" t="s">
        <v>100</v>
      </c>
      <c r="I537" s="1144" t="s">
        <v>100</v>
      </c>
      <c r="J537" s="1144" t="s">
        <v>100</v>
      </c>
      <c r="K537" s="887"/>
    </row>
    <row r="538" spans="1:11" ht="15.75" customHeight="1">
      <c r="B538" s="965" t="str">
        <f t="shared" si="14"/>
        <v>ESS</v>
      </c>
      <c r="C538" s="979" t="s">
        <v>1107</v>
      </c>
      <c r="D538" s="979">
        <v>10</v>
      </c>
      <c r="E538" s="973" t="s">
        <v>1184</v>
      </c>
      <c r="F538" s="973" t="s">
        <v>100</v>
      </c>
      <c r="G538" s="973" t="s">
        <v>100</v>
      </c>
      <c r="H538" s="973" t="s">
        <v>100</v>
      </c>
      <c r="I538" s="973" t="s">
        <v>100</v>
      </c>
      <c r="J538" s="973" t="s">
        <v>100</v>
      </c>
      <c r="K538" s="858"/>
    </row>
    <row r="539" spans="1:11" ht="15.75" customHeight="1">
      <c r="B539" s="959" t="str">
        <f t="shared" si="14"/>
        <v>ESS</v>
      </c>
      <c r="C539" s="1195"/>
      <c r="D539" s="1196"/>
      <c r="E539" s="1197"/>
      <c r="F539" s="1197"/>
      <c r="G539" s="1197"/>
      <c r="H539" s="1198"/>
      <c r="I539" s="1198"/>
      <c r="J539" s="1198"/>
      <c r="K539" s="1233"/>
    </row>
    <row r="540" spans="1:11" ht="15.75" customHeight="1">
      <c r="B540" s="956" t="s">
        <v>24</v>
      </c>
      <c r="C540" s="956" t="s">
        <v>1054</v>
      </c>
      <c r="D540" s="957">
        <v>2021</v>
      </c>
      <c r="E540" s="957">
        <v>2020</v>
      </c>
      <c r="F540" s="957">
        <v>2019</v>
      </c>
      <c r="G540" s="957">
        <v>2018</v>
      </c>
      <c r="H540" s="957">
        <v>2017</v>
      </c>
      <c r="I540" s="957">
        <v>2016</v>
      </c>
      <c r="J540" s="957">
        <v>2015</v>
      </c>
      <c r="K540" s="958">
        <v>2014</v>
      </c>
    </row>
    <row r="541" spans="1:11" ht="15.75" customHeight="1">
      <c r="B541" s="959" t="str">
        <f>$B$540</f>
        <v>ETO</v>
      </c>
      <c r="C541" s="975" t="s">
        <v>1055</v>
      </c>
      <c r="D541" s="1199">
        <v>5062</v>
      </c>
      <c r="E541" s="1144">
        <v>4643</v>
      </c>
      <c r="F541" s="1144">
        <v>4548</v>
      </c>
      <c r="G541" s="1144">
        <v>4339</v>
      </c>
      <c r="H541" s="1144">
        <v>3858</v>
      </c>
      <c r="I541" s="1144">
        <v>3660.8</v>
      </c>
      <c r="J541" s="1144">
        <v>3185.9</v>
      </c>
      <c r="K541" s="1145">
        <v>2949.52</v>
      </c>
    </row>
    <row r="542" spans="1:11" ht="15.75" customHeight="1">
      <c r="B542" s="965" t="str">
        <f t="shared" ref="B542:B591" si="15">$B$540</f>
        <v>ETO</v>
      </c>
      <c r="C542" s="979" t="s">
        <v>1056</v>
      </c>
      <c r="D542" s="1202">
        <v>0.57999999999999996</v>
      </c>
      <c r="E542" s="1146">
        <v>0.43</v>
      </c>
      <c r="F542" s="1146">
        <v>0.42</v>
      </c>
      <c r="G542" s="1146">
        <v>0.41</v>
      </c>
      <c r="H542" s="1146">
        <v>0.376</v>
      </c>
      <c r="I542" s="1146">
        <v>0.36899999999999999</v>
      </c>
      <c r="J542" s="1146">
        <v>0.34399999999999997</v>
      </c>
      <c r="K542" s="1234">
        <v>0.45500000000000002</v>
      </c>
    </row>
    <row r="543" spans="1:11" ht="15.75" customHeight="1">
      <c r="B543" s="956" t="str">
        <f t="shared" si="15"/>
        <v>ETO</v>
      </c>
      <c r="C543" s="956" t="s">
        <v>1057</v>
      </c>
      <c r="D543" s="957">
        <v>2021</v>
      </c>
      <c r="E543" s="957">
        <v>2020</v>
      </c>
      <c r="F543" s="957">
        <v>2019</v>
      </c>
      <c r="G543" s="957">
        <v>2018</v>
      </c>
      <c r="H543" s="957">
        <v>2017</v>
      </c>
      <c r="I543" s="957">
        <v>2016</v>
      </c>
      <c r="J543" s="957">
        <v>2015</v>
      </c>
      <c r="K543" s="958">
        <v>2014</v>
      </c>
    </row>
    <row r="544" spans="1:11" s="25" customFormat="1" ht="15.75" customHeight="1">
      <c r="A544" s="52"/>
      <c r="B544" s="965" t="str">
        <f t="shared" si="15"/>
        <v>ETO</v>
      </c>
      <c r="C544" s="998" t="s">
        <v>1058</v>
      </c>
      <c r="D544" s="1100"/>
      <c r="E544" s="1019"/>
      <c r="F544" s="1019"/>
      <c r="G544" s="1019"/>
      <c r="H544" s="1019"/>
      <c r="I544" s="1019"/>
      <c r="J544" s="1019"/>
      <c r="K544" s="1235"/>
    </row>
    <row r="545" spans="1:11" ht="15.75" customHeight="1">
      <c r="B545" s="959" t="str">
        <f t="shared" si="15"/>
        <v>ETO</v>
      </c>
      <c r="C545" s="975" t="s">
        <v>1059</v>
      </c>
      <c r="D545" s="1103" t="s">
        <v>100</v>
      </c>
      <c r="E545" s="1144" t="s">
        <v>100</v>
      </c>
      <c r="F545" s="1144" t="s">
        <v>100</v>
      </c>
      <c r="G545" s="1144">
        <v>172318</v>
      </c>
      <c r="H545" s="1144">
        <v>208325</v>
      </c>
      <c r="I545" s="1144">
        <v>178527</v>
      </c>
      <c r="J545" s="1144">
        <v>261974</v>
      </c>
      <c r="K545" s="1145">
        <v>267412.09999999998</v>
      </c>
    </row>
    <row r="546" spans="1:11" ht="15.75" customHeight="1">
      <c r="B546" s="965" t="str">
        <f t="shared" si="15"/>
        <v>ETO</v>
      </c>
      <c r="C546" s="979" t="s">
        <v>1060</v>
      </c>
      <c r="D546" s="1013" t="s">
        <v>100</v>
      </c>
      <c r="E546" s="973" t="s">
        <v>100</v>
      </c>
      <c r="F546" s="973" t="s">
        <v>100</v>
      </c>
      <c r="G546" s="973" t="s">
        <v>100</v>
      </c>
      <c r="H546" s="973" t="s">
        <v>100</v>
      </c>
      <c r="I546" s="973" t="s">
        <v>100</v>
      </c>
      <c r="J546" s="973" t="s">
        <v>100</v>
      </c>
      <c r="K546" s="974" t="s">
        <v>100</v>
      </c>
    </row>
    <row r="547" spans="1:11" s="25" customFormat="1" ht="15.75" customHeight="1">
      <c r="A547" s="52"/>
      <c r="B547" s="959" t="str">
        <f t="shared" si="15"/>
        <v>ETO</v>
      </c>
      <c r="C547" s="1062" t="s">
        <v>1061</v>
      </c>
      <c r="D547" s="1114"/>
      <c r="E547" s="1005"/>
      <c r="F547" s="1005"/>
      <c r="G547" s="1005"/>
      <c r="H547" s="1005"/>
      <c r="I547" s="992"/>
      <c r="J547" s="992"/>
      <c r="K547" s="993"/>
    </row>
    <row r="548" spans="1:11" ht="15.75" customHeight="1">
      <c r="B548" s="965" t="str">
        <f t="shared" si="15"/>
        <v>ETO</v>
      </c>
      <c r="C548" s="979" t="s">
        <v>1185</v>
      </c>
      <c r="D548" s="1236">
        <v>10577.6</v>
      </c>
      <c r="E548" s="1020">
        <v>8958</v>
      </c>
      <c r="F548" s="1020">
        <v>11732</v>
      </c>
      <c r="G548" s="1020">
        <v>10277</v>
      </c>
      <c r="H548" s="1020">
        <v>12116</v>
      </c>
      <c r="I548" s="1020" t="s">
        <v>100</v>
      </c>
      <c r="J548" s="1020" t="s">
        <v>100</v>
      </c>
      <c r="K548" s="1021" t="s">
        <v>100</v>
      </c>
    </row>
    <row r="549" spans="1:11" s="25" customFormat="1" ht="15.75" customHeight="1">
      <c r="A549" s="52"/>
      <c r="B549" s="959" t="str">
        <f t="shared" si="15"/>
        <v>ETO</v>
      </c>
      <c r="C549" s="1062" t="s">
        <v>1063</v>
      </c>
      <c r="D549" s="1114"/>
      <c r="E549" s="1005"/>
      <c r="F549" s="1005"/>
      <c r="G549" s="1005"/>
      <c r="H549" s="1005"/>
      <c r="I549" s="992"/>
      <c r="J549" s="992"/>
      <c r="K549" s="993"/>
    </row>
    <row r="550" spans="1:11" ht="15.75" customHeight="1">
      <c r="B550" s="965" t="str">
        <f t="shared" si="15"/>
        <v>ETO</v>
      </c>
      <c r="C550" s="979" t="s">
        <v>1064</v>
      </c>
      <c r="D550" s="979">
        <v>542.65</v>
      </c>
      <c r="E550" s="973">
        <v>15.98</v>
      </c>
      <c r="F550" s="973">
        <v>30</v>
      </c>
      <c r="G550" s="973">
        <v>47</v>
      </c>
      <c r="H550" s="973">
        <v>8</v>
      </c>
      <c r="I550" s="973">
        <v>46.17</v>
      </c>
      <c r="J550" s="973">
        <v>95.16</v>
      </c>
      <c r="K550" s="974">
        <v>25.68</v>
      </c>
    </row>
    <row r="551" spans="1:11" ht="15.75" customHeight="1">
      <c r="B551" s="959" t="str">
        <f t="shared" si="15"/>
        <v>ETO</v>
      </c>
      <c r="C551" s="975" t="s">
        <v>1065</v>
      </c>
      <c r="D551" s="975">
        <v>0</v>
      </c>
      <c r="E551" s="1143" t="s">
        <v>1186</v>
      </c>
      <c r="F551" s="1143">
        <v>0.9</v>
      </c>
      <c r="G551" s="1143" t="s">
        <v>1186</v>
      </c>
      <c r="H551" s="1143">
        <v>1</v>
      </c>
      <c r="I551" s="1143">
        <v>0</v>
      </c>
      <c r="J551" s="1143">
        <v>0</v>
      </c>
      <c r="K551" s="1237" t="s">
        <v>100</v>
      </c>
    </row>
    <row r="552" spans="1:11" ht="15.75" customHeight="1">
      <c r="B552" s="956" t="str">
        <f t="shared" si="15"/>
        <v>ETO</v>
      </c>
      <c r="C552" s="956" t="s">
        <v>1066</v>
      </c>
      <c r="D552" s="957">
        <v>2021</v>
      </c>
      <c r="E552" s="957">
        <v>2020</v>
      </c>
      <c r="F552" s="957">
        <v>2019</v>
      </c>
      <c r="G552" s="957">
        <v>2018</v>
      </c>
      <c r="H552" s="957">
        <v>2017</v>
      </c>
      <c r="I552" s="957">
        <v>2016</v>
      </c>
      <c r="J552" s="957">
        <v>2015</v>
      </c>
      <c r="K552" s="958">
        <v>2014</v>
      </c>
    </row>
    <row r="553" spans="1:11" s="25" customFormat="1" ht="15.75" customHeight="1">
      <c r="A553" s="52"/>
      <c r="B553" s="959" t="str">
        <f t="shared" si="15"/>
        <v>ETO</v>
      </c>
      <c r="C553" s="1062" t="s">
        <v>1067</v>
      </c>
      <c r="D553" s="1114"/>
      <c r="E553" s="1005"/>
      <c r="F553" s="1005"/>
      <c r="G553" s="1005"/>
      <c r="H553" s="1005"/>
      <c r="I553" s="1005"/>
      <c r="J553" s="1005"/>
      <c r="K553" s="1238"/>
    </row>
    <row r="554" spans="1:11" ht="15.75" customHeight="1">
      <c r="B554" s="965" t="str">
        <f t="shared" si="15"/>
        <v>ETO</v>
      </c>
      <c r="C554" s="979" t="s">
        <v>1068</v>
      </c>
      <c r="D554" s="965">
        <v>6.8199999999999997E-3</v>
      </c>
      <c r="E554" s="965">
        <v>7.2700000000000004E-3</v>
      </c>
      <c r="F554" s="965">
        <v>7.5500000000000003E-3</v>
      </c>
      <c r="G554" s="965">
        <v>6.3099999999999996E-3</v>
      </c>
      <c r="H554" s="965">
        <v>6.2899999999999996E-3</v>
      </c>
      <c r="I554" s="965">
        <v>1.753E-3</v>
      </c>
      <c r="J554" s="965">
        <v>1.8592000000000001E-3</v>
      </c>
      <c r="K554" s="1239">
        <v>2.0257000000000001E-3</v>
      </c>
    </row>
    <row r="555" spans="1:11" ht="15.75" customHeight="1">
      <c r="B555" s="959" t="str">
        <f t="shared" si="15"/>
        <v>ETO</v>
      </c>
      <c r="C555" s="975" t="s">
        <v>1069</v>
      </c>
      <c r="D555" s="962">
        <v>17166144</v>
      </c>
      <c r="E555" s="962">
        <v>17797588</v>
      </c>
      <c r="F555" s="962">
        <v>18219788</v>
      </c>
      <c r="G555" s="959"/>
      <c r="H555" s="959"/>
      <c r="I555" s="959"/>
      <c r="J555" s="959"/>
      <c r="K555" s="1240"/>
    </row>
    <row r="556" spans="1:11" ht="15.75" customHeight="1">
      <c r="B556" s="965" t="str">
        <f t="shared" si="15"/>
        <v>ETO</v>
      </c>
      <c r="C556" s="979" t="s">
        <v>1070</v>
      </c>
      <c r="D556" s="1241">
        <v>61798</v>
      </c>
      <c r="E556" s="1241">
        <v>64071</v>
      </c>
      <c r="F556" s="1241">
        <v>65591</v>
      </c>
      <c r="G556" s="965"/>
      <c r="H556" s="965"/>
      <c r="I556" s="965"/>
      <c r="J556" s="965"/>
      <c r="K556" s="1239"/>
    </row>
    <row r="557" spans="1:11" ht="15.75" customHeight="1">
      <c r="B557" s="959" t="str">
        <f t="shared" si="15"/>
        <v>ETO</v>
      </c>
      <c r="C557" s="975" t="s">
        <v>1071</v>
      </c>
      <c r="D557" s="962">
        <v>4393298</v>
      </c>
      <c r="E557" s="962">
        <v>4699623</v>
      </c>
      <c r="F557" s="962">
        <v>4660905</v>
      </c>
      <c r="G557" s="959"/>
      <c r="H557" s="959"/>
      <c r="I557" s="959"/>
      <c r="J557" s="959"/>
      <c r="K557" s="1240"/>
    </row>
    <row r="558" spans="1:11" ht="15.75" customHeight="1">
      <c r="B558" s="965" t="str">
        <f t="shared" si="15"/>
        <v>ETO</v>
      </c>
      <c r="C558" s="979" t="s">
        <v>1072</v>
      </c>
      <c r="D558" s="1241">
        <v>15816</v>
      </c>
      <c r="E558" s="1241">
        <v>16919</v>
      </c>
      <c r="F558" s="1241">
        <v>16779</v>
      </c>
      <c r="G558" s="965"/>
      <c r="H558" s="965"/>
      <c r="I558" s="965"/>
      <c r="J558" s="965"/>
      <c r="K558" s="1239"/>
    </row>
    <row r="559" spans="1:11" ht="15.75" customHeight="1">
      <c r="B559" s="959" t="str">
        <f t="shared" si="15"/>
        <v>ETO</v>
      </c>
      <c r="C559" s="1062" t="s">
        <v>1144</v>
      </c>
      <c r="D559" s="1005"/>
      <c r="E559" s="1005"/>
      <c r="F559" s="1005"/>
      <c r="G559" s="1005"/>
      <c r="H559" s="1005"/>
      <c r="I559" s="1005"/>
      <c r="J559" s="1005"/>
      <c r="K559" s="1238"/>
    </row>
    <row r="560" spans="1:11" ht="15.75" customHeight="1">
      <c r="B560" s="965" t="str">
        <f t="shared" si="15"/>
        <v>ETO</v>
      </c>
      <c r="C560" s="979" t="s">
        <v>1074</v>
      </c>
      <c r="D560" s="1020">
        <v>45982</v>
      </c>
      <c r="E560" s="1020">
        <v>47153</v>
      </c>
      <c r="F560" s="1020">
        <v>48812</v>
      </c>
      <c r="G560" s="1020"/>
      <c r="H560" s="1020"/>
      <c r="I560" s="1020"/>
      <c r="J560" s="1020"/>
      <c r="K560" s="1021"/>
    </row>
    <row r="561" spans="1:11" ht="15.75" customHeight="1">
      <c r="B561" s="959" t="str">
        <f t="shared" si="15"/>
        <v>ETO</v>
      </c>
      <c r="C561" s="1242" t="s">
        <v>1110</v>
      </c>
      <c r="D561" s="1144">
        <v>35331</v>
      </c>
      <c r="E561" s="1144">
        <v>36383</v>
      </c>
      <c r="F561" s="1144">
        <v>33149</v>
      </c>
      <c r="G561" s="1144">
        <v>29925</v>
      </c>
      <c r="H561" s="1144">
        <v>28225</v>
      </c>
      <c r="I561" s="1144">
        <v>24841</v>
      </c>
      <c r="J561" s="1144">
        <v>21207</v>
      </c>
      <c r="K561" s="1145">
        <v>12357</v>
      </c>
    </row>
    <row r="562" spans="1:11" ht="15.75" customHeight="1">
      <c r="B562" s="965" t="str">
        <f t="shared" si="15"/>
        <v>ETO</v>
      </c>
      <c r="C562" s="1243" t="s">
        <v>1111</v>
      </c>
      <c r="D562" s="1020">
        <v>10645</v>
      </c>
      <c r="E562" s="1020">
        <v>10752</v>
      </c>
      <c r="F562" s="1020">
        <v>15616</v>
      </c>
      <c r="G562" s="1020">
        <v>17763</v>
      </c>
      <c r="H562" s="1020">
        <v>19049</v>
      </c>
      <c r="I562" s="1020">
        <v>16938</v>
      </c>
      <c r="J562" s="1020">
        <v>13699</v>
      </c>
      <c r="K562" s="1021">
        <v>11920</v>
      </c>
    </row>
    <row r="563" spans="1:11" ht="15.75" customHeight="1">
      <c r="B563" s="959" t="str">
        <f t="shared" si="15"/>
        <v>ETO</v>
      </c>
      <c r="C563" s="1242" t="s">
        <v>1131</v>
      </c>
      <c r="D563" s="1144">
        <v>0</v>
      </c>
      <c r="E563" s="1144">
        <v>17</v>
      </c>
      <c r="F563" s="1144">
        <v>26</v>
      </c>
      <c r="G563" s="1144"/>
      <c r="H563" s="1144"/>
      <c r="I563" s="1144"/>
      <c r="J563" s="1144"/>
      <c r="K563" s="1145"/>
    </row>
    <row r="564" spans="1:11" ht="15.75" customHeight="1">
      <c r="B564" s="965" t="str">
        <f t="shared" si="15"/>
        <v>ETO</v>
      </c>
      <c r="C564" s="1243" t="s">
        <v>1112</v>
      </c>
      <c r="D564" s="973">
        <v>6</v>
      </c>
      <c r="E564" s="973">
        <v>0</v>
      </c>
      <c r="F564" s="973">
        <v>20</v>
      </c>
      <c r="G564" s="973">
        <v>79</v>
      </c>
      <c r="H564" s="973">
        <v>20</v>
      </c>
      <c r="I564" s="973">
        <v>24</v>
      </c>
      <c r="J564" s="973">
        <v>8</v>
      </c>
      <c r="K564" s="974">
        <v>22</v>
      </c>
    </row>
    <row r="565" spans="1:11" ht="15.75" customHeight="1">
      <c r="B565" s="959" t="str">
        <f t="shared" si="15"/>
        <v>ETO</v>
      </c>
      <c r="C565" s="1242" t="s">
        <v>1113</v>
      </c>
      <c r="D565" s="992">
        <v>0</v>
      </c>
      <c r="E565" s="992">
        <v>0</v>
      </c>
      <c r="F565" s="992">
        <v>0</v>
      </c>
      <c r="G565" s="992">
        <v>0</v>
      </c>
      <c r="H565" s="992">
        <v>0</v>
      </c>
      <c r="I565" s="992" t="s">
        <v>63</v>
      </c>
      <c r="J565" s="992" t="s">
        <v>63</v>
      </c>
      <c r="K565" s="993" t="s">
        <v>63</v>
      </c>
    </row>
    <row r="566" spans="1:11" ht="15.75" customHeight="1">
      <c r="B566" s="965" t="str">
        <f t="shared" si="15"/>
        <v>ETO</v>
      </c>
      <c r="C566" s="979" t="s">
        <v>215</v>
      </c>
      <c r="D566" s="973">
        <v>0</v>
      </c>
      <c r="E566" s="973">
        <v>0</v>
      </c>
      <c r="F566" s="973">
        <v>0</v>
      </c>
      <c r="G566" s="973">
        <v>0</v>
      </c>
      <c r="H566" s="973">
        <v>0</v>
      </c>
      <c r="I566" s="973" t="s">
        <v>63</v>
      </c>
      <c r="J566" s="973" t="s">
        <v>63</v>
      </c>
      <c r="K566" s="974" t="s">
        <v>63</v>
      </c>
    </row>
    <row r="567" spans="1:11" s="25" customFormat="1" ht="15.75" customHeight="1">
      <c r="A567" s="52"/>
      <c r="B567" s="959" t="str">
        <f t="shared" si="15"/>
        <v>ETO</v>
      </c>
      <c r="C567" s="1062" t="s">
        <v>1114</v>
      </c>
      <c r="D567" s="1005"/>
      <c r="E567" s="1005"/>
      <c r="F567" s="1005"/>
      <c r="G567" s="1005"/>
      <c r="H567" s="1005"/>
      <c r="I567" s="1005"/>
      <c r="J567" s="1005"/>
      <c r="K567" s="1238"/>
    </row>
    <row r="568" spans="1:11" ht="15.75" customHeight="1">
      <c r="B568" s="965" t="str">
        <f t="shared" si="15"/>
        <v>ETO</v>
      </c>
      <c r="C568" s="1243" t="s">
        <v>1081</v>
      </c>
      <c r="D568" s="1020">
        <v>12995</v>
      </c>
      <c r="E568" s="1020">
        <v>11198</v>
      </c>
      <c r="F568" s="1020">
        <v>14665</v>
      </c>
      <c r="G568" s="1020">
        <v>12846</v>
      </c>
      <c r="H568" s="1020">
        <v>15145</v>
      </c>
      <c r="I568" s="1020">
        <v>11788</v>
      </c>
      <c r="J568" s="1020">
        <v>10212</v>
      </c>
      <c r="K568" s="1021">
        <v>7809</v>
      </c>
    </row>
    <row r="569" spans="1:11" ht="15.75" customHeight="1">
      <c r="B569" s="959" t="str">
        <f t="shared" si="15"/>
        <v>ETO</v>
      </c>
      <c r="C569" s="1242" t="s">
        <v>1082</v>
      </c>
      <c r="D569" s="992">
        <v>0</v>
      </c>
      <c r="E569" s="992">
        <v>0</v>
      </c>
      <c r="F569" s="992">
        <v>0</v>
      </c>
      <c r="G569" s="992" t="s">
        <v>100</v>
      </c>
      <c r="H569" s="992" t="s">
        <v>100</v>
      </c>
      <c r="I569" s="992" t="s">
        <v>100</v>
      </c>
      <c r="J569" s="992" t="s">
        <v>100</v>
      </c>
      <c r="K569" s="993" t="s">
        <v>100</v>
      </c>
    </row>
    <row r="570" spans="1:11" ht="15.75" customHeight="1">
      <c r="B570" s="965" t="str">
        <f t="shared" si="15"/>
        <v>ETO</v>
      </c>
      <c r="C570" s="1243" t="s">
        <v>1084</v>
      </c>
      <c r="D570" s="973">
        <v>0</v>
      </c>
      <c r="E570" s="973">
        <v>0</v>
      </c>
      <c r="F570" s="973">
        <v>0</v>
      </c>
      <c r="G570" s="973">
        <v>0</v>
      </c>
      <c r="H570" s="973">
        <v>0</v>
      </c>
      <c r="I570" s="973">
        <v>0</v>
      </c>
      <c r="J570" s="973">
        <v>0</v>
      </c>
      <c r="K570" s="974">
        <v>0</v>
      </c>
    </row>
    <row r="571" spans="1:11" ht="15.75" customHeight="1">
      <c r="B571" s="959" t="str">
        <f t="shared" si="15"/>
        <v>ETO</v>
      </c>
      <c r="C571" s="975" t="s">
        <v>1085</v>
      </c>
      <c r="D571" s="1144">
        <v>12995</v>
      </c>
      <c r="E571" s="1144">
        <v>11198</v>
      </c>
      <c r="F571" s="1144">
        <v>14665</v>
      </c>
      <c r="G571" s="1144">
        <v>12846</v>
      </c>
      <c r="H571" s="1144">
        <v>15145</v>
      </c>
      <c r="I571" s="1144">
        <v>11788</v>
      </c>
      <c r="J571" s="1144">
        <v>10212</v>
      </c>
      <c r="K571" s="1145">
        <v>7809</v>
      </c>
    </row>
    <row r="572" spans="1:11" ht="15.75" customHeight="1">
      <c r="B572" s="965" t="str">
        <f t="shared" si="15"/>
        <v>ETO</v>
      </c>
      <c r="C572" s="979" t="s">
        <v>1123</v>
      </c>
      <c r="D572" s="973">
        <v>9.8000000000000007</v>
      </c>
      <c r="E572" s="973">
        <v>8.3000000000000007</v>
      </c>
      <c r="F572" s="973">
        <v>11.09</v>
      </c>
      <c r="G572" s="973">
        <v>10.53</v>
      </c>
      <c r="H572" s="973">
        <v>12.58</v>
      </c>
      <c r="I572" s="973">
        <v>9.0500000000000007</v>
      </c>
      <c r="J572" s="973">
        <v>7.91</v>
      </c>
      <c r="K572" s="974">
        <v>8.65</v>
      </c>
    </row>
    <row r="573" spans="1:11" ht="15.75" customHeight="1">
      <c r="B573" s="956" t="str">
        <f t="shared" si="15"/>
        <v>ETO</v>
      </c>
      <c r="C573" s="956" t="s">
        <v>1087</v>
      </c>
      <c r="D573" s="957">
        <v>2021</v>
      </c>
      <c r="E573" s="957">
        <v>2020</v>
      </c>
      <c r="F573" s="957">
        <v>2019</v>
      </c>
      <c r="G573" s="957">
        <v>2018</v>
      </c>
      <c r="H573" s="957">
        <v>2017</v>
      </c>
      <c r="I573" s="957">
        <v>2016</v>
      </c>
      <c r="J573" s="957">
        <v>2015</v>
      </c>
      <c r="K573" s="958">
        <v>2014</v>
      </c>
    </row>
    <row r="574" spans="1:11" s="25" customFormat="1" ht="15.75" customHeight="1">
      <c r="A574" s="52"/>
      <c r="B574" s="965" t="str">
        <f t="shared" si="15"/>
        <v>ETO</v>
      </c>
      <c r="C574" s="998" t="s">
        <v>1088</v>
      </c>
      <c r="D574" s="1100"/>
      <c r="E574" s="1019"/>
      <c r="F574" s="1019"/>
      <c r="G574" s="1019"/>
      <c r="H574" s="1019"/>
      <c r="I574" s="973"/>
      <c r="J574" s="973"/>
      <c r="K574" s="974"/>
    </row>
    <row r="575" spans="1:11" ht="15.75" customHeight="1">
      <c r="B575" s="959" t="str">
        <f t="shared" si="15"/>
        <v>ETO</v>
      </c>
      <c r="C575" s="975" t="s">
        <v>1089</v>
      </c>
      <c r="D575" s="975">
        <v>186</v>
      </c>
      <c r="E575" s="992">
        <v>114</v>
      </c>
      <c r="F575" s="992">
        <v>259</v>
      </c>
      <c r="G575" s="992">
        <v>234</v>
      </c>
      <c r="H575" s="992">
        <v>148</v>
      </c>
      <c r="I575" s="992">
        <v>19</v>
      </c>
      <c r="J575" s="992">
        <v>2</v>
      </c>
      <c r="K575" s="993">
        <v>286</v>
      </c>
    </row>
    <row r="576" spans="1:11" ht="15.75" customHeight="1">
      <c r="B576" s="965" t="str">
        <f t="shared" si="15"/>
        <v>ETO</v>
      </c>
      <c r="C576" s="979" t="s">
        <v>1090</v>
      </c>
      <c r="D576" s="1202">
        <v>0.1404</v>
      </c>
      <c r="E576" s="1015">
        <v>8.5900000000000004E-2</v>
      </c>
      <c r="F576" s="1015">
        <v>0.2</v>
      </c>
      <c r="G576" s="1015">
        <v>0.18</v>
      </c>
      <c r="H576" s="1015">
        <v>0.123</v>
      </c>
      <c r="I576" s="1015">
        <v>1.4999999999999999E-2</v>
      </c>
      <c r="J576" s="1015">
        <v>2E-3</v>
      </c>
      <c r="K576" s="1016">
        <v>0.32800000000000001</v>
      </c>
    </row>
    <row r="577" spans="1:11" ht="15.75" customHeight="1">
      <c r="B577" s="959" t="str">
        <f t="shared" si="15"/>
        <v>ETO</v>
      </c>
      <c r="C577" s="975" t="s">
        <v>1091</v>
      </c>
      <c r="D577" s="975">
        <v>7.0000000000000007E-2</v>
      </c>
      <c r="E577" s="1147">
        <v>1006</v>
      </c>
      <c r="F577" s="1147">
        <v>1E-3</v>
      </c>
      <c r="G577" s="1147">
        <v>4.0000000000000001E-3</v>
      </c>
      <c r="H577" s="1147">
        <v>8.9999999999999993E-3</v>
      </c>
      <c r="I577" s="1147">
        <v>3.0000000000000001E-3</v>
      </c>
      <c r="J577" s="1147">
        <v>0</v>
      </c>
      <c r="K577" s="1244">
        <v>5.3999999999999999E-2</v>
      </c>
    </row>
    <row r="578" spans="1:11" s="25" customFormat="1" ht="15.75" customHeight="1">
      <c r="A578" s="52"/>
      <c r="B578" s="965" t="str">
        <f t="shared" si="15"/>
        <v>ETO</v>
      </c>
      <c r="C578" s="998" t="s">
        <v>1092</v>
      </c>
      <c r="D578" s="1100"/>
      <c r="E578" s="1019"/>
      <c r="F578" s="1019"/>
      <c r="G578" s="1019"/>
      <c r="H578" s="1019"/>
      <c r="I578" s="973"/>
      <c r="J578" s="973"/>
      <c r="K578" s="974"/>
    </row>
    <row r="579" spans="1:11" ht="15.75" customHeight="1">
      <c r="B579" s="959" t="str">
        <f t="shared" si="15"/>
        <v>ETO</v>
      </c>
      <c r="C579" s="975" t="s">
        <v>1093</v>
      </c>
      <c r="D579" s="975">
        <v>4</v>
      </c>
      <c r="E579" s="992">
        <v>28</v>
      </c>
      <c r="F579" s="992">
        <v>251</v>
      </c>
      <c r="G579" s="992">
        <v>181</v>
      </c>
      <c r="H579" s="992">
        <v>2</v>
      </c>
      <c r="I579" s="992">
        <v>3</v>
      </c>
      <c r="J579" s="992">
        <v>13</v>
      </c>
      <c r="K579" s="993">
        <v>15</v>
      </c>
    </row>
    <row r="580" spans="1:11" ht="15.75" customHeight="1">
      <c r="B580" s="965" t="str">
        <f t="shared" si="15"/>
        <v>ETO</v>
      </c>
      <c r="C580" s="979" t="s">
        <v>1094</v>
      </c>
      <c r="D580" s="979">
        <v>165</v>
      </c>
      <c r="E580" s="1020">
        <v>1877</v>
      </c>
      <c r="F580" s="1020">
        <v>9549</v>
      </c>
      <c r="G580" s="1020">
        <v>16888</v>
      </c>
      <c r="H580" s="973">
        <v>349</v>
      </c>
      <c r="I580" s="973">
        <v>323</v>
      </c>
      <c r="J580" s="973">
        <v>848</v>
      </c>
      <c r="K580" s="974">
        <v>669</v>
      </c>
    </row>
    <row r="581" spans="1:11" ht="15.75" customHeight="1">
      <c r="B581" s="959" t="str">
        <f t="shared" si="15"/>
        <v>ETO</v>
      </c>
      <c r="C581" s="975" t="s">
        <v>1095</v>
      </c>
      <c r="D581" s="975">
        <v>55</v>
      </c>
      <c r="E581" s="992">
        <v>100</v>
      </c>
      <c r="F581" s="992">
        <v>471</v>
      </c>
      <c r="G581" s="992">
        <v>684</v>
      </c>
      <c r="H581" s="992" t="s">
        <v>62</v>
      </c>
      <c r="I581" s="992" t="s">
        <v>62</v>
      </c>
      <c r="J581" s="992" t="s">
        <v>62</v>
      </c>
      <c r="K581" s="993" t="s">
        <v>62</v>
      </c>
    </row>
    <row r="582" spans="1:11" ht="15.75" customHeight="1">
      <c r="B582" s="965" t="str">
        <f t="shared" si="15"/>
        <v>ETO</v>
      </c>
      <c r="C582" s="979" t="s">
        <v>1096</v>
      </c>
      <c r="D582" s="979">
        <v>0</v>
      </c>
      <c r="E582" s="973">
        <v>0</v>
      </c>
      <c r="F582" s="973">
        <v>2</v>
      </c>
      <c r="G582" s="973">
        <v>2</v>
      </c>
      <c r="H582" s="973" t="s">
        <v>62</v>
      </c>
      <c r="I582" s="973" t="s">
        <v>62</v>
      </c>
      <c r="J582" s="973">
        <v>1</v>
      </c>
      <c r="K582" s="974" t="s">
        <v>62</v>
      </c>
    </row>
    <row r="583" spans="1:11" ht="15.75" customHeight="1">
      <c r="B583" s="959" t="str">
        <f t="shared" si="15"/>
        <v>ETO</v>
      </c>
      <c r="C583" s="975" t="s">
        <v>1097</v>
      </c>
      <c r="D583" s="975">
        <v>0</v>
      </c>
      <c r="E583" s="992"/>
      <c r="F583" s="992"/>
      <c r="G583" s="992"/>
      <c r="H583" s="992" t="s">
        <v>62</v>
      </c>
      <c r="I583" s="992" t="s">
        <v>62</v>
      </c>
      <c r="J583" s="992">
        <v>93</v>
      </c>
      <c r="K583" s="993" t="s">
        <v>62</v>
      </c>
    </row>
    <row r="584" spans="1:11" ht="15.75" customHeight="1">
      <c r="B584" s="965" t="str">
        <f t="shared" si="15"/>
        <v>ETO</v>
      </c>
      <c r="C584" s="1212" t="s">
        <v>1187</v>
      </c>
      <c r="D584" s="1245"/>
      <c r="E584" s="1132"/>
      <c r="F584" s="1132"/>
      <c r="G584" s="1132"/>
      <c r="H584" s="1132"/>
      <c r="I584" s="1132"/>
      <c r="J584" s="1132"/>
      <c r="K584" s="1133"/>
    </row>
    <row r="585" spans="1:11" ht="15.75" customHeight="1">
      <c r="B585" s="959" t="str">
        <f t="shared" si="15"/>
        <v>ETO</v>
      </c>
      <c r="C585" s="1213" t="s">
        <v>1188</v>
      </c>
      <c r="D585" s="1246"/>
      <c r="E585" s="1155"/>
      <c r="F585" s="1155"/>
      <c r="G585" s="1155"/>
      <c r="H585" s="1155"/>
      <c r="I585" s="1155"/>
      <c r="J585" s="1155"/>
      <c r="K585" s="685"/>
    </row>
    <row r="586" spans="1:11" ht="15.75" customHeight="1">
      <c r="B586" s="965" t="str">
        <f t="shared" si="15"/>
        <v>ETO</v>
      </c>
      <c r="C586" s="1213" t="s">
        <v>1189</v>
      </c>
      <c r="D586" s="1246"/>
      <c r="E586" s="1155"/>
      <c r="F586" s="1155"/>
      <c r="G586" s="1155"/>
      <c r="H586" s="1155"/>
      <c r="I586" s="1155"/>
      <c r="J586" s="1155"/>
      <c r="K586" s="685"/>
    </row>
    <row r="587" spans="1:11" ht="15.75" customHeight="1">
      <c r="B587" s="959" t="str">
        <f>$B$540</f>
        <v>ETO</v>
      </c>
      <c r="C587" s="1247"/>
      <c r="D587" s="1248"/>
      <c r="E587" s="664"/>
      <c r="F587" s="664"/>
      <c r="G587" s="664"/>
      <c r="H587" s="664"/>
      <c r="I587" s="664"/>
      <c r="J587" s="664"/>
      <c r="K587" s="665"/>
    </row>
    <row r="588" spans="1:11" ht="15.75" customHeight="1">
      <c r="B588" s="956" t="str">
        <f t="shared" si="15"/>
        <v>ETO</v>
      </c>
      <c r="C588" s="956" t="s">
        <v>1104</v>
      </c>
      <c r="D588" s="957">
        <v>2021</v>
      </c>
      <c r="E588" s="957">
        <v>2020</v>
      </c>
      <c r="F588" s="957">
        <v>2019</v>
      </c>
      <c r="G588" s="957">
        <v>2018</v>
      </c>
      <c r="H588" s="957">
        <v>2017</v>
      </c>
      <c r="I588" s="957">
        <v>2016</v>
      </c>
      <c r="J588" s="957">
        <v>2015</v>
      </c>
      <c r="K588" s="958">
        <v>2014</v>
      </c>
    </row>
    <row r="589" spans="1:11">
      <c r="B589" s="959" t="str">
        <f t="shared" si="15"/>
        <v>ETO</v>
      </c>
      <c r="C589" s="975" t="s">
        <v>1105</v>
      </c>
      <c r="D589" s="1103">
        <v>131.5</v>
      </c>
      <c r="E589" s="992">
        <v>146.4</v>
      </c>
      <c r="F589" s="992">
        <v>359.3</v>
      </c>
      <c r="G589" s="992" t="s">
        <v>100</v>
      </c>
      <c r="H589" s="992" t="s">
        <v>100</v>
      </c>
      <c r="I589" s="992" t="s">
        <v>100</v>
      </c>
      <c r="J589" s="992" t="s">
        <v>100</v>
      </c>
      <c r="K589" s="993" t="s">
        <v>100</v>
      </c>
    </row>
    <row r="590" spans="1:11" ht="15.75" customHeight="1">
      <c r="B590" s="965" t="str">
        <f t="shared" si="15"/>
        <v>ETO</v>
      </c>
      <c r="C590" s="979" t="s">
        <v>1129</v>
      </c>
      <c r="D590" s="1157">
        <v>203941</v>
      </c>
      <c r="E590" s="1020">
        <v>313864</v>
      </c>
      <c r="F590" s="1020">
        <v>390000</v>
      </c>
      <c r="G590" s="1020">
        <v>191000</v>
      </c>
      <c r="H590" s="1020" t="s">
        <v>100</v>
      </c>
      <c r="I590" s="1020" t="s">
        <v>100</v>
      </c>
      <c r="J590" s="1020" t="s">
        <v>100</v>
      </c>
      <c r="K590" s="1021" t="s">
        <v>100</v>
      </c>
    </row>
    <row r="591" spans="1:11" ht="15.75" customHeight="1">
      <c r="B591" s="1249" t="str">
        <f t="shared" si="15"/>
        <v>ETO</v>
      </c>
      <c r="C591" s="1250" t="s">
        <v>1107</v>
      </c>
      <c r="D591" s="1251" t="s">
        <v>100</v>
      </c>
      <c r="E591" s="529" t="s">
        <v>100</v>
      </c>
      <c r="F591" s="529" t="s">
        <v>100</v>
      </c>
      <c r="G591" s="529" t="s">
        <v>100</v>
      </c>
      <c r="H591" s="529" t="s">
        <v>100</v>
      </c>
      <c r="I591" s="529" t="s">
        <v>100</v>
      </c>
      <c r="J591" s="529" t="s">
        <v>100</v>
      </c>
      <c r="K591" s="1252" t="s">
        <v>100</v>
      </c>
    </row>
    <row r="592" spans="1:11" ht="15.75" customHeight="1">
      <c r="D592" s="10"/>
    </row>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sheetData>
  <phoneticPr fontId="12" type="noConversion"/>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943-810D-483C-B309-0C593BECB0B1}">
  <sheetPr codeName="Planilha12"/>
  <dimension ref="A1:R51"/>
  <sheetViews>
    <sheetView showGridLines="0" zoomScale="115" zoomScaleNormal="115" workbookViewId="0">
      <selection activeCell="B2" sqref="B2"/>
    </sheetView>
  </sheetViews>
  <sheetFormatPr defaultRowHeight="15.75"/>
  <cols>
    <col min="1" max="1" width="53.625" style="51" customWidth="1"/>
    <col min="2" max="3" width="9.875" style="56" customWidth="1"/>
    <col min="4" max="4" width="9.875" style="42" customWidth="1"/>
    <col min="5" max="5" width="1.375" style="16" customWidth="1"/>
    <col min="6" max="6" width="67.125" style="16" customWidth="1"/>
    <col min="7" max="11" width="10.875" style="16"/>
    <col min="12" max="12" width="53.625" style="51" customWidth="1"/>
    <col min="13" max="14" width="9.875" style="56" customWidth="1"/>
    <col min="15" max="15" width="9.875" style="42" customWidth="1"/>
    <col min="16" max="16" width="1.375" style="16" customWidth="1"/>
    <col min="17" max="17" width="67.125" style="16" customWidth="1"/>
    <col min="18" max="18" width="10.875" style="16"/>
  </cols>
  <sheetData>
    <row r="1" spans="1:16" s="16" customFormat="1" ht="19.5" customHeight="1">
      <c r="A1" s="106" t="s">
        <v>25</v>
      </c>
      <c r="B1" s="54"/>
      <c r="D1" s="54"/>
      <c r="E1" s="54"/>
      <c r="L1" s="1"/>
      <c r="M1" s="54"/>
      <c r="N1" s="105"/>
      <c r="O1" s="54"/>
      <c r="P1" s="54"/>
    </row>
    <row r="2" spans="1:16" s="16" customFormat="1" ht="18.75">
      <c r="A2" s="107" t="s">
        <v>26</v>
      </c>
      <c r="B2" s="105" t="s">
        <v>21</v>
      </c>
      <c r="D2" s="42"/>
      <c r="L2" s="22"/>
      <c r="M2" s="54"/>
      <c r="N2" s="54"/>
      <c r="O2" s="42"/>
    </row>
    <row r="4" spans="1:16">
      <c r="A4" s="60" t="s">
        <v>27</v>
      </c>
      <c r="B4" s="61">
        <v>2019</v>
      </c>
      <c r="C4" s="61">
        <v>2018</v>
      </c>
      <c r="D4" s="61">
        <v>2017</v>
      </c>
      <c r="F4" s="79" t="s">
        <v>28</v>
      </c>
      <c r="G4" s="52"/>
      <c r="H4" s="52"/>
      <c r="I4" s="52"/>
      <c r="J4" s="52"/>
      <c r="K4" s="52"/>
    </row>
    <row r="5" spans="1:16">
      <c r="A5" s="13"/>
      <c r="B5" s="45"/>
      <c r="C5" s="45"/>
      <c r="D5" s="45"/>
      <c r="F5" s="78" t="s">
        <v>29</v>
      </c>
    </row>
    <row r="6" spans="1:16">
      <c r="A6" s="13"/>
      <c r="B6" s="46"/>
      <c r="C6" s="46"/>
      <c r="D6" s="46"/>
      <c r="F6" s="78" t="s">
        <v>30</v>
      </c>
    </row>
    <row r="7" spans="1:16">
      <c r="A7" s="13"/>
      <c r="B7" s="46"/>
      <c r="C7" s="46"/>
      <c r="D7" s="46"/>
      <c r="F7" s="78" t="s">
        <v>31</v>
      </c>
    </row>
    <row r="8" spans="1:16">
      <c r="A8" s="13"/>
      <c r="B8" s="46"/>
      <c r="C8" s="46"/>
      <c r="D8" s="46"/>
      <c r="F8" s="78" t="s">
        <v>32</v>
      </c>
    </row>
    <row r="9" spans="1:16">
      <c r="A9" s="13"/>
      <c r="B9" s="46"/>
      <c r="C9" s="46"/>
      <c r="D9" s="46"/>
      <c r="F9" s="80" t="s">
        <v>33</v>
      </c>
    </row>
    <row r="10" spans="1:16">
      <c r="A10" s="13"/>
      <c r="B10" s="46"/>
      <c r="C10" s="46"/>
      <c r="D10" s="46"/>
      <c r="F10" s="78" t="s">
        <v>34</v>
      </c>
    </row>
    <row r="11" spans="1:16">
      <c r="A11" s="13"/>
      <c r="B11" s="46"/>
      <c r="C11" s="46"/>
      <c r="D11" s="46"/>
      <c r="F11" s="78" t="s">
        <v>35</v>
      </c>
    </row>
    <row r="12" spans="1:16">
      <c r="A12" s="7"/>
      <c r="B12" s="59"/>
      <c r="C12" s="59"/>
      <c r="D12" s="59"/>
      <c r="F12" s="1369" t="s">
        <v>36</v>
      </c>
    </row>
    <row r="13" spans="1:16">
      <c r="A13" s="8"/>
      <c r="B13" s="46"/>
      <c r="C13" s="46"/>
      <c r="D13" s="46"/>
      <c r="F13" s="1369"/>
    </row>
    <row r="14" spans="1:16">
      <c r="A14" s="8"/>
      <c r="B14" s="46"/>
      <c r="C14" s="46"/>
      <c r="D14" s="46"/>
      <c r="F14" s="1369"/>
    </row>
    <row r="15" spans="1:16">
      <c r="A15" s="8"/>
      <c r="B15" s="46"/>
      <c r="C15" s="46"/>
      <c r="D15" s="46"/>
      <c r="F15" s="1369"/>
    </row>
    <row r="16" spans="1:16">
      <c r="A16" s="7"/>
      <c r="B16" s="59"/>
      <c r="C16" s="59"/>
      <c r="D16" s="59"/>
      <c r="F16" s="1369" t="s">
        <v>37</v>
      </c>
    </row>
    <row r="17" spans="1:10">
      <c r="A17" s="13"/>
      <c r="B17" s="47"/>
      <c r="C17" s="47"/>
      <c r="D17" s="47"/>
      <c r="F17" s="1369"/>
    </row>
    <row r="18" spans="1:10">
      <c r="A18" s="13"/>
      <c r="B18" s="47"/>
      <c r="C18" s="47"/>
      <c r="D18" s="47"/>
      <c r="F18" s="1369"/>
    </row>
    <row r="19" spans="1:10">
      <c r="A19" s="13"/>
      <c r="B19" s="47"/>
      <c r="C19" s="47"/>
      <c r="D19" s="47"/>
      <c r="F19" s="1369"/>
    </row>
    <row r="20" spans="1:10">
      <c r="A20" s="7"/>
      <c r="B20" s="59"/>
      <c r="C20" s="59"/>
      <c r="D20" s="59"/>
      <c r="F20" s="1370" t="s">
        <v>38</v>
      </c>
      <c r="G20" s="53"/>
      <c r="H20" s="53"/>
    </row>
    <row r="21" spans="1:10">
      <c r="A21" s="8"/>
      <c r="B21" s="46"/>
      <c r="C21" s="46"/>
      <c r="D21" s="46"/>
      <c r="F21" s="1371"/>
      <c r="H21" s="17"/>
      <c r="I21" s="17"/>
      <c r="J21" s="17"/>
    </row>
    <row r="22" spans="1:10">
      <c r="A22" s="8"/>
      <c r="B22" s="46"/>
      <c r="C22" s="46"/>
      <c r="D22" s="46"/>
      <c r="F22" s="1371"/>
    </row>
    <row r="23" spans="1:10">
      <c r="A23" s="8"/>
      <c r="B23" s="46"/>
      <c r="C23" s="46"/>
      <c r="D23" s="46"/>
      <c r="F23" s="1371"/>
    </row>
    <row r="24" spans="1:10">
      <c r="A24" s="8"/>
      <c r="B24" s="46"/>
      <c r="C24" s="46"/>
      <c r="D24" s="46"/>
      <c r="F24" s="1371"/>
    </row>
    <row r="25" spans="1:10">
      <c r="A25" s="8"/>
      <c r="B25" s="46"/>
      <c r="C25" s="46"/>
      <c r="D25" s="46"/>
      <c r="F25" s="1371"/>
    </row>
    <row r="26" spans="1:10">
      <c r="A26" s="8"/>
      <c r="B26" s="46"/>
      <c r="C26" s="46"/>
      <c r="D26" s="46"/>
      <c r="F26" s="1371"/>
    </row>
    <row r="27" spans="1:10">
      <c r="A27" s="8"/>
      <c r="B27" s="46"/>
      <c r="C27" s="46"/>
      <c r="D27" s="46"/>
      <c r="F27" s="1372"/>
    </row>
    <row r="28" spans="1:10">
      <c r="A28" s="13"/>
      <c r="B28" s="46"/>
      <c r="C28" s="46"/>
      <c r="D28" s="46"/>
      <c r="F28" s="78" t="s">
        <v>39</v>
      </c>
    </row>
    <row r="29" spans="1:10">
      <c r="A29" s="13"/>
      <c r="B29" s="46"/>
      <c r="C29" s="46"/>
      <c r="D29" s="46"/>
      <c r="F29" s="78" t="s">
        <v>40</v>
      </c>
    </row>
    <row r="30" spans="1:10">
      <c r="A30" s="13"/>
      <c r="B30" s="46"/>
      <c r="C30" s="46"/>
      <c r="D30" s="46"/>
      <c r="F30" s="78" t="s">
        <v>41</v>
      </c>
    </row>
    <row r="31" spans="1:10">
      <c r="A31" s="13"/>
      <c r="B31" s="45"/>
      <c r="C31" s="45"/>
      <c r="D31" s="45"/>
      <c r="F31" s="78" t="s">
        <v>42</v>
      </c>
    </row>
    <row r="32" spans="1:10">
      <c r="A32" s="13"/>
      <c r="B32" s="45"/>
      <c r="C32" s="45"/>
      <c r="D32" s="45"/>
      <c r="F32" s="78" t="s">
        <v>43</v>
      </c>
    </row>
    <row r="33" spans="1:6">
      <c r="A33" s="13"/>
      <c r="B33" s="46"/>
      <c r="C33" s="46"/>
      <c r="D33" s="46"/>
      <c r="F33" s="80" t="s">
        <v>44</v>
      </c>
    </row>
    <row r="34" spans="1:6">
      <c r="A34" s="13"/>
      <c r="B34" s="45"/>
      <c r="C34" s="45"/>
      <c r="D34" s="45"/>
      <c r="F34" s="78" t="s">
        <v>45</v>
      </c>
    </row>
    <row r="35" spans="1:6">
      <c r="A35" s="13"/>
      <c r="B35" s="45"/>
      <c r="C35" s="45"/>
      <c r="D35" s="46"/>
      <c r="F35" s="78" t="s">
        <v>46</v>
      </c>
    </row>
    <row r="36" spans="1:6" ht="25.5">
      <c r="A36" s="13"/>
      <c r="B36" s="46"/>
      <c r="C36" s="46"/>
      <c r="D36" s="46"/>
      <c r="F36" s="78" t="s">
        <v>47</v>
      </c>
    </row>
    <row r="37" spans="1:6">
      <c r="A37" s="26"/>
      <c r="B37" s="46"/>
      <c r="C37" s="46"/>
      <c r="D37" s="46"/>
      <c r="F37" s="1369" t="s">
        <v>48</v>
      </c>
    </row>
    <row r="38" spans="1:6">
      <c r="A38" s="26"/>
      <c r="B38" s="46"/>
      <c r="C38" s="46"/>
      <c r="D38" s="46"/>
      <c r="F38" s="1369"/>
    </row>
    <row r="39" spans="1:6">
      <c r="A39" s="26"/>
      <c r="B39" s="46"/>
      <c r="C39" s="46"/>
      <c r="D39" s="46"/>
      <c r="F39" s="1369" t="s">
        <v>49</v>
      </c>
    </row>
    <row r="40" spans="1:6">
      <c r="A40" s="26"/>
      <c r="B40" s="46"/>
      <c r="C40" s="46"/>
      <c r="D40" s="46"/>
      <c r="F40" s="1369"/>
    </row>
    <row r="41" spans="1:6">
      <c r="A41" s="89"/>
      <c r="B41" s="55"/>
      <c r="C41" s="55"/>
    </row>
    <row r="42" spans="1:6">
      <c r="A42" s="89"/>
      <c r="B42" s="55"/>
      <c r="C42" s="55"/>
    </row>
    <row r="43" spans="1:6">
      <c r="A43" s="89"/>
    </row>
    <row r="44" spans="1:6">
      <c r="A44" s="89"/>
    </row>
    <row r="46" spans="1:6">
      <c r="A46" s="88" t="s">
        <v>50</v>
      </c>
      <c r="B46" s="55"/>
      <c r="C46" s="55"/>
    </row>
    <row r="47" spans="1:6">
      <c r="A47" s="85"/>
      <c r="B47" s="86">
        <v>2019</v>
      </c>
      <c r="C47" s="61">
        <v>2018</v>
      </c>
      <c r="D47" s="61">
        <v>2017</v>
      </c>
    </row>
    <row r="48" spans="1:6">
      <c r="A48" s="81" t="s">
        <v>51</v>
      </c>
      <c r="B48" s="82">
        <f>+B20</f>
        <v>0</v>
      </c>
      <c r="C48" s="82">
        <f t="shared" ref="C48:D48" si="0">+C20</f>
        <v>0</v>
      </c>
      <c r="D48" s="82">
        <f t="shared" si="0"/>
        <v>0</v>
      </c>
    </row>
    <row r="49" spans="1:16">
      <c r="A49" s="83" t="s">
        <v>52</v>
      </c>
      <c r="B49" s="14">
        <f>+B29</f>
        <v>0</v>
      </c>
      <c r="C49" s="14">
        <f t="shared" ref="C49:D49" si="1">+C29</f>
        <v>0</v>
      </c>
      <c r="D49" s="14">
        <f t="shared" si="1"/>
        <v>0</v>
      </c>
    </row>
    <row r="50" spans="1:16">
      <c r="A50" s="87" t="s">
        <v>53</v>
      </c>
      <c r="B50" s="84" t="e">
        <f t="shared" ref="B50:D50" si="2">+B48/(B49*8760)</f>
        <v>#DIV/0!</v>
      </c>
      <c r="C50" s="84" t="e">
        <f t="shared" si="2"/>
        <v>#DIV/0!</v>
      </c>
      <c r="D50" s="84" t="e">
        <f t="shared" si="2"/>
        <v>#DIV/0!</v>
      </c>
    </row>
    <row r="51" spans="1:16">
      <c r="A51" s="117"/>
      <c r="B51" s="119"/>
      <c r="C51" s="119"/>
      <c r="D51" s="118"/>
      <c r="E51" s="116"/>
      <c r="F51" s="116"/>
      <c r="G51" s="116"/>
      <c r="H51" s="116"/>
      <c r="I51" s="116"/>
      <c r="J51" s="116"/>
      <c r="K51" s="116"/>
      <c r="L51" s="117"/>
      <c r="M51" s="119"/>
      <c r="N51" s="119"/>
      <c r="O51" s="118"/>
      <c r="P51" s="116"/>
    </row>
  </sheetData>
  <mergeCells count="5">
    <mergeCell ref="F12:F15"/>
    <mergeCell ref="F16:F19"/>
    <mergeCell ref="F20:F27"/>
    <mergeCell ref="F37:F38"/>
    <mergeCell ref="F39:F40"/>
  </mergeCells>
  <dataValidations count="1">
    <dataValidation type="list" allowBlank="1" showInputMessage="1" showErrorMessage="1" sqref="B2" xr:uid="{46F81052-1BCC-4496-874E-61EBC6A0F082}">
      <formula1>INDIRECT("TabEmp[Empresa]")</formula1>
    </dataValidation>
  </dataValidations>
  <pageMargins left="0.511811024" right="0.511811024" top="0.78740157499999996" bottom="0.78740157499999996" header="0.31496062000000002" footer="0.31496062000000002"/>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dimension ref="A1:O501"/>
  <sheetViews>
    <sheetView showGridLines="0" showRowColHeaders="0" zoomScale="85" zoomScaleNormal="85" workbookViewId="0">
      <pane ySplit="3" topLeftCell="A4" activePane="bottomLeft" state="frozen"/>
      <selection activeCell="C12" sqref="C12"/>
      <selection pane="bottomLeft"/>
    </sheetView>
  </sheetViews>
  <sheetFormatPr defaultColWidth="10.875" defaultRowHeight="12.75"/>
  <cols>
    <col min="1" max="2" width="5.625" style="16" customWidth="1"/>
    <col min="3" max="3" width="53.625" style="51" customWidth="1"/>
    <col min="4" max="4" width="9.875" style="56" customWidth="1"/>
    <col min="5" max="5" width="10.375" style="56" customWidth="1"/>
    <col min="6" max="7" width="9.875" style="56" customWidth="1"/>
    <col min="8" max="11" width="9.875" style="42" customWidth="1"/>
    <col min="12" max="18" width="10.875" style="16"/>
    <col min="19" max="19" width="10.75" style="16" customWidth="1"/>
    <col min="20" max="16384" width="10.875" style="16"/>
  </cols>
  <sheetData>
    <row r="1" spans="1:11" s="304" customFormat="1" ht="38.25" customHeight="1">
      <c r="A1" s="303"/>
      <c r="B1" s="310" t="s">
        <v>1190</v>
      </c>
      <c r="C1" s="309"/>
      <c r="D1" s="309"/>
      <c r="E1" s="309"/>
      <c r="F1" s="309"/>
      <c r="G1" s="309"/>
      <c r="H1" s="309"/>
      <c r="I1" s="309"/>
      <c r="J1" s="309"/>
      <c r="K1" s="309"/>
    </row>
    <row r="2" spans="1:11" s="305" customFormat="1" ht="40.5" customHeight="1">
      <c r="B2" s="306"/>
      <c r="C2" s="307"/>
      <c r="D2" s="308"/>
      <c r="E2" s="308"/>
      <c r="F2" s="308"/>
      <c r="G2" s="308"/>
      <c r="H2" s="308"/>
      <c r="I2" s="308"/>
      <c r="J2" s="308"/>
      <c r="K2" s="308"/>
    </row>
    <row r="3" spans="1:11" s="52" customFormat="1" ht="12.75" hidden="1" customHeight="1">
      <c r="A3" s="120"/>
      <c r="B3" s="385" t="s">
        <v>1191</v>
      </c>
      <c r="C3" s="386" t="s">
        <v>1192</v>
      </c>
      <c r="D3" s="387" t="s">
        <v>1204</v>
      </c>
      <c r="E3" s="387" t="s">
        <v>1205</v>
      </c>
      <c r="F3" s="387" t="s">
        <v>1206</v>
      </c>
      <c r="G3" s="387" t="s">
        <v>1207</v>
      </c>
      <c r="H3" s="387" t="s">
        <v>1208</v>
      </c>
      <c r="I3" s="387" t="s">
        <v>1209</v>
      </c>
      <c r="J3" s="387" t="s">
        <v>1210</v>
      </c>
      <c r="K3" s="387" t="s">
        <v>1211</v>
      </c>
    </row>
    <row r="4" spans="1:11" s="52" customFormat="1" ht="15.75" customHeight="1">
      <c r="A4" s="120" t="s">
        <v>0</v>
      </c>
      <c r="B4" s="381" t="s">
        <v>14</v>
      </c>
      <c r="C4" s="311" t="s">
        <v>54</v>
      </c>
      <c r="D4" s="312">
        <v>2021</v>
      </c>
      <c r="E4" s="312">
        <v>2020</v>
      </c>
      <c r="F4" s="312">
        <v>2019</v>
      </c>
      <c r="G4" s="312">
        <v>2018</v>
      </c>
      <c r="H4" s="312">
        <v>2017</v>
      </c>
      <c r="I4" s="312">
        <v>2016</v>
      </c>
      <c r="J4" s="312">
        <v>2015</v>
      </c>
      <c r="K4" s="312">
        <v>2014</v>
      </c>
    </row>
    <row r="5" spans="1:11" ht="15.75" customHeight="1">
      <c r="A5" s="116"/>
      <c r="B5" s="176" t="str">
        <f>$B$4</f>
        <v>EMG</v>
      </c>
      <c r="C5" s="76" t="s">
        <v>55</v>
      </c>
      <c r="D5" s="261">
        <v>475541</v>
      </c>
      <c r="E5" s="261">
        <v>469456</v>
      </c>
      <c r="F5" s="261">
        <v>460051</v>
      </c>
      <c r="G5" s="261">
        <v>455359</v>
      </c>
      <c r="H5" s="261">
        <v>445557</v>
      </c>
      <c r="I5" s="261">
        <v>438869</v>
      </c>
      <c r="J5" s="261">
        <v>433470</v>
      </c>
      <c r="K5" s="261">
        <v>425807</v>
      </c>
    </row>
    <row r="6" spans="1:11" ht="15.75" customHeight="1">
      <c r="A6" s="116"/>
      <c r="B6" s="176" t="str">
        <f t="shared" ref="B6:B49" si="0">$B$4</f>
        <v>EMG</v>
      </c>
      <c r="C6" s="76" t="s">
        <v>56</v>
      </c>
      <c r="D6" s="317">
        <v>95</v>
      </c>
      <c r="E6" s="317">
        <v>72</v>
      </c>
      <c r="F6" s="317">
        <v>62</v>
      </c>
      <c r="G6" s="317">
        <v>54</v>
      </c>
      <c r="H6" s="317">
        <v>51</v>
      </c>
      <c r="I6" s="317">
        <v>47</v>
      </c>
      <c r="J6" s="317">
        <v>32</v>
      </c>
      <c r="K6" s="317">
        <v>33</v>
      </c>
    </row>
    <row r="7" spans="1:11" ht="15.75" customHeight="1">
      <c r="A7" s="116"/>
      <c r="B7" s="176" t="str">
        <f t="shared" si="0"/>
        <v>EMG</v>
      </c>
      <c r="C7" s="76" t="s">
        <v>57</v>
      </c>
      <c r="D7" s="261">
        <v>62</v>
      </c>
      <c r="E7" s="261">
        <v>62</v>
      </c>
      <c r="F7" s="261">
        <v>62</v>
      </c>
      <c r="G7" s="261">
        <v>62</v>
      </c>
      <c r="H7" s="261">
        <v>66</v>
      </c>
      <c r="I7" s="261">
        <v>66</v>
      </c>
      <c r="J7" s="261">
        <v>66</v>
      </c>
      <c r="K7" s="261">
        <v>66</v>
      </c>
    </row>
    <row r="8" spans="1:11" ht="15.75" customHeight="1">
      <c r="A8" s="116"/>
      <c r="B8" s="176" t="str">
        <f t="shared" si="0"/>
        <v>EMG</v>
      </c>
      <c r="C8" s="76" t="s">
        <v>58</v>
      </c>
      <c r="D8" s="317">
        <v>866</v>
      </c>
      <c r="E8" s="317">
        <v>843</v>
      </c>
      <c r="F8" s="317">
        <v>850</v>
      </c>
      <c r="G8" s="317">
        <v>811</v>
      </c>
      <c r="H8" s="317">
        <v>806</v>
      </c>
      <c r="I8" s="317">
        <v>613</v>
      </c>
      <c r="J8" s="317">
        <v>593</v>
      </c>
      <c r="K8" s="317">
        <v>603</v>
      </c>
    </row>
    <row r="9" spans="1:11" ht="15.75" customHeight="1">
      <c r="A9" s="116"/>
      <c r="B9" s="176" t="str">
        <f t="shared" si="0"/>
        <v>EMG</v>
      </c>
      <c r="C9" s="76" t="s">
        <v>59</v>
      </c>
      <c r="D9" s="261">
        <v>174</v>
      </c>
      <c r="E9" s="261">
        <v>187</v>
      </c>
      <c r="F9" s="261">
        <v>110</v>
      </c>
      <c r="G9" s="261">
        <v>234</v>
      </c>
      <c r="H9" s="261">
        <v>134</v>
      </c>
      <c r="I9" s="261">
        <v>171</v>
      </c>
      <c r="J9" s="261">
        <v>155</v>
      </c>
      <c r="K9" s="261">
        <v>152</v>
      </c>
    </row>
    <row r="10" spans="1:11" ht="15.75" customHeight="1">
      <c r="A10" s="116"/>
      <c r="B10" s="176" t="str">
        <f t="shared" si="0"/>
        <v>EMG</v>
      </c>
      <c r="C10" s="76" t="s">
        <v>60</v>
      </c>
      <c r="D10" s="317">
        <v>66</v>
      </c>
      <c r="E10" s="317">
        <v>66</v>
      </c>
      <c r="F10" s="317">
        <v>66</v>
      </c>
      <c r="G10" s="317">
        <v>66</v>
      </c>
      <c r="H10" s="317">
        <v>66</v>
      </c>
      <c r="I10" s="317">
        <v>66</v>
      </c>
      <c r="J10" s="317">
        <v>66</v>
      </c>
      <c r="K10" s="317">
        <v>66</v>
      </c>
    </row>
    <row r="11" spans="1:11" ht="15.75" customHeight="1">
      <c r="A11" s="116"/>
      <c r="B11" s="176" t="str">
        <f t="shared" si="0"/>
        <v>EMG</v>
      </c>
      <c r="C11" s="76" t="s">
        <v>61</v>
      </c>
      <c r="D11" s="261" t="s">
        <v>62</v>
      </c>
      <c r="E11" s="261" t="s">
        <v>63</v>
      </c>
      <c r="F11" s="261" t="s">
        <v>63</v>
      </c>
      <c r="G11" s="261" t="s">
        <v>63</v>
      </c>
      <c r="H11" s="261" t="s">
        <v>63</v>
      </c>
      <c r="I11" s="261" t="s">
        <v>63</v>
      </c>
      <c r="J11" s="261" t="s">
        <v>63</v>
      </c>
      <c r="K11" s="261" t="s">
        <v>63</v>
      </c>
    </row>
    <row r="12" spans="1:11" ht="15.75" customHeight="1">
      <c r="A12" s="116"/>
      <c r="B12" s="176" t="str">
        <f t="shared" si="0"/>
        <v>EMG</v>
      </c>
      <c r="C12" s="77" t="s">
        <v>64</v>
      </c>
      <c r="D12" s="313">
        <v>1562.96</v>
      </c>
      <c r="E12" s="313">
        <v>1574.43</v>
      </c>
      <c r="F12" s="313">
        <v>1516.54</v>
      </c>
      <c r="G12" s="313">
        <v>1511.2</v>
      </c>
      <c r="H12" s="313">
        <v>1498.32</v>
      </c>
      <c r="I12" s="313">
        <v>1538.65</v>
      </c>
      <c r="J12" s="313">
        <v>1454.75</v>
      </c>
      <c r="K12" s="313">
        <v>1338.43</v>
      </c>
    </row>
    <row r="13" spans="1:11" ht="15.75" customHeight="1">
      <c r="A13" s="116"/>
      <c r="B13" s="176" t="str">
        <f t="shared" si="0"/>
        <v>EMG</v>
      </c>
      <c r="C13" s="90" t="s">
        <v>65</v>
      </c>
      <c r="D13" s="264">
        <v>257.33</v>
      </c>
      <c r="E13" s="264">
        <v>259.5</v>
      </c>
      <c r="F13" s="264">
        <v>255.27</v>
      </c>
      <c r="G13" s="264">
        <v>255.44</v>
      </c>
      <c r="H13" s="264">
        <v>281.51</v>
      </c>
      <c r="I13" s="264">
        <v>286.07</v>
      </c>
      <c r="J13" s="264">
        <v>267.48</v>
      </c>
      <c r="K13" s="264">
        <v>288.68</v>
      </c>
    </row>
    <row r="14" spans="1:11" ht="15.75" customHeight="1">
      <c r="A14" s="116"/>
      <c r="B14" s="176" t="str">
        <f t="shared" si="0"/>
        <v>EMG</v>
      </c>
      <c r="C14" s="90" t="s">
        <v>66</v>
      </c>
      <c r="D14" s="314">
        <v>1305.6400000000001</v>
      </c>
      <c r="E14" s="314">
        <v>1314.93</v>
      </c>
      <c r="F14" s="314">
        <v>1261.27</v>
      </c>
      <c r="G14" s="314">
        <v>1255.76</v>
      </c>
      <c r="H14" s="314">
        <v>1216.81</v>
      </c>
      <c r="I14" s="314">
        <v>1252.58</v>
      </c>
      <c r="J14" s="314">
        <v>1187.27</v>
      </c>
      <c r="K14" s="314">
        <v>1049.75</v>
      </c>
    </row>
    <row r="15" spans="1:11" ht="15.75" customHeight="1">
      <c r="A15" s="116"/>
      <c r="B15" s="176" t="str">
        <f t="shared" si="0"/>
        <v>EMG</v>
      </c>
      <c r="C15" s="90" t="s">
        <v>67</v>
      </c>
      <c r="D15" s="264" t="s">
        <v>62</v>
      </c>
      <c r="E15" s="264" t="s">
        <v>62</v>
      </c>
      <c r="F15" s="264" t="s">
        <v>62</v>
      </c>
      <c r="G15" s="264" t="s">
        <v>62</v>
      </c>
      <c r="H15" s="264" t="s">
        <v>62</v>
      </c>
      <c r="I15" s="264">
        <v>0</v>
      </c>
      <c r="J15" s="264">
        <v>0</v>
      </c>
      <c r="K15" s="264">
        <v>0</v>
      </c>
    </row>
    <row r="16" spans="1:11" ht="15.75" customHeight="1">
      <c r="A16" s="116"/>
      <c r="B16" s="176" t="str">
        <f t="shared" si="0"/>
        <v>EMG</v>
      </c>
      <c r="C16" s="77" t="s">
        <v>68</v>
      </c>
      <c r="D16" s="313">
        <v>172.48</v>
      </c>
      <c r="E16" s="313">
        <v>178.43</v>
      </c>
      <c r="F16" s="313">
        <v>181.6</v>
      </c>
      <c r="G16" s="313">
        <v>179.2</v>
      </c>
      <c r="H16" s="313">
        <v>175.3</v>
      </c>
      <c r="I16" s="313">
        <v>170.6</v>
      </c>
      <c r="J16" s="313">
        <v>169.3</v>
      </c>
      <c r="K16" s="313">
        <v>161.58000000000001</v>
      </c>
    </row>
    <row r="17" spans="1:11" ht="15.75" customHeight="1">
      <c r="A17" s="116"/>
      <c r="B17" s="176" t="str">
        <f t="shared" si="0"/>
        <v>EMG</v>
      </c>
      <c r="C17" s="76" t="s">
        <v>69</v>
      </c>
      <c r="D17" s="47">
        <v>9.2399999999999996E-2</v>
      </c>
      <c r="E17" s="47">
        <v>9.64E-2</v>
      </c>
      <c r="F17" s="47">
        <v>0.10349999999999999</v>
      </c>
      <c r="G17" s="47">
        <v>0.1012</v>
      </c>
      <c r="H17" s="47">
        <v>0.1043</v>
      </c>
      <c r="I17" s="47">
        <v>0.10100000000000001</v>
      </c>
      <c r="J17" s="47">
        <v>9.7000000000000003E-2</v>
      </c>
      <c r="K17" s="47">
        <v>9.1300000000000006E-2</v>
      </c>
    </row>
    <row r="18" spans="1:11" ht="15.75" customHeight="1">
      <c r="A18" s="116"/>
      <c r="B18" s="176" t="str">
        <f t="shared" si="0"/>
        <v>EMG</v>
      </c>
      <c r="C18" s="76" t="s">
        <v>70</v>
      </c>
      <c r="D18" s="315">
        <v>9.6100000000000005E-2</v>
      </c>
      <c r="E18" s="315">
        <v>9.4299999999999995E-2</v>
      </c>
      <c r="F18" s="315">
        <v>0.1051</v>
      </c>
      <c r="G18" s="315">
        <v>0.1022</v>
      </c>
      <c r="H18" s="315">
        <v>0.1019</v>
      </c>
      <c r="I18" s="315">
        <v>9.4100000000000003E-2</v>
      </c>
      <c r="J18" s="315">
        <v>9.8699999999999996E-2</v>
      </c>
      <c r="K18" s="315">
        <v>9.6199999999999994E-2</v>
      </c>
    </row>
    <row r="19" spans="1:11" ht="15.75" customHeight="1">
      <c r="A19" s="116"/>
      <c r="B19" s="176" t="str">
        <f t="shared" si="0"/>
        <v>EMG</v>
      </c>
      <c r="C19" s="76" t="s">
        <v>71</v>
      </c>
      <c r="D19" s="47">
        <v>-3.8E-3</v>
      </c>
      <c r="E19" s="47">
        <v>2.0999999999999999E-3</v>
      </c>
      <c r="F19" s="47">
        <v>-1.6000000000000001E-3</v>
      </c>
      <c r="G19" s="47">
        <v>-8.9999999999999998E-4</v>
      </c>
      <c r="H19" s="47">
        <v>2.3999999999999998E-3</v>
      </c>
      <c r="I19" s="47">
        <v>6.8999999999999999E-3</v>
      </c>
      <c r="J19" s="47">
        <v>-1.6999999999999999E-3</v>
      </c>
      <c r="K19" s="47">
        <v>-4.8999999999999998E-3</v>
      </c>
    </row>
    <row r="20" spans="1:11" ht="15.75" customHeight="1">
      <c r="A20" s="116"/>
      <c r="B20" s="176" t="str">
        <f t="shared" si="0"/>
        <v>EMG</v>
      </c>
      <c r="C20" s="77" t="s">
        <v>72</v>
      </c>
      <c r="D20" s="313">
        <v>1199.3</v>
      </c>
      <c r="E20" s="313">
        <v>1225.81</v>
      </c>
      <c r="F20" s="313">
        <v>1238.8499999999999</v>
      </c>
      <c r="G20" s="313">
        <v>1220.6400000000001</v>
      </c>
      <c r="H20" s="313">
        <v>1200.99</v>
      </c>
      <c r="I20" s="313">
        <v>1197.47</v>
      </c>
      <c r="J20" s="313">
        <v>1215.51</v>
      </c>
      <c r="K20" s="313">
        <v>1204.9000000000001</v>
      </c>
    </row>
    <row r="21" spans="1:11" ht="15.75" customHeight="1">
      <c r="A21" s="116"/>
      <c r="B21" s="176" t="str">
        <f t="shared" si="0"/>
        <v>EMG</v>
      </c>
      <c r="C21" s="90" t="s">
        <v>73</v>
      </c>
      <c r="D21" s="264">
        <v>562.92999999999995</v>
      </c>
      <c r="E21" s="264">
        <v>555.67999999999995</v>
      </c>
      <c r="F21" s="264">
        <v>541.84</v>
      </c>
      <c r="G21" s="264">
        <v>516.83000000000004</v>
      </c>
      <c r="H21" s="264">
        <v>503.53</v>
      </c>
      <c r="I21" s="264">
        <v>492.98</v>
      </c>
      <c r="J21" s="264">
        <v>486.79</v>
      </c>
      <c r="K21" s="264">
        <v>480.75</v>
      </c>
    </row>
    <row r="22" spans="1:11" ht="15.75" customHeight="1">
      <c r="A22" s="116"/>
      <c r="B22" s="176" t="str">
        <f t="shared" si="0"/>
        <v>EMG</v>
      </c>
      <c r="C22" s="90" t="s">
        <v>74</v>
      </c>
      <c r="D22" s="314">
        <v>100.03</v>
      </c>
      <c r="E22" s="314">
        <v>111.73</v>
      </c>
      <c r="F22" s="314">
        <v>119.26</v>
      </c>
      <c r="G22" s="314">
        <v>127.68</v>
      </c>
      <c r="H22" s="314">
        <v>130.91</v>
      </c>
      <c r="I22" s="314">
        <v>142.26</v>
      </c>
      <c r="J22" s="314">
        <v>166.03</v>
      </c>
      <c r="K22" s="314">
        <v>175.6</v>
      </c>
    </row>
    <row r="23" spans="1:11" ht="15.75" customHeight="1">
      <c r="A23" s="116"/>
      <c r="B23" s="176" t="str">
        <f t="shared" si="0"/>
        <v>EMG</v>
      </c>
      <c r="C23" s="90" t="s">
        <v>75</v>
      </c>
      <c r="D23" s="264">
        <v>196.98</v>
      </c>
      <c r="E23" s="264">
        <v>200.71</v>
      </c>
      <c r="F23" s="264">
        <v>228.49</v>
      </c>
      <c r="G23" s="264">
        <v>224.51</v>
      </c>
      <c r="H23" s="264">
        <v>226.88</v>
      </c>
      <c r="I23" s="264">
        <v>236.88</v>
      </c>
      <c r="J23" s="264">
        <v>240.94</v>
      </c>
      <c r="K23" s="264">
        <v>237.17</v>
      </c>
    </row>
    <row r="24" spans="1:11" ht="15.75" customHeight="1">
      <c r="A24" s="116"/>
      <c r="B24" s="176" t="str">
        <f t="shared" si="0"/>
        <v>EMG</v>
      </c>
      <c r="C24" s="90" t="s">
        <v>76</v>
      </c>
      <c r="D24" s="314">
        <v>182</v>
      </c>
      <c r="E24" s="314">
        <v>204.36</v>
      </c>
      <c r="F24" s="314">
        <v>185.15</v>
      </c>
      <c r="G24" s="314">
        <v>190.13</v>
      </c>
      <c r="H24" s="314">
        <v>183.63</v>
      </c>
      <c r="I24" s="314">
        <v>174.56</v>
      </c>
      <c r="J24" s="314">
        <v>173.71</v>
      </c>
      <c r="K24" s="314">
        <v>163.06</v>
      </c>
    </row>
    <row r="25" spans="1:11" ht="15.75" customHeight="1">
      <c r="A25" s="116"/>
      <c r="B25" s="176" t="str">
        <f t="shared" si="0"/>
        <v>EMG</v>
      </c>
      <c r="C25" s="90" t="s">
        <v>77</v>
      </c>
      <c r="D25" s="264">
        <v>27.4</v>
      </c>
      <c r="E25" s="264">
        <v>26.99</v>
      </c>
      <c r="F25" s="264">
        <v>34.909999999999997</v>
      </c>
      <c r="G25" s="264">
        <v>33.29</v>
      </c>
      <c r="H25" s="264">
        <v>33.07</v>
      </c>
      <c r="I25" s="264">
        <v>32.96</v>
      </c>
      <c r="J25" s="264">
        <v>32.94</v>
      </c>
      <c r="K25" s="264">
        <v>33.42</v>
      </c>
    </row>
    <row r="26" spans="1:11" ht="15.75" customHeight="1">
      <c r="A26" s="116"/>
      <c r="B26" s="176" t="str">
        <f t="shared" si="0"/>
        <v>EMG</v>
      </c>
      <c r="C26" s="90" t="s">
        <v>78</v>
      </c>
      <c r="D26" s="314">
        <v>87.75</v>
      </c>
      <c r="E26" s="314">
        <v>84.69</v>
      </c>
      <c r="F26" s="314">
        <v>88.07</v>
      </c>
      <c r="G26" s="314">
        <v>89.05</v>
      </c>
      <c r="H26" s="314">
        <v>83.47</v>
      </c>
      <c r="I26" s="314">
        <v>79.28</v>
      </c>
      <c r="J26" s="314">
        <v>77.52</v>
      </c>
      <c r="K26" s="314">
        <v>76.36</v>
      </c>
    </row>
    <row r="27" spans="1:11" ht="15.75" customHeight="1">
      <c r="A27" s="116"/>
      <c r="B27" s="176" t="str">
        <f t="shared" si="0"/>
        <v>EMG</v>
      </c>
      <c r="C27" s="90" t="s">
        <v>79</v>
      </c>
      <c r="D27" s="264">
        <v>42.22</v>
      </c>
      <c r="E27" s="264">
        <v>41.66</v>
      </c>
      <c r="F27" s="264">
        <v>41.13</v>
      </c>
      <c r="G27" s="264">
        <v>39.15</v>
      </c>
      <c r="H27" s="264">
        <v>39.5</v>
      </c>
      <c r="I27" s="264">
        <v>38.54</v>
      </c>
      <c r="J27" s="264">
        <v>37.58</v>
      </c>
      <c r="K27" s="264">
        <v>38.53</v>
      </c>
    </row>
    <row r="28" spans="1:11" ht="15.75" customHeight="1">
      <c r="A28" s="116"/>
      <c r="B28" s="176" t="str">
        <f t="shared" si="0"/>
        <v>EMG</v>
      </c>
      <c r="C28" s="76" t="s">
        <v>80</v>
      </c>
      <c r="D28" s="317">
        <v>58</v>
      </c>
      <c r="E28" s="317">
        <v>56</v>
      </c>
      <c r="F28" s="317">
        <v>48</v>
      </c>
      <c r="G28" s="317">
        <v>47</v>
      </c>
      <c r="H28" s="317">
        <v>47</v>
      </c>
      <c r="I28" s="317">
        <v>46</v>
      </c>
      <c r="J28" s="317">
        <v>46</v>
      </c>
      <c r="K28" s="317">
        <v>44</v>
      </c>
    </row>
    <row r="29" spans="1:11" ht="15.75" customHeight="1">
      <c r="A29" s="116"/>
      <c r="B29" s="176" t="str">
        <f t="shared" si="0"/>
        <v>EMG</v>
      </c>
      <c r="C29" s="76" t="s">
        <v>81</v>
      </c>
      <c r="D29" s="261">
        <v>1226</v>
      </c>
      <c r="E29" s="261">
        <v>1231</v>
      </c>
      <c r="F29" s="261">
        <v>1012</v>
      </c>
      <c r="G29" s="261">
        <v>1012</v>
      </c>
      <c r="H29" s="261">
        <v>1012</v>
      </c>
      <c r="I29" s="261">
        <v>1012</v>
      </c>
      <c r="J29" s="261">
        <v>973</v>
      </c>
      <c r="K29" s="261">
        <v>901</v>
      </c>
    </row>
    <row r="30" spans="1:11" ht="15.75" customHeight="1">
      <c r="A30" s="116"/>
      <c r="B30" s="176" t="str">
        <f t="shared" si="0"/>
        <v>EMG</v>
      </c>
      <c r="C30" s="76" t="s">
        <v>82</v>
      </c>
      <c r="D30" s="317">
        <v>1165</v>
      </c>
      <c r="E30" s="317">
        <v>1162</v>
      </c>
      <c r="F30" s="317">
        <v>1113</v>
      </c>
      <c r="G30" s="317">
        <v>1095</v>
      </c>
      <c r="H30" s="317">
        <v>1090</v>
      </c>
      <c r="I30" s="317">
        <v>1080</v>
      </c>
      <c r="J30" s="317">
        <v>1080</v>
      </c>
      <c r="K30" s="317">
        <v>1070</v>
      </c>
    </row>
    <row r="31" spans="1:11" ht="15.75" customHeight="1">
      <c r="A31" s="116"/>
      <c r="B31" s="176" t="str">
        <f t="shared" si="0"/>
        <v>EMG</v>
      </c>
      <c r="C31" s="76" t="s">
        <v>83</v>
      </c>
      <c r="D31" s="261">
        <v>28780</v>
      </c>
      <c r="E31" s="261">
        <v>28181</v>
      </c>
      <c r="F31" s="261">
        <v>27340</v>
      </c>
      <c r="G31" s="261">
        <v>27227</v>
      </c>
      <c r="H31" s="261">
        <v>26691</v>
      </c>
      <c r="I31" s="261">
        <v>26459</v>
      </c>
      <c r="J31" s="261">
        <v>26245</v>
      </c>
      <c r="K31" s="261">
        <v>26046</v>
      </c>
    </row>
    <row r="32" spans="1:11" ht="15.75" customHeight="1">
      <c r="A32" s="116"/>
      <c r="B32" s="176" t="str">
        <f t="shared" si="0"/>
        <v>EMG</v>
      </c>
      <c r="C32" s="76" t="s">
        <v>84</v>
      </c>
      <c r="D32" s="317">
        <v>65912</v>
      </c>
      <c r="E32" s="317">
        <v>65102</v>
      </c>
      <c r="F32" s="317">
        <v>64557</v>
      </c>
      <c r="G32" s="317">
        <v>63922</v>
      </c>
      <c r="H32" s="317">
        <v>62769</v>
      </c>
      <c r="I32" s="317">
        <v>61184</v>
      </c>
      <c r="J32" s="317">
        <v>60222</v>
      </c>
      <c r="K32" s="317">
        <v>60353</v>
      </c>
    </row>
    <row r="33" spans="1:15" ht="15.75" customHeight="1">
      <c r="A33" s="116"/>
      <c r="B33" s="176" t="str">
        <f t="shared" si="0"/>
        <v>EMG</v>
      </c>
      <c r="C33" s="76" t="s">
        <v>85</v>
      </c>
      <c r="D33" s="46">
        <v>1.12E-4</v>
      </c>
      <c r="E33" s="46">
        <v>1.1336337836018223E-4</v>
      </c>
      <c r="F33" s="46">
        <v>1.3974430126157344E-4</v>
      </c>
      <c r="G33" s="46">
        <v>1.3769018355081489E-4</v>
      </c>
      <c r="H33" s="46">
        <v>1.35E-4</v>
      </c>
      <c r="I33" s="46">
        <v>1.3999999999999999E-4</v>
      </c>
      <c r="J33" s="46">
        <v>1.3999999999999999E-4</v>
      </c>
      <c r="K33" s="46">
        <v>1.4999999999999999E-4</v>
      </c>
    </row>
    <row r="34" spans="1:15" ht="15.75" customHeight="1">
      <c r="A34" s="116"/>
      <c r="B34" s="176" t="str">
        <f t="shared" si="0"/>
        <v>EMG</v>
      </c>
      <c r="C34" s="76" t="s">
        <v>86</v>
      </c>
      <c r="D34" s="317">
        <v>1385</v>
      </c>
      <c r="E34" s="317">
        <v>1454</v>
      </c>
      <c r="F34" s="317">
        <v>1457</v>
      </c>
      <c r="G34" s="317">
        <v>1505</v>
      </c>
      <c r="H34" s="317">
        <v>1490</v>
      </c>
      <c r="I34" s="317">
        <v>1953</v>
      </c>
      <c r="J34" s="317">
        <v>2050</v>
      </c>
      <c r="K34" s="317">
        <v>1998</v>
      </c>
    </row>
    <row r="35" spans="1:15" ht="15.75" customHeight="1">
      <c r="A35" s="116"/>
      <c r="B35" s="176" t="str">
        <f t="shared" si="0"/>
        <v>EMG</v>
      </c>
      <c r="C35" s="76" t="s">
        <v>87</v>
      </c>
      <c r="D35" s="261">
        <v>549</v>
      </c>
      <c r="E35" s="261">
        <v>560</v>
      </c>
      <c r="F35" s="261">
        <v>541</v>
      </c>
      <c r="G35" s="261">
        <v>562</v>
      </c>
      <c r="H35" s="261">
        <v>553</v>
      </c>
      <c r="I35" s="261">
        <v>716</v>
      </c>
      <c r="J35" s="261">
        <v>731</v>
      </c>
      <c r="K35" s="261">
        <v>706</v>
      </c>
    </row>
    <row r="36" spans="1:15" ht="15.75" customHeight="1">
      <c r="A36" s="116"/>
      <c r="B36" s="176" t="str">
        <f t="shared" si="0"/>
        <v>EMG</v>
      </c>
      <c r="C36" s="76" t="s">
        <v>88</v>
      </c>
      <c r="D36" s="314">
        <v>579.95000000000005</v>
      </c>
      <c r="E36" s="314">
        <v>462.38</v>
      </c>
      <c r="F36" s="314">
        <v>463.43</v>
      </c>
      <c r="G36" s="314">
        <v>443.09</v>
      </c>
      <c r="H36" s="314">
        <v>414.2</v>
      </c>
      <c r="I36" s="314">
        <v>388.41</v>
      </c>
      <c r="J36" s="314">
        <v>411.9</v>
      </c>
      <c r="K36" s="314">
        <v>239.77</v>
      </c>
    </row>
    <row r="37" spans="1:15" ht="25.5">
      <c r="A37" s="116"/>
      <c r="B37" s="176" t="str">
        <f t="shared" si="0"/>
        <v>EMG</v>
      </c>
      <c r="C37" s="49" t="s">
        <v>89</v>
      </c>
      <c r="D37" s="300">
        <v>8.31</v>
      </c>
      <c r="E37" s="263">
        <v>10.79</v>
      </c>
      <c r="F37" s="263">
        <v>8.85</v>
      </c>
      <c r="G37" s="263">
        <v>9.43</v>
      </c>
      <c r="H37" s="263">
        <v>8.44</v>
      </c>
      <c r="I37" s="263">
        <v>10.35</v>
      </c>
      <c r="J37" s="263">
        <v>10.18</v>
      </c>
      <c r="K37" s="263">
        <v>9.4600000000000009</v>
      </c>
    </row>
    <row r="38" spans="1:15" ht="25.5">
      <c r="A38" s="116"/>
      <c r="B38" s="176" t="str">
        <f t="shared" si="0"/>
        <v>EMG</v>
      </c>
      <c r="C38" s="49" t="s">
        <v>90</v>
      </c>
      <c r="D38" s="318">
        <v>10.86</v>
      </c>
      <c r="E38" s="319">
        <v>11.25</v>
      </c>
      <c r="F38" s="319">
        <v>11.31</v>
      </c>
      <c r="G38" s="319">
        <v>11.45</v>
      </c>
      <c r="H38" s="319">
        <v>11.52</v>
      </c>
      <c r="I38" s="319">
        <v>11.57</v>
      </c>
      <c r="J38" s="319">
        <v>11.76</v>
      </c>
      <c r="K38" s="319">
        <v>11.84</v>
      </c>
    </row>
    <row r="39" spans="1:15" ht="25.5">
      <c r="A39" s="116"/>
      <c r="B39" s="176" t="str">
        <f t="shared" si="0"/>
        <v>EMG</v>
      </c>
      <c r="C39" s="155" t="s">
        <v>91</v>
      </c>
      <c r="D39" s="320">
        <v>5.35</v>
      </c>
      <c r="E39" s="263">
        <v>7.12</v>
      </c>
      <c r="F39" s="263">
        <v>4.47</v>
      </c>
      <c r="G39" s="263">
        <v>5.33</v>
      </c>
      <c r="H39" s="263">
        <v>5.05</v>
      </c>
      <c r="I39" s="263">
        <v>7.15</v>
      </c>
      <c r="J39" s="263">
        <v>7.28</v>
      </c>
      <c r="K39" s="263">
        <v>6.48</v>
      </c>
    </row>
    <row r="40" spans="1:15" ht="25.5">
      <c r="A40" s="116"/>
      <c r="B40" s="176" t="str">
        <f t="shared" si="0"/>
        <v>EMG</v>
      </c>
      <c r="C40" s="49" t="s">
        <v>92</v>
      </c>
      <c r="D40" s="318">
        <v>7.81</v>
      </c>
      <c r="E40" s="319">
        <v>8.2799999999999994</v>
      </c>
      <c r="F40" s="319">
        <v>8.5500000000000007</v>
      </c>
      <c r="G40" s="319">
        <v>8.91</v>
      </c>
      <c r="H40" s="319">
        <v>9.36</v>
      </c>
      <c r="I40" s="319">
        <v>9.44</v>
      </c>
      <c r="J40" s="319">
        <v>10.08</v>
      </c>
      <c r="K40" s="319">
        <v>10.88</v>
      </c>
    </row>
    <row r="41" spans="1:15" ht="14.25">
      <c r="A41" s="116"/>
      <c r="B41" s="176" t="str">
        <f t="shared" si="0"/>
        <v>EMG</v>
      </c>
      <c r="C41" s="326" t="s">
        <v>93</v>
      </c>
      <c r="D41" s="327"/>
      <c r="E41" s="328"/>
      <c r="F41" s="328"/>
      <c r="G41" s="328"/>
      <c r="H41" s="329"/>
      <c r="I41" s="329"/>
      <c r="J41" s="329"/>
      <c r="K41" s="329"/>
      <c r="L41" s="330"/>
      <c r="M41" s="330"/>
      <c r="N41" s="330"/>
      <c r="O41" s="330"/>
    </row>
    <row r="42" spans="1:15" ht="14.25">
      <c r="A42" s="116"/>
      <c r="B42" s="176" t="str">
        <f t="shared" si="0"/>
        <v>EMG</v>
      </c>
      <c r="C42" s="331" t="s">
        <v>94</v>
      </c>
      <c r="D42" s="332"/>
      <c r="E42" s="333"/>
      <c r="F42" s="333"/>
      <c r="G42" s="333"/>
      <c r="H42" s="334"/>
      <c r="I42" s="334"/>
      <c r="J42" s="334"/>
      <c r="K42" s="334"/>
      <c r="L42" s="335"/>
      <c r="M42" s="335"/>
      <c r="N42" s="335"/>
      <c r="O42" s="335"/>
    </row>
    <row r="43" spans="1:15" ht="14.25">
      <c r="A43" s="116"/>
      <c r="B43" s="176" t="str">
        <f t="shared" si="0"/>
        <v>EMG</v>
      </c>
      <c r="C43" s="331" t="s">
        <v>95</v>
      </c>
      <c r="D43" s="332"/>
      <c r="E43" s="333"/>
      <c r="F43" s="333"/>
      <c r="G43" s="333"/>
      <c r="H43" s="334"/>
      <c r="I43" s="334"/>
      <c r="J43" s="334"/>
      <c r="K43" s="334"/>
      <c r="L43" s="335"/>
      <c r="M43" s="335"/>
      <c r="N43" s="335"/>
      <c r="O43" s="335"/>
    </row>
    <row r="44" spans="1:15" ht="14.25">
      <c r="A44" s="116"/>
      <c r="B44" s="176" t="str">
        <f t="shared" si="0"/>
        <v>EMG</v>
      </c>
      <c r="C44" s="336"/>
      <c r="D44" s="337"/>
      <c r="E44" s="338"/>
      <c r="F44" s="338"/>
      <c r="G44" s="338"/>
      <c r="H44" s="339"/>
      <c r="I44" s="339"/>
      <c r="J44" s="339"/>
      <c r="K44" s="339"/>
      <c r="L44" s="340"/>
      <c r="M44" s="340"/>
      <c r="N44" s="340"/>
      <c r="O44" s="340"/>
    </row>
    <row r="45" spans="1:15" ht="15.75" customHeight="1">
      <c r="A45" s="116"/>
      <c r="B45" s="381" t="str">
        <f t="shared" si="0"/>
        <v>EMG</v>
      </c>
      <c r="C45" s="311" t="s">
        <v>96</v>
      </c>
      <c r="D45" s="325">
        <v>2021</v>
      </c>
      <c r="E45" s="312">
        <v>2020</v>
      </c>
      <c r="F45" s="312">
        <v>2019</v>
      </c>
      <c r="G45" s="312">
        <v>2018</v>
      </c>
      <c r="H45" s="312">
        <v>2017</v>
      </c>
      <c r="I45" s="312">
        <v>2016</v>
      </c>
      <c r="J45" s="312">
        <v>2015</v>
      </c>
      <c r="K45" s="312">
        <v>2014</v>
      </c>
    </row>
    <row r="46" spans="1:15" ht="15.75" customHeight="1">
      <c r="A46" s="116"/>
      <c r="B46" s="176" t="str">
        <f t="shared" si="0"/>
        <v>EMG</v>
      </c>
      <c r="C46" s="81" t="s">
        <v>97</v>
      </c>
      <c r="D46" s="321" t="s">
        <v>318</v>
      </c>
      <c r="E46" s="321">
        <v>1225.81</v>
      </c>
      <c r="F46" s="321">
        <v>1238.8499999999999</v>
      </c>
      <c r="G46" s="321">
        <v>1220.6400000000001</v>
      </c>
      <c r="H46" s="321">
        <v>1200.99</v>
      </c>
      <c r="I46" s="322">
        <f>I20</f>
        <v>1197.47</v>
      </c>
      <c r="J46" s="322">
        <f>J20</f>
        <v>1215.51</v>
      </c>
      <c r="K46" s="322">
        <f>K20</f>
        <v>1204.9000000000001</v>
      </c>
    </row>
    <row r="47" spans="1:15" ht="15.75" customHeight="1">
      <c r="A47" s="116"/>
      <c r="B47" s="176" t="str">
        <f t="shared" si="0"/>
        <v>EMG</v>
      </c>
      <c r="C47" s="83" t="s">
        <v>98</v>
      </c>
      <c r="D47" s="323" t="s">
        <v>318</v>
      </c>
      <c r="E47" s="323">
        <v>1231</v>
      </c>
      <c r="F47" s="36">
        <v>1012</v>
      </c>
      <c r="G47" s="36">
        <v>1012</v>
      </c>
      <c r="H47" s="36">
        <v>1012</v>
      </c>
      <c r="I47" s="45">
        <f>I29</f>
        <v>1012</v>
      </c>
      <c r="J47" s="45">
        <f>J29</f>
        <v>973</v>
      </c>
      <c r="K47" s="45">
        <f>K29</f>
        <v>901</v>
      </c>
    </row>
    <row r="48" spans="1:15" ht="15.75" customHeight="1">
      <c r="A48" s="116"/>
      <c r="B48" s="176" t="str">
        <f t="shared" si="0"/>
        <v>EMG</v>
      </c>
      <c r="C48" s="83" t="s">
        <v>99</v>
      </c>
      <c r="D48" s="321" t="s">
        <v>318</v>
      </c>
      <c r="E48" s="321">
        <f t="shared" ref="E48:K48" si="1">+E46/(E47*8784)</f>
        <v>1.1336337836018223E-4</v>
      </c>
      <c r="F48" s="324">
        <f t="shared" si="1"/>
        <v>1.393624862308041E-4</v>
      </c>
      <c r="G48" s="324">
        <f t="shared" si="1"/>
        <v>1.3731398086351757E-4</v>
      </c>
      <c r="H48" s="324">
        <f t="shared" si="1"/>
        <v>1.3510348495647854E-4</v>
      </c>
      <c r="I48" s="316">
        <f t="shared" si="1"/>
        <v>1.3470750808152805E-4</v>
      </c>
      <c r="J48" s="316">
        <f t="shared" si="1"/>
        <v>1.4221760764690356E-4</v>
      </c>
      <c r="K48" s="316">
        <f t="shared" si="1"/>
        <v>1.5224179165428415E-4</v>
      </c>
    </row>
    <row r="49" spans="1:11" ht="15.75" customHeight="1">
      <c r="A49" s="116"/>
      <c r="B49" s="176" t="str">
        <f t="shared" si="0"/>
        <v>EMG</v>
      </c>
      <c r="C49" s="52"/>
      <c r="D49" s="52"/>
      <c r="E49" s="52"/>
      <c r="F49" s="52"/>
      <c r="G49" s="52"/>
      <c r="H49" s="52"/>
      <c r="I49" s="52"/>
      <c r="J49" s="406"/>
      <c r="K49" s="407"/>
    </row>
    <row r="50" spans="1:11" s="52" customFormat="1" ht="15.75" customHeight="1">
      <c r="A50" s="120"/>
      <c r="B50" s="381" t="s">
        <v>15</v>
      </c>
      <c r="C50" s="311" t="s">
        <v>54</v>
      </c>
      <c r="D50" s="312">
        <v>2021</v>
      </c>
      <c r="E50" s="312">
        <v>2020</v>
      </c>
      <c r="F50" s="312">
        <v>2019</v>
      </c>
      <c r="G50" s="312">
        <v>2018</v>
      </c>
      <c r="H50" s="312">
        <v>2017</v>
      </c>
      <c r="I50" s="312">
        <v>2016</v>
      </c>
      <c r="J50" s="393"/>
      <c r="K50" s="394"/>
    </row>
    <row r="51" spans="1:11" ht="15.75" customHeight="1">
      <c r="A51" s="116"/>
      <c r="B51" s="176" t="str">
        <f>$B$50</f>
        <v>EAC</v>
      </c>
      <c r="C51" s="26" t="s">
        <v>55</v>
      </c>
      <c r="D51" s="261">
        <v>279121</v>
      </c>
      <c r="E51" s="261">
        <v>278575</v>
      </c>
      <c r="F51" s="261">
        <v>264436</v>
      </c>
      <c r="G51" s="261">
        <v>263729</v>
      </c>
      <c r="H51" s="261">
        <v>259451</v>
      </c>
      <c r="I51" s="261">
        <v>251826</v>
      </c>
      <c r="J51" s="393"/>
      <c r="K51" s="394"/>
    </row>
    <row r="52" spans="1:11" ht="15.75" customHeight="1">
      <c r="A52" s="116"/>
      <c r="B52" s="176" t="str">
        <f t="shared" ref="B52:B95" si="2">$B$50</f>
        <v>EAC</v>
      </c>
      <c r="C52" s="26" t="s">
        <v>56</v>
      </c>
      <c r="D52" s="317">
        <v>36</v>
      </c>
      <c r="E52" s="317">
        <v>34</v>
      </c>
      <c r="F52" s="317">
        <v>21</v>
      </c>
      <c r="G52" s="317">
        <v>19</v>
      </c>
      <c r="H52" s="317">
        <v>18</v>
      </c>
      <c r="I52" s="317">
        <v>16</v>
      </c>
      <c r="J52" s="395"/>
      <c r="K52" s="396"/>
    </row>
    <row r="53" spans="1:11" ht="15.75" customHeight="1">
      <c r="A53" s="116"/>
      <c r="B53" s="176" t="str">
        <f t="shared" si="2"/>
        <v>EAC</v>
      </c>
      <c r="C53" s="26" t="s">
        <v>57</v>
      </c>
      <c r="D53" s="261">
        <v>22</v>
      </c>
      <c r="E53" s="261">
        <v>22</v>
      </c>
      <c r="F53" s="261">
        <v>22</v>
      </c>
      <c r="G53" s="261">
        <v>22</v>
      </c>
      <c r="H53" s="261">
        <v>22</v>
      </c>
      <c r="I53" s="261">
        <v>22</v>
      </c>
      <c r="J53" s="395"/>
      <c r="K53" s="396"/>
    </row>
    <row r="54" spans="1:11" ht="15.75" customHeight="1">
      <c r="A54" s="116"/>
      <c r="B54" s="176" t="str">
        <f t="shared" si="2"/>
        <v>EAC</v>
      </c>
      <c r="C54" s="26" t="s">
        <v>58</v>
      </c>
      <c r="D54" s="317">
        <v>609</v>
      </c>
      <c r="E54" s="317">
        <v>422</v>
      </c>
      <c r="F54" s="317">
        <v>311</v>
      </c>
      <c r="G54" s="317">
        <v>339</v>
      </c>
      <c r="H54" s="317">
        <v>301</v>
      </c>
      <c r="I54" s="317">
        <v>258</v>
      </c>
      <c r="J54" s="395"/>
      <c r="K54" s="396"/>
    </row>
    <row r="55" spans="1:11" ht="15.75" customHeight="1">
      <c r="A55" s="116"/>
      <c r="B55" s="176" t="str">
        <f t="shared" si="2"/>
        <v>EAC</v>
      </c>
      <c r="C55" s="26" t="s">
        <v>59</v>
      </c>
      <c r="D55" s="261">
        <v>837</v>
      </c>
      <c r="E55" s="261">
        <v>512</v>
      </c>
      <c r="F55" s="261">
        <v>632</v>
      </c>
      <c r="G55" s="261">
        <v>1263</v>
      </c>
      <c r="H55" s="261">
        <v>1149</v>
      </c>
      <c r="I55" s="261">
        <v>402</v>
      </c>
      <c r="J55" s="393"/>
      <c r="K55" s="394"/>
    </row>
    <row r="56" spans="1:11" ht="15.75" customHeight="1">
      <c r="A56" s="116"/>
      <c r="B56" s="176" t="str">
        <f t="shared" si="2"/>
        <v>EAC</v>
      </c>
      <c r="C56" s="26" t="s">
        <v>60</v>
      </c>
      <c r="D56" s="317">
        <v>25</v>
      </c>
      <c r="E56" s="317">
        <v>24</v>
      </c>
      <c r="F56" s="317">
        <v>26</v>
      </c>
      <c r="G56" s="317">
        <v>24</v>
      </c>
      <c r="H56" s="317">
        <v>24</v>
      </c>
      <c r="I56" s="317">
        <v>24</v>
      </c>
      <c r="J56" s="395"/>
      <c r="K56" s="396"/>
    </row>
    <row r="57" spans="1:11" ht="15.75" customHeight="1">
      <c r="A57" s="116"/>
      <c r="B57" s="176" t="str">
        <f t="shared" si="2"/>
        <v>EAC</v>
      </c>
      <c r="C57" s="26" t="s">
        <v>61</v>
      </c>
      <c r="D57" s="261" t="s">
        <v>63</v>
      </c>
      <c r="E57" s="261" t="s">
        <v>63</v>
      </c>
      <c r="F57" s="261" t="s">
        <v>63</v>
      </c>
      <c r="G57" s="261" t="s">
        <v>63</v>
      </c>
      <c r="H57" s="261" t="s">
        <v>63</v>
      </c>
      <c r="I57" s="261" t="s">
        <v>100</v>
      </c>
      <c r="J57" s="395"/>
      <c r="K57" s="396"/>
    </row>
    <row r="58" spans="1:11" ht="15.75" customHeight="1">
      <c r="A58" s="116"/>
      <c r="B58" s="176" t="str">
        <f t="shared" si="2"/>
        <v>EAC</v>
      </c>
      <c r="C58" s="91" t="s">
        <v>64</v>
      </c>
      <c r="D58" s="313">
        <v>1447.96</v>
      </c>
      <c r="E58" s="313">
        <v>1649.37</v>
      </c>
      <c r="F58" s="313">
        <v>1558.34</v>
      </c>
      <c r="G58" s="313">
        <v>1924.5</v>
      </c>
      <c r="H58" s="313">
        <v>1655.4</v>
      </c>
      <c r="I58" s="313">
        <v>1728.85</v>
      </c>
      <c r="J58" s="397"/>
      <c r="K58" s="398"/>
    </row>
    <row r="59" spans="1:11" ht="15.75" customHeight="1">
      <c r="A59" s="116"/>
      <c r="B59" s="176" t="str">
        <f t="shared" si="2"/>
        <v>EAC</v>
      </c>
      <c r="C59" s="92" t="s">
        <v>65</v>
      </c>
      <c r="D59" s="264" t="s">
        <v>62</v>
      </c>
      <c r="E59" s="264" t="s">
        <v>101</v>
      </c>
      <c r="F59" s="264" t="s">
        <v>101</v>
      </c>
      <c r="G59" s="264" t="s">
        <v>62</v>
      </c>
      <c r="H59" s="264" t="s">
        <v>100</v>
      </c>
      <c r="I59" s="264" t="s">
        <v>100</v>
      </c>
      <c r="J59" s="395"/>
      <c r="K59" s="396"/>
    </row>
    <row r="60" spans="1:11" ht="15.75" customHeight="1">
      <c r="A60" s="116"/>
      <c r="B60" s="176" t="str">
        <f t="shared" si="2"/>
        <v>EAC</v>
      </c>
      <c r="C60" s="92" t="s">
        <v>66</v>
      </c>
      <c r="D60" s="314">
        <v>1438.82</v>
      </c>
      <c r="E60" s="314">
        <v>1649.37</v>
      </c>
      <c r="F60" s="314" t="s">
        <v>102</v>
      </c>
      <c r="G60" s="314">
        <v>1916.38</v>
      </c>
      <c r="H60" s="314">
        <v>1645.51</v>
      </c>
      <c r="I60" s="314">
        <v>1717.01</v>
      </c>
      <c r="J60" s="399"/>
      <c r="K60" s="400"/>
    </row>
    <row r="61" spans="1:11" ht="15.75" customHeight="1">
      <c r="A61" s="116"/>
      <c r="B61" s="176" t="str">
        <f t="shared" si="2"/>
        <v>EAC</v>
      </c>
      <c r="C61" s="92" t="s">
        <v>67</v>
      </c>
      <c r="D61" s="264">
        <v>9.14</v>
      </c>
      <c r="E61" s="264" t="s">
        <v>62</v>
      </c>
      <c r="F61" s="264" t="s">
        <v>101</v>
      </c>
      <c r="G61" s="264">
        <v>8.1199999999999992</v>
      </c>
      <c r="H61" s="264">
        <v>9.89</v>
      </c>
      <c r="I61" s="264">
        <v>11.84</v>
      </c>
      <c r="J61" s="395"/>
      <c r="K61" s="396"/>
    </row>
    <row r="62" spans="1:11" ht="15.75" customHeight="1">
      <c r="A62" s="116"/>
      <c r="B62" s="176" t="str">
        <f t="shared" si="2"/>
        <v>EAC</v>
      </c>
      <c r="C62" s="19" t="s">
        <v>68</v>
      </c>
      <c r="D62" s="313">
        <v>220.26</v>
      </c>
      <c r="E62" s="313">
        <v>246.52</v>
      </c>
      <c r="F62" s="313">
        <v>250.2</v>
      </c>
      <c r="G62" s="313">
        <v>255.7</v>
      </c>
      <c r="H62" s="313">
        <v>289.60000000000002</v>
      </c>
      <c r="I62" s="313">
        <v>318.97000000000003</v>
      </c>
      <c r="J62" s="401"/>
      <c r="K62" s="402"/>
    </row>
    <row r="63" spans="1:11" ht="15.75" customHeight="1">
      <c r="A63" s="116"/>
      <c r="B63" s="176" t="str">
        <f t="shared" si="2"/>
        <v>EAC</v>
      </c>
      <c r="C63" s="26" t="s">
        <v>69</v>
      </c>
      <c r="D63" s="47">
        <v>0.1651</v>
      </c>
      <c r="E63" s="47">
        <v>0.18229999999999999</v>
      </c>
      <c r="F63" s="47">
        <v>0.187</v>
      </c>
      <c r="G63" s="47">
        <v>0.19600000000000001</v>
      </c>
      <c r="H63" s="47">
        <v>0.218</v>
      </c>
      <c r="I63" s="47">
        <v>0.2429</v>
      </c>
      <c r="J63" s="403"/>
      <c r="K63" s="404"/>
    </row>
    <row r="64" spans="1:11" ht="15.75" customHeight="1">
      <c r="A64" s="116"/>
      <c r="B64" s="176" t="str">
        <f t="shared" si="2"/>
        <v>EAC</v>
      </c>
      <c r="C64" s="26" t="s">
        <v>70</v>
      </c>
      <c r="D64" s="315">
        <v>9.9599999999999994E-2</v>
      </c>
      <c r="E64" s="315">
        <v>0.1003</v>
      </c>
      <c r="F64" s="315">
        <v>9.8900000000000002E-2</v>
      </c>
      <c r="G64" s="315">
        <v>9.8500000000000004E-2</v>
      </c>
      <c r="H64" s="315">
        <v>9.9000000000000005E-2</v>
      </c>
      <c r="I64" s="315">
        <v>9.8500000000000004E-2</v>
      </c>
      <c r="J64" s="403"/>
      <c r="K64" s="404"/>
    </row>
    <row r="65" spans="1:11" ht="15.75" customHeight="1">
      <c r="A65" s="116"/>
      <c r="B65" s="176" t="str">
        <f t="shared" si="2"/>
        <v>EAC</v>
      </c>
      <c r="C65" s="26" t="s">
        <v>71</v>
      </c>
      <c r="D65" s="47">
        <v>6.5500000000000003E-2</v>
      </c>
      <c r="E65" s="47">
        <v>8.2000000000000003E-2</v>
      </c>
      <c r="F65" s="47">
        <v>8.8099999999999998E-2</v>
      </c>
      <c r="G65" s="47">
        <v>9.7500000000000003E-2</v>
      </c>
      <c r="H65" s="47">
        <v>0.124</v>
      </c>
      <c r="I65" s="47">
        <v>0.12</v>
      </c>
      <c r="J65" s="403"/>
      <c r="K65" s="404"/>
    </row>
    <row r="66" spans="1:11" ht="15.75" customHeight="1">
      <c r="A66" s="116"/>
      <c r="B66" s="176" t="str">
        <f t="shared" si="2"/>
        <v>EAC</v>
      </c>
      <c r="C66" s="19" t="s">
        <v>72</v>
      </c>
      <c r="D66" s="313">
        <v>1037.5</v>
      </c>
      <c r="E66" s="313">
        <v>1055.3800000000001</v>
      </c>
      <c r="F66" s="313">
        <v>1039.06</v>
      </c>
      <c r="G66" s="313">
        <v>998.55</v>
      </c>
      <c r="H66" s="313">
        <v>992.38</v>
      </c>
      <c r="I66" s="313">
        <v>961.6</v>
      </c>
      <c r="J66" s="401"/>
      <c r="K66" s="402"/>
    </row>
    <row r="67" spans="1:11" ht="15.75" customHeight="1">
      <c r="A67" s="116"/>
      <c r="B67" s="176" t="str">
        <f t="shared" si="2"/>
        <v>EAC</v>
      </c>
      <c r="C67" s="92" t="s">
        <v>73</v>
      </c>
      <c r="D67" s="264">
        <v>547.6</v>
      </c>
      <c r="E67" s="264">
        <v>549.97</v>
      </c>
      <c r="F67" s="264">
        <v>491.09</v>
      </c>
      <c r="G67" s="264">
        <v>465.42</v>
      </c>
      <c r="H67" s="264">
        <v>466.16</v>
      </c>
      <c r="I67" s="264">
        <v>447.64</v>
      </c>
      <c r="J67" s="395"/>
      <c r="K67" s="396"/>
    </row>
    <row r="68" spans="1:11" ht="15.75" customHeight="1">
      <c r="A68" s="116"/>
      <c r="B68" s="176" t="str">
        <f t="shared" si="2"/>
        <v>EAC</v>
      </c>
      <c r="C68" s="92" t="s">
        <v>74</v>
      </c>
      <c r="D68" s="314">
        <v>32.909999999999997</v>
      </c>
      <c r="E68" s="314">
        <v>35.11</v>
      </c>
      <c r="F68" s="314">
        <v>37.32</v>
      </c>
      <c r="G68" s="314">
        <v>39.96</v>
      </c>
      <c r="H68" s="314">
        <v>38.42</v>
      </c>
      <c r="I68" s="314">
        <v>39.56</v>
      </c>
      <c r="J68" s="395"/>
      <c r="K68" s="396"/>
    </row>
    <row r="69" spans="1:11" ht="15.75" customHeight="1">
      <c r="A69" s="116"/>
      <c r="B69" s="176" t="str">
        <f t="shared" si="2"/>
        <v>EAC</v>
      </c>
      <c r="C69" s="92" t="s">
        <v>75</v>
      </c>
      <c r="D69" s="264">
        <v>208.31</v>
      </c>
      <c r="E69" s="264">
        <v>210.21</v>
      </c>
      <c r="F69" s="264">
        <v>222.83</v>
      </c>
      <c r="G69" s="264">
        <v>203.76</v>
      </c>
      <c r="H69" s="264">
        <v>201.43</v>
      </c>
      <c r="I69" s="264">
        <v>206.99</v>
      </c>
      <c r="J69" s="395"/>
      <c r="K69" s="396"/>
    </row>
    <row r="70" spans="1:11" ht="15.75" customHeight="1">
      <c r="A70" s="116"/>
      <c r="B70" s="176" t="str">
        <f t="shared" si="2"/>
        <v>EAC</v>
      </c>
      <c r="C70" s="92" t="s">
        <v>76</v>
      </c>
      <c r="D70" s="314">
        <v>55.69</v>
      </c>
      <c r="E70" s="314">
        <v>57.15</v>
      </c>
      <c r="F70" s="314">
        <v>52.73</v>
      </c>
      <c r="G70" s="314">
        <v>50.64</v>
      </c>
      <c r="H70" s="314">
        <v>49.52</v>
      </c>
      <c r="I70" s="314">
        <v>46.72</v>
      </c>
      <c r="J70" s="395"/>
      <c r="K70" s="396"/>
    </row>
    <row r="71" spans="1:11" ht="15.75" customHeight="1">
      <c r="A71" s="116"/>
      <c r="B71" s="176" t="str">
        <f t="shared" si="2"/>
        <v>EAC</v>
      </c>
      <c r="C71" s="92" t="s">
        <v>77</v>
      </c>
      <c r="D71" s="264">
        <v>97.59</v>
      </c>
      <c r="E71" s="264">
        <v>104.48</v>
      </c>
      <c r="F71" s="264">
        <v>126.73</v>
      </c>
      <c r="G71" s="264">
        <v>125.23</v>
      </c>
      <c r="H71" s="264">
        <v>129.77000000000001</v>
      </c>
      <c r="I71" s="264">
        <v>124.14</v>
      </c>
      <c r="J71" s="395"/>
      <c r="K71" s="396"/>
    </row>
    <row r="72" spans="1:11" ht="15.75" customHeight="1">
      <c r="A72" s="116"/>
      <c r="B72" s="176" t="str">
        <f t="shared" si="2"/>
        <v>EAC</v>
      </c>
      <c r="C72" s="92" t="s">
        <v>78</v>
      </c>
      <c r="D72" s="314">
        <v>44.14</v>
      </c>
      <c r="E72" s="314">
        <v>49.18</v>
      </c>
      <c r="F72" s="314">
        <v>60.93</v>
      </c>
      <c r="G72" s="314">
        <v>61.47</v>
      </c>
      <c r="H72" s="314">
        <v>53.19</v>
      </c>
      <c r="I72" s="314">
        <v>48.18</v>
      </c>
      <c r="J72" s="395"/>
      <c r="K72" s="396"/>
    </row>
    <row r="73" spans="1:11" ht="15.75" customHeight="1">
      <c r="A73" s="116"/>
      <c r="B73" s="176" t="str">
        <f t="shared" si="2"/>
        <v>EAC</v>
      </c>
      <c r="C73" s="92" t="s">
        <v>79</v>
      </c>
      <c r="D73" s="264">
        <v>51.25</v>
      </c>
      <c r="E73" s="264">
        <v>49.3</v>
      </c>
      <c r="F73" s="264">
        <v>47.43</v>
      </c>
      <c r="G73" s="264">
        <v>52.07</v>
      </c>
      <c r="H73" s="264">
        <v>53.9</v>
      </c>
      <c r="I73" s="264">
        <v>48.38</v>
      </c>
      <c r="J73" s="395"/>
      <c r="K73" s="396"/>
    </row>
    <row r="74" spans="1:11" ht="15.75" customHeight="1">
      <c r="A74" s="116"/>
      <c r="B74" s="176" t="str">
        <f t="shared" si="2"/>
        <v>EAC</v>
      </c>
      <c r="C74" s="157" t="s">
        <v>80</v>
      </c>
      <c r="D74" s="317">
        <v>18</v>
      </c>
      <c r="E74" s="317">
        <v>17</v>
      </c>
      <c r="F74" s="317">
        <v>15</v>
      </c>
      <c r="G74" s="317">
        <v>13</v>
      </c>
      <c r="H74" s="317">
        <v>13</v>
      </c>
      <c r="I74" s="317">
        <v>14</v>
      </c>
      <c r="J74" s="395"/>
      <c r="K74" s="396"/>
    </row>
    <row r="75" spans="1:11" ht="15.75" customHeight="1">
      <c r="A75" s="116"/>
      <c r="B75" s="176" t="str">
        <f t="shared" si="2"/>
        <v>EAC</v>
      </c>
      <c r="C75" s="157" t="s">
        <v>81</v>
      </c>
      <c r="D75" s="261">
        <v>365</v>
      </c>
      <c r="E75" s="261">
        <v>424</v>
      </c>
      <c r="F75" s="261">
        <v>374</v>
      </c>
      <c r="G75" s="261">
        <v>312</v>
      </c>
      <c r="H75" s="261">
        <v>312</v>
      </c>
      <c r="I75" s="261">
        <v>312</v>
      </c>
      <c r="J75" s="395"/>
      <c r="K75" s="396"/>
    </row>
    <row r="76" spans="1:11" ht="15.75" customHeight="1">
      <c r="A76" s="116"/>
      <c r="B76" s="176" t="str">
        <f t="shared" si="2"/>
        <v>EAC</v>
      </c>
      <c r="C76" s="157" t="s">
        <v>82</v>
      </c>
      <c r="D76" s="317">
        <v>645</v>
      </c>
      <c r="E76" s="317">
        <v>646</v>
      </c>
      <c r="F76" s="317">
        <v>444</v>
      </c>
      <c r="G76" s="317">
        <v>444</v>
      </c>
      <c r="H76" s="317">
        <v>442</v>
      </c>
      <c r="I76" s="317" t="s">
        <v>62</v>
      </c>
      <c r="J76" s="395"/>
      <c r="K76" s="396"/>
    </row>
    <row r="77" spans="1:11" ht="15.75" customHeight="1">
      <c r="A77" s="116"/>
      <c r="B77" s="176" t="str">
        <f t="shared" si="2"/>
        <v>EAC</v>
      </c>
      <c r="C77" s="157" t="s">
        <v>83</v>
      </c>
      <c r="D77" s="261">
        <v>21052</v>
      </c>
      <c r="E77" s="261">
        <v>22456</v>
      </c>
      <c r="F77" s="261">
        <v>21995</v>
      </c>
      <c r="G77" s="261">
        <v>20967</v>
      </c>
      <c r="H77" s="261" t="s">
        <v>100</v>
      </c>
      <c r="I77" s="261">
        <v>442</v>
      </c>
      <c r="J77" s="395"/>
      <c r="K77" s="396"/>
    </row>
    <row r="78" spans="1:11" ht="15.75" customHeight="1">
      <c r="A78" s="116"/>
      <c r="B78" s="176" t="str">
        <f t="shared" si="2"/>
        <v>EAC</v>
      </c>
      <c r="C78" s="26" t="s">
        <v>84</v>
      </c>
      <c r="D78" s="317">
        <v>38097</v>
      </c>
      <c r="E78" s="317">
        <v>38434</v>
      </c>
      <c r="F78" s="317">
        <v>37401</v>
      </c>
      <c r="G78" s="317">
        <v>35380</v>
      </c>
      <c r="H78" s="317">
        <v>34659</v>
      </c>
      <c r="I78" s="317">
        <v>33405</v>
      </c>
      <c r="J78" s="393"/>
      <c r="K78" s="394"/>
    </row>
    <row r="79" spans="1:11" ht="15.75" customHeight="1">
      <c r="A79" s="116"/>
      <c r="B79" s="176" t="str">
        <f t="shared" si="2"/>
        <v>EAC</v>
      </c>
      <c r="C79" s="222" t="s">
        <v>85</v>
      </c>
      <c r="D79" s="46">
        <v>3.2400000000000001E-4</v>
      </c>
      <c r="E79" s="46">
        <v>3.2870000000000002E-4</v>
      </c>
      <c r="F79" s="46">
        <v>3.4900000000000003E-4</v>
      </c>
      <c r="G79" s="46">
        <v>3.6999999999999999E-4</v>
      </c>
      <c r="H79" s="46">
        <v>3.6299999999999999E-4</v>
      </c>
      <c r="I79" s="46">
        <v>3.5199999999999999E-4</v>
      </c>
      <c r="J79" s="395"/>
      <c r="K79" s="396"/>
    </row>
    <row r="80" spans="1:11" ht="15.75" customHeight="1">
      <c r="A80" s="116"/>
      <c r="B80" s="176" t="str">
        <f t="shared" si="2"/>
        <v>EAC</v>
      </c>
      <c r="C80" s="26" t="s">
        <v>86</v>
      </c>
      <c r="D80" s="317">
        <v>1704</v>
      </c>
      <c r="E80" s="317">
        <v>2501</v>
      </c>
      <c r="F80" s="317">
        <v>3341</v>
      </c>
      <c r="G80" s="317">
        <v>2946</v>
      </c>
      <c r="H80" s="317">
        <v>3297</v>
      </c>
      <c r="I80" s="317">
        <v>3807.8</v>
      </c>
      <c r="J80" s="393"/>
      <c r="K80" s="394"/>
    </row>
    <row r="81" spans="1:15" ht="15.75" customHeight="1">
      <c r="A81" s="116"/>
      <c r="B81" s="176" t="str">
        <f t="shared" si="2"/>
        <v>EAC</v>
      </c>
      <c r="C81" s="26" t="s">
        <v>87</v>
      </c>
      <c r="D81" s="261">
        <v>458</v>
      </c>
      <c r="E81" s="261" t="s">
        <v>103</v>
      </c>
      <c r="F81" s="261">
        <v>850</v>
      </c>
      <c r="G81" s="261">
        <v>778</v>
      </c>
      <c r="H81" s="261">
        <v>862</v>
      </c>
      <c r="I81" s="261">
        <v>976</v>
      </c>
      <c r="J81" s="395"/>
      <c r="K81" s="396"/>
    </row>
    <row r="82" spans="1:15" ht="15.75" customHeight="1">
      <c r="A82" s="116"/>
      <c r="B82" s="176" t="str">
        <f t="shared" si="2"/>
        <v>EAC</v>
      </c>
      <c r="C82" s="157" t="s">
        <v>88</v>
      </c>
      <c r="D82" s="314">
        <v>598.53</v>
      </c>
      <c r="E82" s="314">
        <v>429.93</v>
      </c>
      <c r="F82" s="314">
        <v>439.69</v>
      </c>
      <c r="G82" s="314">
        <v>459.2</v>
      </c>
      <c r="H82" s="314">
        <v>293.79000000000002</v>
      </c>
      <c r="I82" s="314">
        <v>354.72</v>
      </c>
      <c r="J82" s="395"/>
      <c r="K82" s="396"/>
    </row>
    <row r="83" spans="1:15" ht="25.5">
      <c r="A83" s="116"/>
      <c r="B83" s="176" t="str">
        <f t="shared" si="2"/>
        <v>EAC</v>
      </c>
      <c r="C83" s="155" t="s">
        <v>89</v>
      </c>
      <c r="D83" s="300">
        <v>27.77</v>
      </c>
      <c r="E83" s="263">
        <v>30.49</v>
      </c>
      <c r="F83" s="263">
        <v>37.76</v>
      </c>
      <c r="G83" s="263">
        <v>43.81</v>
      </c>
      <c r="H83" s="263">
        <v>47.89</v>
      </c>
      <c r="I83" s="263">
        <v>58.93</v>
      </c>
      <c r="J83" s="395"/>
      <c r="K83" s="396"/>
    </row>
    <row r="84" spans="1:15" ht="15.75" customHeight="1">
      <c r="A84" s="116"/>
      <c r="B84" s="176" t="str">
        <f t="shared" si="2"/>
        <v>EAC</v>
      </c>
      <c r="C84" s="26" t="s">
        <v>90</v>
      </c>
      <c r="D84" s="318">
        <v>44.14</v>
      </c>
      <c r="E84" s="319" t="s">
        <v>104</v>
      </c>
      <c r="F84" s="319">
        <v>44.18</v>
      </c>
      <c r="G84" s="319">
        <v>44.06</v>
      </c>
      <c r="H84" s="319">
        <v>27.5</v>
      </c>
      <c r="I84" s="319">
        <v>30.5</v>
      </c>
      <c r="J84" s="395"/>
      <c r="K84" s="396"/>
    </row>
    <row r="85" spans="1:15" ht="25.5">
      <c r="A85" s="116"/>
      <c r="B85" s="176" t="str">
        <f t="shared" si="2"/>
        <v>EAC</v>
      </c>
      <c r="C85" s="155" t="s">
        <v>91</v>
      </c>
      <c r="D85" s="320">
        <v>12.2</v>
      </c>
      <c r="E85" s="263">
        <v>16.68</v>
      </c>
      <c r="F85" s="263">
        <v>23.8</v>
      </c>
      <c r="G85" s="263">
        <v>31.12</v>
      </c>
      <c r="H85" s="263">
        <v>35.549999999999997</v>
      </c>
      <c r="I85" s="263">
        <v>43.53</v>
      </c>
      <c r="J85" s="395"/>
      <c r="K85" s="396"/>
    </row>
    <row r="86" spans="1:15" ht="25.5">
      <c r="A86" s="116"/>
      <c r="B86" s="176" t="str">
        <f t="shared" si="2"/>
        <v>EAC</v>
      </c>
      <c r="C86" s="155" t="s">
        <v>92</v>
      </c>
      <c r="D86" s="318">
        <v>35.24</v>
      </c>
      <c r="E86" s="319" t="s">
        <v>105</v>
      </c>
      <c r="F86" s="319">
        <v>35.28</v>
      </c>
      <c r="G86" s="319">
        <v>35.229999999999997</v>
      </c>
      <c r="H86" s="319">
        <v>23.33</v>
      </c>
      <c r="I86" s="319">
        <v>25.47</v>
      </c>
      <c r="J86" s="395"/>
      <c r="K86" s="396"/>
    </row>
    <row r="87" spans="1:15" ht="14.25">
      <c r="A87" s="116"/>
      <c r="B87" s="176" t="str">
        <f t="shared" si="2"/>
        <v>EAC</v>
      </c>
      <c r="C87" s="326" t="s">
        <v>1193</v>
      </c>
      <c r="D87" s="327"/>
      <c r="E87" s="328"/>
      <c r="F87" s="328"/>
      <c r="G87" s="328"/>
      <c r="H87" s="329"/>
      <c r="I87" s="329"/>
      <c r="J87" s="334"/>
      <c r="K87" s="334"/>
      <c r="L87" s="378"/>
      <c r="M87" s="330"/>
      <c r="N87" s="330"/>
      <c r="O87" s="330"/>
    </row>
    <row r="88" spans="1:15" ht="14.25">
      <c r="A88" s="116"/>
      <c r="B88" s="176" t="str">
        <f t="shared" si="2"/>
        <v>EAC</v>
      </c>
      <c r="C88" s="331" t="s">
        <v>1194</v>
      </c>
      <c r="D88" s="332"/>
      <c r="E88" s="333"/>
      <c r="F88" s="333"/>
      <c r="G88" s="333"/>
      <c r="H88" s="334"/>
      <c r="I88" s="334"/>
      <c r="J88" s="334"/>
      <c r="K88" s="334"/>
      <c r="L88" s="379"/>
      <c r="M88" s="335"/>
      <c r="N88" s="335"/>
      <c r="O88" s="335"/>
    </row>
    <row r="89" spans="1:15" ht="14.25">
      <c r="A89" s="116"/>
      <c r="B89" s="176" t="str">
        <f t="shared" si="2"/>
        <v>EAC</v>
      </c>
      <c r="C89" s="331" t="s">
        <v>1195</v>
      </c>
      <c r="D89" s="332"/>
      <c r="E89" s="333"/>
      <c r="F89" s="333"/>
      <c r="G89" s="333"/>
      <c r="H89" s="334"/>
      <c r="I89" s="334"/>
      <c r="J89" s="334"/>
      <c r="K89" s="334"/>
      <c r="L89" s="379"/>
      <c r="M89" s="335"/>
      <c r="N89" s="335"/>
      <c r="O89" s="335"/>
    </row>
    <row r="90" spans="1:15" ht="14.25">
      <c r="A90" s="116"/>
      <c r="B90" s="176" t="str">
        <f t="shared" si="2"/>
        <v>EAC</v>
      </c>
      <c r="C90" s="336"/>
      <c r="D90" s="337"/>
      <c r="E90" s="338"/>
      <c r="F90" s="338"/>
      <c r="G90" s="338"/>
      <c r="H90" s="339"/>
      <c r="I90" s="339"/>
      <c r="J90" s="334"/>
      <c r="K90" s="334"/>
      <c r="L90" s="380"/>
      <c r="M90" s="340"/>
      <c r="N90" s="340"/>
      <c r="O90" s="340"/>
    </row>
    <row r="91" spans="1:15" ht="15.75" customHeight="1">
      <c r="A91" s="116"/>
      <c r="B91" s="381" t="str">
        <f t="shared" si="2"/>
        <v>EAC</v>
      </c>
      <c r="C91" s="311" t="s">
        <v>96</v>
      </c>
      <c r="D91" s="325">
        <v>2021</v>
      </c>
      <c r="E91" s="312">
        <v>2020</v>
      </c>
      <c r="F91" s="312">
        <v>2019</v>
      </c>
      <c r="G91" s="312">
        <v>2018</v>
      </c>
      <c r="H91" s="312">
        <v>2017</v>
      </c>
      <c r="I91" s="312">
        <f>I50</f>
        <v>2016</v>
      </c>
      <c r="J91" s="352"/>
      <c r="K91" s="334"/>
    </row>
    <row r="92" spans="1:15" ht="15.75" customHeight="1">
      <c r="A92" s="116"/>
      <c r="B92" s="176" t="str">
        <f t="shared" si="2"/>
        <v>EAC</v>
      </c>
      <c r="C92" s="81" t="s">
        <v>97</v>
      </c>
      <c r="D92" s="321" t="s">
        <v>318</v>
      </c>
      <c r="E92" s="321">
        <v>1055.3800000000001</v>
      </c>
      <c r="F92" s="321">
        <v>1039.06</v>
      </c>
      <c r="G92" s="321">
        <v>998.55</v>
      </c>
      <c r="H92" s="321">
        <f>+H66</f>
        <v>992.38</v>
      </c>
      <c r="I92" s="322">
        <f>I66</f>
        <v>961.6</v>
      </c>
      <c r="J92" s="352"/>
      <c r="K92" s="334"/>
    </row>
    <row r="93" spans="1:15" ht="15.75" customHeight="1">
      <c r="A93" s="116"/>
      <c r="B93" s="176" t="str">
        <f t="shared" si="2"/>
        <v>EAC</v>
      </c>
      <c r="C93" s="83" t="s">
        <v>98</v>
      </c>
      <c r="D93" s="323" t="s">
        <v>318</v>
      </c>
      <c r="E93" s="323">
        <v>424</v>
      </c>
      <c r="F93" s="36">
        <v>374</v>
      </c>
      <c r="G93" s="36">
        <v>312</v>
      </c>
      <c r="H93" s="36">
        <f>+H75</f>
        <v>312</v>
      </c>
      <c r="I93" s="45">
        <f>I75</f>
        <v>312</v>
      </c>
      <c r="J93" s="352"/>
      <c r="K93" s="334"/>
    </row>
    <row r="94" spans="1:15" ht="15.75" customHeight="1">
      <c r="A94" s="116"/>
      <c r="B94" s="176" t="str">
        <f t="shared" si="2"/>
        <v>EAC</v>
      </c>
      <c r="C94" s="83" t="s">
        <v>99</v>
      </c>
      <c r="D94" s="321" t="s">
        <v>318</v>
      </c>
      <c r="E94" s="321">
        <v>2.8336791593635088E-4</v>
      </c>
      <c r="F94" s="324">
        <v>3.1715014773032497E-4</v>
      </c>
      <c r="G94" s="324">
        <v>3.6535168598524759E-4</v>
      </c>
      <c r="H94" s="324">
        <f t="shared" ref="H94:I94" si="3">+H92/(H93*8760)</f>
        <v>3.6309419271748038E-4</v>
      </c>
      <c r="I94" s="316">
        <f t="shared" si="3"/>
        <v>3.5183233813370799E-4</v>
      </c>
      <c r="J94" s="352"/>
      <c r="K94" s="334"/>
    </row>
    <row r="95" spans="1:15">
      <c r="A95" s="116"/>
      <c r="B95" s="176" t="str">
        <f t="shared" si="2"/>
        <v>EAC</v>
      </c>
      <c r="D95" s="51"/>
      <c r="J95" s="405"/>
      <c r="K95" s="339"/>
    </row>
    <row r="96" spans="1:15" ht="15.75" customHeight="1">
      <c r="A96" s="116"/>
      <c r="B96" s="381" t="s">
        <v>16</v>
      </c>
      <c r="C96" s="311" t="s">
        <v>54</v>
      </c>
      <c r="D96" s="312">
        <v>2021</v>
      </c>
      <c r="E96" s="312">
        <v>2020</v>
      </c>
      <c r="F96" s="312">
        <v>2019</v>
      </c>
      <c r="G96" s="312">
        <v>2018</v>
      </c>
      <c r="H96" s="312">
        <v>2017</v>
      </c>
      <c r="I96" s="312">
        <v>2016</v>
      </c>
      <c r="J96" s="312">
        <v>2015</v>
      </c>
      <c r="K96" s="312">
        <v>2014</v>
      </c>
    </row>
    <row r="97" spans="1:11" ht="15.75" customHeight="1">
      <c r="A97" s="116"/>
      <c r="B97" s="176" t="str">
        <f>$B$96</f>
        <v>EBO</v>
      </c>
      <c r="C97" s="13" t="s">
        <v>55</v>
      </c>
      <c r="D97" s="261">
        <v>228549</v>
      </c>
      <c r="E97" s="261">
        <v>224663</v>
      </c>
      <c r="F97" s="261">
        <v>219527</v>
      </c>
      <c r="G97" s="261">
        <v>212744</v>
      </c>
      <c r="H97" s="261">
        <v>209981</v>
      </c>
      <c r="I97" s="261">
        <v>208599</v>
      </c>
      <c r="J97" s="261">
        <v>204656</v>
      </c>
      <c r="K97" s="261">
        <v>196243</v>
      </c>
    </row>
    <row r="98" spans="1:11" ht="15.75" customHeight="1">
      <c r="A98" s="116"/>
      <c r="B98" s="176" t="str">
        <f t="shared" ref="B98:B140" si="4">$B$96</f>
        <v>EBO</v>
      </c>
      <c r="C98" s="13" t="s">
        <v>56</v>
      </c>
      <c r="D98" s="317">
        <v>33</v>
      </c>
      <c r="E98" s="317">
        <v>28</v>
      </c>
      <c r="F98" s="317">
        <v>15</v>
      </c>
      <c r="G98" s="317">
        <v>14</v>
      </c>
      <c r="H98" s="317">
        <v>12</v>
      </c>
      <c r="I98" s="317">
        <v>7</v>
      </c>
      <c r="J98" s="317">
        <v>2</v>
      </c>
      <c r="K98" s="317">
        <v>2</v>
      </c>
    </row>
    <row r="99" spans="1:11" ht="15.75" customHeight="1">
      <c r="A99" s="116"/>
      <c r="B99" s="176" t="str">
        <f t="shared" si="4"/>
        <v>EBO</v>
      </c>
      <c r="C99" s="13" t="s">
        <v>57</v>
      </c>
      <c r="D99" s="261">
        <v>6</v>
      </c>
      <c r="E99" s="261">
        <v>6</v>
      </c>
      <c r="F99" s="261">
        <v>6</v>
      </c>
      <c r="G99" s="261">
        <v>6</v>
      </c>
      <c r="H99" s="261">
        <v>6</v>
      </c>
      <c r="I99" s="261">
        <v>6</v>
      </c>
      <c r="J99" s="261">
        <v>6</v>
      </c>
      <c r="K99" s="261">
        <v>6</v>
      </c>
    </row>
    <row r="100" spans="1:11" ht="15.75" customHeight="1">
      <c r="A100" s="116"/>
      <c r="B100" s="176" t="str">
        <f t="shared" si="4"/>
        <v>EBO</v>
      </c>
      <c r="C100" s="13" t="s">
        <v>58</v>
      </c>
      <c r="D100" s="317">
        <v>204</v>
      </c>
      <c r="E100" s="317" t="s">
        <v>106</v>
      </c>
      <c r="F100" s="317">
        <v>211</v>
      </c>
      <c r="G100" s="317">
        <v>206</v>
      </c>
      <c r="H100" s="317">
        <v>233</v>
      </c>
      <c r="I100" s="317">
        <v>236</v>
      </c>
      <c r="J100" s="317">
        <v>242</v>
      </c>
      <c r="K100" s="317">
        <v>245</v>
      </c>
    </row>
    <row r="101" spans="1:11" ht="15.75" customHeight="1">
      <c r="A101" s="116"/>
      <c r="B101" s="176" t="str">
        <f t="shared" si="4"/>
        <v>EBO</v>
      </c>
      <c r="C101" s="13" t="s">
        <v>59</v>
      </c>
      <c r="D101" s="261">
        <v>74</v>
      </c>
      <c r="E101" s="261">
        <v>26</v>
      </c>
      <c r="F101" s="261">
        <v>52</v>
      </c>
      <c r="G101" s="261">
        <v>37</v>
      </c>
      <c r="H101" s="261">
        <v>26</v>
      </c>
      <c r="I101" s="261">
        <v>30</v>
      </c>
      <c r="J101" s="261">
        <v>103</v>
      </c>
      <c r="K101" s="261">
        <v>125</v>
      </c>
    </row>
    <row r="102" spans="1:11" ht="15.75" customHeight="1">
      <c r="A102" s="116"/>
      <c r="B102" s="176" t="str">
        <f t="shared" si="4"/>
        <v>EBO</v>
      </c>
      <c r="C102" s="13" t="s">
        <v>60</v>
      </c>
      <c r="D102" s="317">
        <v>6</v>
      </c>
      <c r="E102" s="317">
        <v>6</v>
      </c>
      <c r="F102" s="317">
        <v>6</v>
      </c>
      <c r="G102" s="317">
        <v>6</v>
      </c>
      <c r="H102" s="317">
        <v>6</v>
      </c>
      <c r="I102" s="317">
        <v>6</v>
      </c>
      <c r="J102" s="317">
        <v>6</v>
      </c>
      <c r="K102" s="317">
        <v>6</v>
      </c>
    </row>
    <row r="103" spans="1:11" ht="15.75" customHeight="1">
      <c r="A103" s="116"/>
      <c r="B103" s="176" t="str">
        <f t="shared" si="4"/>
        <v>EBO</v>
      </c>
      <c r="C103" s="13" t="s">
        <v>61</v>
      </c>
      <c r="D103" s="261" t="s">
        <v>62</v>
      </c>
      <c r="E103" s="261" t="s">
        <v>107</v>
      </c>
      <c r="F103" s="261" t="s">
        <v>63</v>
      </c>
      <c r="G103" s="261" t="s">
        <v>63</v>
      </c>
      <c r="H103" s="261" t="s">
        <v>63</v>
      </c>
      <c r="I103" s="261">
        <v>0</v>
      </c>
      <c r="J103" s="261" t="s">
        <v>63</v>
      </c>
      <c r="K103" s="261" t="s">
        <v>63</v>
      </c>
    </row>
    <row r="104" spans="1:11" ht="15.75" customHeight="1">
      <c r="A104" s="116"/>
      <c r="B104" s="176" t="str">
        <f t="shared" si="4"/>
        <v>EBO</v>
      </c>
      <c r="C104" s="7" t="s">
        <v>64</v>
      </c>
      <c r="D104" s="313">
        <v>643.04</v>
      </c>
      <c r="E104" s="313">
        <v>631.72</v>
      </c>
      <c r="F104" s="313">
        <v>640.80999999999995</v>
      </c>
      <c r="G104" s="313">
        <v>657.85</v>
      </c>
      <c r="H104" s="313">
        <v>734.45</v>
      </c>
      <c r="I104" s="313">
        <v>812.65</v>
      </c>
      <c r="J104" s="313">
        <v>771.66</v>
      </c>
      <c r="K104" s="313">
        <v>728.66</v>
      </c>
    </row>
    <row r="105" spans="1:11" ht="15.75" customHeight="1">
      <c r="A105" s="116"/>
      <c r="B105" s="176" t="str">
        <f t="shared" si="4"/>
        <v>EBO</v>
      </c>
      <c r="C105" s="8" t="s">
        <v>65</v>
      </c>
      <c r="D105" s="264" t="s">
        <v>62</v>
      </c>
      <c r="E105" s="264" t="s">
        <v>62</v>
      </c>
      <c r="F105" s="264" t="s">
        <v>62</v>
      </c>
      <c r="G105" s="264" t="s">
        <v>62</v>
      </c>
      <c r="H105" s="264" t="s">
        <v>62</v>
      </c>
      <c r="I105" s="264">
        <v>0</v>
      </c>
      <c r="J105" s="264">
        <v>0</v>
      </c>
      <c r="K105" s="264">
        <v>0</v>
      </c>
    </row>
    <row r="106" spans="1:11" ht="15.75" customHeight="1">
      <c r="A106" s="116"/>
      <c r="B106" s="176" t="str">
        <f t="shared" si="4"/>
        <v>EBO</v>
      </c>
      <c r="C106" s="8" t="s">
        <v>66</v>
      </c>
      <c r="D106" s="314">
        <v>643.04</v>
      </c>
      <c r="E106" s="314">
        <v>631.72</v>
      </c>
      <c r="F106" s="314">
        <v>640.80999999999995</v>
      </c>
      <c r="G106" s="314">
        <v>657.85</v>
      </c>
      <c r="H106" s="314">
        <v>734.45</v>
      </c>
      <c r="I106" s="314">
        <v>812.65</v>
      </c>
      <c r="J106" s="314">
        <v>771.66</v>
      </c>
      <c r="K106" s="314">
        <v>728.66</v>
      </c>
    </row>
    <row r="107" spans="1:11" ht="15.75" customHeight="1">
      <c r="A107" s="116"/>
      <c r="B107" s="176" t="str">
        <f t="shared" si="4"/>
        <v>EBO</v>
      </c>
      <c r="C107" s="8" t="s">
        <v>67</v>
      </c>
      <c r="D107" s="264" t="s">
        <v>62</v>
      </c>
      <c r="E107" s="264" t="s">
        <v>108</v>
      </c>
      <c r="F107" s="264" t="s">
        <v>62</v>
      </c>
      <c r="G107" s="264" t="s">
        <v>62</v>
      </c>
      <c r="H107" s="264" t="s">
        <v>62</v>
      </c>
      <c r="I107" s="264">
        <v>0</v>
      </c>
      <c r="J107" s="264">
        <v>0</v>
      </c>
      <c r="K107" s="264">
        <v>0</v>
      </c>
    </row>
    <row r="108" spans="1:11" ht="15.75" customHeight="1">
      <c r="A108" s="116"/>
      <c r="B108" s="176" t="str">
        <f t="shared" si="4"/>
        <v>EBO</v>
      </c>
      <c r="C108" s="7" t="s">
        <v>68</v>
      </c>
      <c r="D108" s="313">
        <v>49.53</v>
      </c>
      <c r="E108" s="313">
        <v>48.55</v>
      </c>
      <c r="F108" s="313">
        <v>48</v>
      </c>
      <c r="G108" s="313">
        <v>42.9</v>
      </c>
      <c r="H108" s="313">
        <v>41.6</v>
      </c>
      <c r="I108" s="313">
        <v>49</v>
      </c>
      <c r="J108" s="313">
        <v>52</v>
      </c>
      <c r="K108" s="313">
        <v>46</v>
      </c>
    </row>
    <row r="109" spans="1:11" ht="15.75" customHeight="1">
      <c r="A109" s="116"/>
      <c r="B109" s="176" t="str">
        <f t="shared" si="4"/>
        <v>EBO</v>
      </c>
      <c r="C109" s="13" t="s">
        <v>69</v>
      </c>
      <c r="D109" s="47">
        <v>6.1100000000000002E-2</v>
      </c>
      <c r="E109" s="47" t="s">
        <v>109</v>
      </c>
      <c r="F109" s="47">
        <v>6.3700000000000007E-2</v>
      </c>
      <c r="G109" s="47">
        <v>5.8500000000000003E-2</v>
      </c>
      <c r="H109" s="47">
        <v>5.8599999999999999E-2</v>
      </c>
      <c r="I109" s="47">
        <v>6.9000000000000006E-2</v>
      </c>
      <c r="J109" s="47">
        <v>6.7100000000000007E-2</v>
      </c>
      <c r="K109" s="47">
        <v>5.8999999999999997E-2</v>
      </c>
    </row>
    <row r="110" spans="1:11" ht="15.75" customHeight="1">
      <c r="A110" s="116"/>
      <c r="B110" s="176" t="str">
        <f t="shared" si="4"/>
        <v>EBO</v>
      </c>
      <c r="C110" s="13" t="s">
        <v>70</v>
      </c>
      <c r="D110" s="315">
        <v>5.6099999999999997E-2</v>
      </c>
      <c r="E110" s="315">
        <v>5.57E-2</v>
      </c>
      <c r="F110" s="315">
        <v>5.7200000000000001E-2</v>
      </c>
      <c r="G110" s="315">
        <v>6.6500000000000004E-2</v>
      </c>
      <c r="H110" s="315">
        <v>7.6399999999999996E-2</v>
      </c>
      <c r="I110" s="315">
        <v>7.4999999999999997E-2</v>
      </c>
      <c r="J110" s="315">
        <v>6.5799999999999997E-2</v>
      </c>
      <c r="K110" s="315">
        <v>6.3E-2</v>
      </c>
    </row>
    <row r="111" spans="1:11" ht="15.75" customHeight="1">
      <c r="A111" s="116"/>
      <c r="B111" s="176" t="str">
        <f t="shared" si="4"/>
        <v>EBO</v>
      </c>
      <c r="C111" s="13" t="s">
        <v>71</v>
      </c>
      <c r="D111" s="47">
        <v>5.0000000000000001E-3</v>
      </c>
      <c r="E111" s="47" t="s">
        <v>110</v>
      </c>
      <c r="F111" s="47">
        <v>6.6E-3</v>
      </c>
      <c r="G111" s="47">
        <v>-7.9000000000000008E-3</v>
      </c>
      <c r="H111" s="47">
        <v>-1.78E-2</v>
      </c>
      <c r="I111" s="47">
        <v>-6.0000000000000001E-3</v>
      </c>
      <c r="J111" s="47">
        <v>1.2999999999999999E-3</v>
      </c>
      <c r="K111" s="47">
        <v>-4.0000000000000001E-3</v>
      </c>
    </row>
    <row r="112" spans="1:11" ht="15.75" customHeight="1">
      <c r="A112" s="116"/>
      <c r="B112" s="176" t="str">
        <f t="shared" si="4"/>
        <v>EBO</v>
      </c>
      <c r="C112" s="7" t="s">
        <v>72</v>
      </c>
      <c r="D112" s="313">
        <v>551.70000000000005</v>
      </c>
      <c r="E112" s="313">
        <v>546.79</v>
      </c>
      <c r="F112" s="313">
        <v>552.54</v>
      </c>
      <c r="G112" s="313">
        <v>559.34</v>
      </c>
      <c r="H112" s="313">
        <v>549.03</v>
      </c>
      <c r="I112" s="313">
        <v>601.70000000000005</v>
      </c>
      <c r="J112" s="313">
        <v>660.2</v>
      </c>
      <c r="K112" s="313">
        <v>694.3</v>
      </c>
    </row>
    <row r="113" spans="1:11" ht="15.75" customHeight="1">
      <c r="A113" s="116"/>
      <c r="B113" s="176" t="str">
        <f t="shared" si="4"/>
        <v>EBO</v>
      </c>
      <c r="C113" s="8" t="s">
        <v>73</v>
      </c>
      <c r="D113" s="264">
        <v>284.39999999999998</v>
      </c>
      <c r="E113" s="264">
        <v>276.63</v>
      </c>
      <c r="F113" s="264">
        <v>254.4</v>
      </c>
      <c r="G113" s="264">
        <v>244.68</v>
      </c>
      <c r="H113" s="264">
        <v>240.37</v>
      </c>
      <c r="I113" s="264">
        <v>235.7</v>
      </c>
      <c r="J113" s="264">
        <v>230.7</v>
      </c>
      <c r="K113" s="264">
        <v>231</v>
      </c>
    </row>
    <row r="114" spans="1:11" ht="15.75" customHeight="1">
      <c r="A114" s="116"/>
      <c r="B114" s="176" t="str">
        <f t="shared" si="4"/>
        <v>EBO</v>
      </c>
      <c r="C114" s="8" t="s">
        <v>74</v>
      </c>
      <c r="D114" s="314">
        <v>47.28</v>
      </c>
      <c r="E114" s="314">
        <v>50.94</v>
      </c>
      <c r="F114" s="314">
        <v>59.02</v>
      </c>
      <c r="G114" s="314">
        <v>69.290000000000006</v>
      </c>
      <c r="H114" s="314">
        <v>64.819999999999993</v>
      </c>
      <c r="I114" s="314">
        <v>122.5</v>
      </c>
      <c r="J114" s="314">
        <v>179.7</v>
      </c>
      <c r="K114" s="314">
        <v>216.6</v>
      </c>
    </row>
    <row r="115" spans="1:11" ht="15.75" customHeight="1">
      <c r="A115" s="116"/>
      <c r="B115" s="176" t="str">
        <f t="shared" si="4"/>
        <v>EBO</v>
      </c>
      <c r="C115" s="8" t="s">
        <v>75</v>
      </c>
      <c r="D115" s="264">
        <v>118.85</v>
      </c>
      <c r="E115" s="264">
        <v>119.91</v>
      </c>
      <c r="F115" s="264">
        <v>134.71</v>
      </c>
      <c r="G115" s="264">
        <v>139.49</v>
      </c>
      <c r="H115" s="264">
        <v>140.29</v>
      </c>
      <c r="I115" s="264">
        <v>146.80000000000001</v>
      </c>
      <c r="J115" s="264">
        <v>155.30000000000001</v>
      </c>
      <c r="K115" s="264">
        <v>149.9</v>
      </c>
    </row>
    <row r="116" spans="1:11" ht="15.75" customHeight="1">
      <c r="A116" s="116"/>
      <c r="B116" s="176" t="str">
        <f t="shared" si="4"/>
        <v>EBO</v>
      </c>
      <c r="C116" s="8" t="s">
        <v>76</v>
      </c>
      <c r="D116" s="314">
        <v>25.13</v>
      </c>
      <c r="E116" s="314">
        <v>24.99</v>
      </c>
      <c r="F116" s="314">
        <v>23.92</v>
      </c>
      <c r="G116" s="314">
        <v>23.8</v>
      </c>
      <c r="H116" s="314">
        <v>23.79</v>
      </c>
      <c r="I116" s="314">
        <v>23.8</v>
      </c>
      <c r="J116" s="314">
        <v>24.3</v>
      </c>
      <c r="K116" s="314">
        <v>24.6</v>
      </c>
    </row>
    <row r="117" spans="1:11" ht="15.75" customHeight="1">
      <c r="A117" s="116"/>
      <c r="B117" s="176" t="str">
        <f t="shared" si="4"/>
        <v>EBO</v>
      </c>
      <c r="C117" s="8" t="s">
        <v>77</v>
      </c>
      <c r="D117" s="264">
        <v>27.76</v>
      </c>
      <c r="E117" s="264">
        <v>27.48</v>
      </c>
      <c r="F117" s="264">
        <v>33.56</v>
      </c>
      <c r="G117" s="264">
        <v>33.21</v>
      </c>
      <c r="H117" s="264">
        <v>32.42</v>
      </c>
      <c r="I117" s="264">
        <v>32.700000000000003</v>
      </c>
      <c r="J117" s="264">
        <v>32.700000000000003</v>
      </c>
      <c r="K117" s="264">
        <v>33.4</v>
      </c>
    </row>
    <row r="118" spans="1:11" ht="15.75" customHeight="1">
      <c r="A118" s="116"/>
      <c r="B118" s="176" t="str">
        <f t="shared" si="4"/>
        <v>EBO</v>
      </c>
      <c r="C118" s="8" t="s">
        <v>78</v>
      </c>
      <c r="D118" s="314">
        <v>35.65</v>
      </c>
      <c r="E118" s="314">
        <v>34.39</v>
      </c>
      <c r="F118" s="314">
        <v>35.159999999999997</v>
      </c>
      <c r="G118" s="314">
        <v>37.61</v>
      </c>
      <c r="H118" s="314">
        <v>39.24</v>
      </c>
      <c r="I118" s="314">
        <v>33.4</v>
      </c>
      <c r="J118" s="314">
        <v>28.8</v>
      </c>
      <c r="K118" s="314">
        <v>28</v>
      </c>
    </row>
    <row r="119" spans="1:11" ht="15.75" customHeight="1">
      <c r="A119" s="116"/>
      <c r="B119" s="176" t="str">
        <f t="shared" si="4"/>
        <v>EBO</v>
      </c>
      <c r="C119" s="8" t="s">
        <v>79</v>
      </c>
      <c r="D119" s="264">
        <v>12.66</v>
      </c>
      <c r="E119" s="264">
        <v>12.45</v>
      </c>
      <c r="F119" s="264">
        <v>11.76</v>
      </c>
      <c r="G119" s="264">
        <v>11.25</v>
      </c>
      <c r="H119" s="264">
        <v>8.11</v>
      </c>
      <c r="I119" s="264">
        <v>6.9</v>
      </c>
      <c r="J119" s="264">
        <v>8.6999999999999993</v>
      </c>
      <c r="K119" s="264">
        <v>10.8</v>
      </c>
    </row>
    <row r="120" spans="1:11" ht="15.75" customHeight="1">
      <c r="A120" s="116"/>
      <c r="B120" s="176" t="str">
        <f t="shared" si="4"/>
        <v>EBO</v>
      </c>
      <c r="C120" s="13" t="s">
        <v>80</v>
      </c>
      <c r="D120" s="317">
        <v>8</v>
      </c>
      <c r="E120" s="317">
        <v>8</v>
      </c>
      <c r="F120" s="317">
        <v>8</v>
      </c>
      <c r="G120" s="317">
        <v>8</v>
      </c>
      <c r="H120" s="317">
        <v>8</v>
      </c>
      <c r="I120" s="317">
        <v>8</v>
      </c>
      <c r="J120" s="317">
        <v>7</v>
      </c>
      <c r="K120" s="317">
        <v>7</v>
      </c>
    </row>
    <row r="121" spans="1:11" ht="15.75" customHeight="1">
      <c r="A121" s="116"/>
      <c r="B121" s="176" t="str">
        <f t="shared" si="4"/>
        <v>EBO</v>
      </c>
      <c r="C121" s="13" t="s">
        <v>81</v>
      </c>
      <c r="D121" s="261">
        <v>185</v>
      </c>
      <c r="E121" s="261">
        <v>185</v>
      </c>
      <c r="F121" s="261">
        <v>185</v>
      </c>
      <c r="G121" s="261">
        <v>185</v>
      </c>
      <c r="H121" s="261">
        <v>185</v>
      </c>
      <c r="I121" s="261">
        <v>185</v>
      </c>
      <c r="J121" s="261">
        <v>172.5</v>
      </c>
      <c r="K121" s="261">
        <v>165</v>
      </c>
    </row>
    <row r="122" spans="1:11" ht="15.75" customHeight="1">
      <c r="A122" s="116"/>
      <c r="B122" s="176" t="str">
        <f t="shared" si="4"/>
        <v>EBO</v>
      </c>
      <c r="C122" s="13" t="s">
        <v>82</v>
      </c>
      <c r="D122" s="317">
        <v>45.2</v>
      </c>
      <c r="E122" s="317">
        <v>45</v>
      </c>
      <c r="F122" s="317">
        <v>45</v>
      </c>
      <c r="G122" s="317">
        <v>45</v>
      </c>
      <c r="H122" s="317">
        <v>45</v>
      </c>
      <c r="I122" s="317">
        <v>44.6</v>
      </c>
      <c r="J122" s="317">
        <v>38</v>
      </c>
      <c r="K122" s="317">
        <v>30.8</v>
      </c>
    </row>
    <row r="123" spans="1:11" ht="15.75" customHeight="1">
      <c r="A123" s="116"/>
      <c r="B123" s="176" t="str">
        <f t="shared" si="4"/>
        <v>EBO</v>
      </c>
      <c r="C123" s="13" t="s">
        <v>83</v>
      </c>
      <c r="D123" s="261">
        <v>5878</v>
      </c>
      <c r="E123" s="261">
        <v>5845</v>
      </c>
      <c r="F123" s="261">
        <v>5812</v>
      </c>
      <c r="G123" s="261">
        <v>5648</v>
      </c>
      <c r="H123" s="261">
        <v>5527</v>
      </c>
      <c r="I123" s="261">
        <v>5273</v>
      </c>
      <c r="J123" s="261">
        <v>5243</v>
      </c>
      <c r="K123" s="261">
        <v>4784</v>
      </c>
    </row>
    <row r="124" spans="1:11" ht="15.75" customHeight="1">
      <c r="A124" s="116"/>
      <c r="B124" s="176" t="str">
        <f t="shared" si="4"/>
        <v>EBO</v>
      </c>
      <c r="C124" s="13" t="s">
        <v>84</v>
      </c>
      <c r="D124" s="317">
        <v>4922</v>
      </c>
      <c r="E124" s="317">
        <v>4804</v>
      </c>
      <c r="F124" s="317">
        <v>4722</v>
      </c>
      <c r="G124" s="317">
        <v>4591</v>
      </c>
      <c r="H124" s="317">
        <v>4433</v>
      </c>
      <c r="I124" s="317">
        <v>4332</v>
      </c>
      <c r="J124" s="317">
        <v>3671</v>
      </c>
      <c r="K124" s="317">
        <v>3501</v>
      </c>
    </row>
    <row r="125" spans="1:11" ht="15.75" customHeight="1">
      <c r="A125" s="116"/>
      <c r="B125" s="176" t="str">
        <f t="shared" si="4"/>
        <v>EBO</v>
      </c>
      <c r="C125" s="222" t="s">
        <v>85</v>
      </c>
      <c r="D125" s="46">
        <v>3.4000000000000002E-4</v>
      </c>
      <c r="E125" s="46">
        <v>3.3599999999999998E-4</v>
      </c>
      <c r="F125" s="46">
        <v>3.4099999999999999E-4</v>
      </c>
      <c r="G125" s="46">
        <v>3.4499999999999998E-4</v>
      </c>
      <c r="H125" s="46">
        <v>3.39E-4</v>
      </c>
      <c r="I125" s="46">
        <v>3.6999999999999999E-4</v>
      </c>
      <c r="J125" s="46">
        <v>4.4000000000000002E-4</v>
      </c>
      <c r="K125" s="46">
        <v>4.8000000000000001E-4</v>
      </c>
    </row>
    <row r="126" spans="1:11" ht="15.75" customHeight="1">
      <c r="A126" s="116"/>
      <c r="B126" s="176" t="str">
        <f t="shared" si="4"/>
        <v>EBO</v>
      </c>
      <c r="C126" s="13" t="s">
        <v>86</v>
      </c>
      <c r="D126" s="317">
        <v>2704</v>
      </c>
      <c r="E126" s="317">
        <v>2591</v>
      </c>
      <c r="F126" s="317">
        <v>2619</v>
      </c>
      <c r="G126" s="317">
        <v>2715</v>
      </c>
      <c r="H126" s="317">
        <v>2356</v>
      </c>
      <c r="I126" s="317">
        <v>2549.6</v>
      </c>
      <c r="J126" s="317">
        <v>2728.1</v>
      </c>
      <c r="K126" s="317">
        <v>2834</v>
      </c>
    </row>
    <row r="127" spans="1:11" ht="15.75" customHeight="1">
      <c r="A127" s="116"/>
      <c r="B127" s="176" t="str">
        <f t="shared" si="4"/>
        <v>EBO</v>
      </c>
      <c r="C127" s="13" t="s">
        <v>87</v>
      </c>
      <c r="D127" s="261">
        <v>1120</v>
      </c>
      <c r="E127" s="261">
        <v>1070</v>
      </c>
      <c r="F127" s="261">
        <v>1040</v>
      </c>
      <c r="G127" s="261">
        <v>1033</v>
      </c>
      <c r="H127" s="261">
        <v>901</v>
      </c>
      <c r="I127" s="261">
        <v>884</v>
      </c>
      <c r="J127" s="261">
        <v>846</v>
      </c>
      <c r="K127" s="261">
        <v>801</v>
      </c>
    </row>
    <row r="128" spans="1:11" ht="15.75" customHeight="1">
      <c r="A128" s="116"/>
      <c r="B128" s="176" t="str">
        <f t="shared" si="4"/>
        <v>EBO</v>
      </c>
      <c r="C128" s="157" t="s">
        <v>111</v>
      </c>
      <c r="D128" s="314">
        <v>458.09</v>
      </c>
      <c r="E128" s="314">
        <v>416.87</v>
      </c>
      <c r="F128" s="314">
        <v>412.54</v>
      </c>
      <c r="G128" s="314">
        <v>393.16</v>
      </c>
      <c r="H128" s="314">
        <v>376.18</v>
      </c>
      <c r="I128" s="314">
        <v>301.36</v>
      </c>
      <c r="J128" s="314">
        <v>324.5</v>
      </c>
      <c r="K128" s="314">
        <v>139.94</v>
      </c>
    </row>
    <row r="129" spans="1:12" ht="25.5">
      <c r="A129" s="116"/>
      <c r="B129" s="176" t="str">
        <f t="shared" si="4"/>
        <v>EBO</v>
      </c>
      <c r="C129" s="155" t="s">
        <v>89</v>
      </c>
      <c r="D129" s="300">
        <v>3.73</v>
      </c>
      <c r="E129" s="263">
        <v>3.68</v>
      </c>
      <c r="F129" s="263">
        <v>4.1900000000000004</v>
      </c>
      <c r="G129" s="263">
        <v>4.5599999999999996</v>
      </c>
      <c r="H129" s="263">
        <v>4.03</v>
      </c>
      <c r="I129" s="263">
        <v>4.9400000000000004</v>
      </c>
      <c r="J129" s="263">
        <v>5.53</v>
      </c>
      <c r="K129" s="263">
        <v>8.23</v>
      </c>
    </row>
    <row r="130" spans="1:12" ht="15.75" customHeight="1">
      <c r="A130" s="116"/>
      <c r="B130" s="176" t="str">
        <f t="shared" si="4"/>
        <v>EBO</v>
      </c>
      <c r="C130" s="155" t="s">
        <v>90</v>
      </c>
      <c r="D130" s="318">
        <v>12.85</v>
      </c>
      <c r="E130" s="319" t="s">
        <v>112</v>
      </c>
      <c r="F130" s="319">
        <v>13.16</v>
      </c>
      <c r="G130" s="319">
        <v>13.16</v>
      </c>
      <c r="H130" s="319">
        <v>13.13</v>
      </c>
      <c r="I130" s="319">
        <v>13.65</v>
      </c>
      <c r="J130" s="319">
        <v>14.05</v>
      </c>
      <c r="K130" s="319">
        <v>14.47</v>
      </c>
    </row>
    <row r="131" spans="1:12" ht="25.5">
      <c r="A131" s="116"/>
      <c r="B131" s="176" t="str">
        <f t="shared" si="4"/>
        <v>EBO</v>
      </c>
      <c r="C131" s="155" t="s">
        <v>91</v>
      </c>
      <c r="D131" s="320">
        <v>3.68</v>
      </c>
      <c r="E131" s="263" t="s">
        <v>113</v>
      </c>
      <c r="F131" s="263">
        <v>3.15</v>
      </c>
      <c r="G131" s="263">
        <v>2.63</v>
      </c>
      <c r="H131" s="263">
        <v>2.46</v>
      </c>
      <c r="I131" s="263">
        <v>3.21</v>
      </c>
      <c r="J131" s="263">
        <v>3.86</v>
      </c>
      <c r="K131" s="263">
        <v>5.78</v>
      </c>
    </row>
    <row r="132" spans="1:12" ht="25.5">
      <c r="A132" s="116"/>
      <c r="B132" s="176" t="str">
        <f t="shared" si="4"/>
        <v>EBO</v>
      </c>
      <c r="C132" s="155" t="s">
        <v>92</v>
      </c>
      <c r="D132" s="318">
        <v>8.49</v>
      </c>
      <c r="E132" s="319">
        <v>8.86</v>
      </c>
      <c r="F132" s="319">
        <v>8.9600000000000009</v>
      </c>
      <c r="G132" s="319">
        <v>9.84</v>
      </c>
      <c r="H132" s="319">
        <v>9.91</v>
      </c>
      <c r="I132" s="319">
        <v>10.46</v>
      </c>
      <c r="J132" s="319">
        <v>11.33</v>
      </c>
      <c r="K132" s="319">
        <v>12.05</v>
      </c>
    </row>
    <row r="133" spans="1:12" ht="14.25">
      <c r="A133" s="116"/>
      <c r="B133" s="176" t="str">
        <f t="shared" si="4"/>
        <v>EBO</v>
      </c>
      <c r="C133" s="343" t="s">
        <v>114</v>
      </c>
      <c r="D133" s="344"/>
      <c r="E133" s="345"/>
      <c r="F133" s="345"/>
      <c r="G133" s="345"/>
      <c r="H133" s="346"/>
      <c r="I133" s="346"/>
      <c r="J133" s="346"/>
      <c r="K133" s="347"/>
      <c r="L133" s="341"/>
    </row>
    <row r="134" spans="1:12" ht="14.25">
      <c r="A134" s="116"/>
      <c r="B134" s="176" t="str">
        <f t="shared" si="4"/>
        <v>EBO</v>
      </c>
      <c r="C134" s="348" t="s">
        <v>115</v>
      </c>
      <c r="D134" s="349"/>
      <c r="E134" s="350"/>
      <c r="F134" s="350"/>
      <c r="G134" s="350"/>
      <c r="H134" s="351"/>
      <c r="I134" s="351"/>
      <c r="J134" s="351"/>
      <c r="K134" s="352"/>
      <c r="L134" s="342"/>
    </row>
    <row r="135" spans="1:12" ht="14.25">
      <c r="A135" s="116"/>
      <c r="B135" s="176" t="str">
        <f t="shared" si="4"/>
        <v>EBO</v>
      </c>
      <c r="C135" s="366"/>
      <c r="D135" s="365"/>
      <c r="E135" s="353"/>
      <c r="F135" s="353"/>
      <c r="G135" s="353"/>
      <c r="H135" s="354"/>
      <c r="I135" s="354"/>
      <c r="J135" s="354"/>
      <c r="K135" s="352"/>
      <c r="L135" s="342"/>
    </row>
    <row r="136" spans="1:12" ht="15.75" customHeight="1">
      <c r="A136" s="116"/>
      <c r="B136" s="176" t="str">
        <f t="shared" si="4"/>
        <v>EBO</v>
      </c>
      <c r="C136" s="311" t="s">
        <v>96</v>
      </c>
      <c r="D136" s="312">
        <v>2021</v>
      </c>
      <c r="E136" s="312">
        <v>2020</v>
      </c>
      <c r="F136" s="312">
        <v>2019</v>
      </c>
      <c r="G136" s="312">
        <v>2018</v>
      </c>
      <c r="H136" s="312">
        <v>2017</v>
      </c>
      <c r="I136" s="312">
        <v>2016</v>
      </c>
      <c r="J136" s="312">
        <v>2015</v>
      </c>
      <c r="K136" s="352"/>
    </row>
    <row r="137" spans="1:12" ht="15.75" customHeight="1">
      <c r="A137" s="116"/>
      <c r="B137" s="408" t="str">
        <f t="shared" si="4"/>
        <v>EBO</v>
      </c>
      <c r="C137" s="409" t="s">
        <v>97</v>
      </c>
      <c r="D137" s="410">
        <v>0</v>
      </c>
      <c r="E137" s="410">
        <v>552.54</v>
      </c>
      <c r="F137" s="410">
        <v>559.34</v>
      </c>
      <c r="G137" s="410">
        <f>+H112</f>
        <v>549.03</v>
      </c>
      <c r="H137" s="410">
        <f>I112</f>
        <v>601.70000000000005</v>
      </c>
      <c r="I137" s="411">
        <f>J112</f>
        <v>660.2</v>
      </c>
      <c r="J137" s="411">
        <f>K112</f>
        <v>694.3</v>
      </c>
      <c r="K137" s="352"/>
    </row>
    <row r="138" spans="1:12" ht="15.75" customHeight="1">
      <c r="A138" s="116"/>
      <c r="B138" s="408" t="str">
        <f t="shared" si="4"/>
        <v>EBO</v>
      </c>
      <c r="C138" s="412" t="s">
        <v>98</v>
      </c>
      <c r="D138" s="410">
        <v>0</v>
      </c>
      <c r="E138" s="410">
        <v>185</v>
      </c>
      <c r="F138" s="410">
        <v>185</v>
      </c>
      <c r="G138" s="410">
        <f>+H121</f>
        <v>185</v>
      </c>
      <c r="H138" s="410">
        <f>I121</f>
        <v>185</v>
      </c>
      <c r="I138" s="411">
        <f>J121</f>
        <v>172.5</v>
      </c>
      <c r="J138" s="411">
        <f>K121</f>
        <v>165</v>
      </c>
      <c r="K138" s="352"/>
    </row>
    <row r="139" spans="1:12" ht="15.75" customHeight="1">
      <c r="A139" s="116"/>
      <c r="B139" s="408" t="str">
        <f t="shared" si="4"/>
        <v>EBO</v>
      </c>
      <c r="C139" s="412" t="s">
        <v>99</v>
      </c>
      <c r="D139" s="410">
        <v>0</v>
      </c>
      <c r="E139" s="410">
        <v>3.4094779711218065E-4</v>
      </c>
      <c r="F139" s="410">
        <v>3.4514377391089724E-4</v>
      </c>
      <c r="G139" s="410">
        <f t="shared" ref="G139" si="5">+G137/(G138*8760)</f>
        <v>3.3878193261754902E-4</v>
      </c>
      <c r="H139" s="410">
        <f>+H137/(H138*8760)</f>
        <v>3.7128224114525487E-4</v>
      </c>
      <c r="I139" s="411">
        <f t="shared" ref="I139" si="6">+I137/(I138*8760)</f>
        <v>4.3690027132552449E-4</v>
      </c>
      <c r="J139" s="411">
        <f>+J137/(J138*8760)</f>
        <v>4.8035145980351455E-4</v>
      </c>
      <c r="K139" s="352"/>
    </row>
    <row r="140" spans="1:12" ht="15.75" customHeight="1">
      <c r="A140" s="116"/>
      <c r="B140" s="408" t="str">
        <f t="shared" si="4"/>
        <v>EBO</v>
      </c>
      <c r="C140" s="416"/>
      <c r="D140" s="416"/>
      <c r="E140" s="417"/>
      <c r="F140" s="417"/>
      <c r="G140" s="417"/>
      <c r="H140" s="418"/>
      <c r="I140" s="418"/>
      <c r="J140" s="418"/>
      <c r="K140" s="418"/>
    </row>
    <row r="141" spans="1:12" s="52" customFormat="1" ht="15.75" customHeight="1">
      <c r="A141" s="120"/>
      <c r="B141" s="382" t="s">
        <v>17</v>
      </c>
      <c r="C141" s="360" t="s">
        <v>54</v>
      </c>
      <c r="D141" s="325">
        <v>2021</v>
      </c>
      <c r="E141" s="325">
        <v>2020</v>
      </c>
      <c r="F141" s="325">
        <v>2019</v>
      </c>
      <c r="G141" s="325">
        <v>2018</v>
      </c>
      <c r="H141" s="325">
        <v>2017</v>
      </c>
      <c r="I141" s="325">
        <v>2016</v>
      </c>
      <c r="J141" s="325">
        <v>2015</v>
      </c>
      <c r="K141" s="325">
        <v>2014</v>
      </c>
    </row>
    <row r="142" spans="1:12" ht="15.75" customHeight="1">
      <c r="A142" s="116"/>
      <c r="B142" s="408" t="str">
        <f>$B$141</f>
        <v>EMS</v>
      </c>
      <c r="C142" s="474" t="s">
        <v>55</v>
      </c>
      <c r="D142" s="475">
        <v>1084146</v>
      </c>
      <c r="E142" s="475">
        <v>1065484</v>
      </c>
      <c r="F142" s="475">
        <v>1039233</v>
      </c>
      <c r="G142" s="475">
        <v>1018108</v>
      </c>
      <c r="H142" s="475">
        <v>1015526</v>
      </c>
      <c r="I142" s="475">
        <v>990556</v>
      </c>
      <c r="J142" s="475">
        <v>970635</v>
      </c>
      <c r="K142" s="475">
        <v>938105</v>
      </c>
    </row>
    <row r="143" spans="1:12" ht="15.75" customHeight="1">
      <c r="A143" s="116"/>
      <c r="B143" s="408" t="str">
        <f t="shared" ref="B143:B185" si="7">$B$141</f>
        <v>EMS</v>
      </c>
      <c r="C143" s="474" t="s">
        <v>56</v>
      </c>
      <c r="D143" s="476">
        <v>321</v>
      </c>
      <c r="E143" s="476">
        <v>238</v>
      </c>
      <c r="F143" s="476">
        <v>193</v>
      </c>
      <c r="G143" s="476">
        <v>162</v>
      </c>
      <c r="H143" s="476">
        <v>139</v>
      </c>
      <c r="I143" s="476">
        <v>113</v>
      </c>
      <c r="J143" s="476">
        <v>73</v>
      </c>
      <c r="K143" s="476">
        <v>71</v>
      </c>
    </row>
    <row r="144" spans="1:12" ht="15.75" customHeight="1">
      <c r="A144" s="116"/>
      <c r="B144" s="408" t="str">
        <f t="shared" si="7"/>
        <v>EMS</v>
      </c>
      <c r="C144" s="474" t="s">
        <v>57</v>
      </c>
      <c r="D144" s="476">
        <v>74</v>
      </c>
      <c r="E144" s="476">
        <v>74</v>
      </c>
      <c r="F144" s="476">
        <v>74</v>
      </c>
      <c r="G144" s="476">
        <v>74</v>
      </c>
      <c r="H144" s="476">
        <v>74</v>
      </c>
      <c r="I144" s="476">
        <v>74</v>
      </c>
      <c r="J144" s="476">
        <v>74</v>
      </c>
      <c r="K144" s="476">
        <v>74</v>
      </c>
    </row>
    <row r="145" spans="1:11" ht="15.75" customHeight="1">
      <c r="A145" s="116"/>
      <c r="B145" s="408" t="str">
        <f t="shared" si="7"/>
        <v>EMS</v>
      </c>
      <c r="C145" s="474" t="s">
        <v>58</v>
      </c>
      <c r="D145" s="476">
        <v>1298</v>
      </c>
      <c r="E145" s="476">
        <v>1295</v>
      </c>
      <c r="F145" s="476">
        <v>1315</v>
      </c>
      <c r="G145" s="476">
        <v>1334</v>
      </c>
      <c r="H145" s="476" t="s">
        <v>116</v>
      </c>
      <c r="I145" s="476">
        <v>1389</v>
      </c>
      <c r="J145" s="476">
        <v>1320</v>
      </c>
      <c r="K145" s="476">
        <v>1116</v>
      </c>
    </row>
    <row r="146" spans="1:11" ht="15.75" customHeight="1">
      <c r="A146" s="116"/>
      <c r="B146" s="408" t="str">
        <f t="shared" si="7"/>
        <v>EMS</v>
      </c>
      <c r="C146" s="474" t="s">
        <v>59</v>
      </c>
      <c r="D146" s="476">
        <v>1079</v>
      </c>
      <c r="E146" s="476">
        <v>941</v>
      </c>
      <c r="F146" s="476">
        <v>901</v>
      </c>
      <c r="G146" s="476">
        <v>1054</v>
      </c>
      <c r="H146" s="476" t="s">
        <v>117</v>
      </c>
      <c r="I146" s="476">
        <v>776</v>
      </c>
      <c r="J146" s="476">
        <v>912</v>
      </c>
      <c r="K146" s="476">
        <v>1555</v>
      </c>
    </row>
    <row r="147" spans="1:11" ht="15.75" customHeight="1">
      <c r="A147" s="116"/>
      <c r="B147" s="408" t="str">
        <f t="shared" si="7"/>
        <v>EMS</v>
      </c>
      <c r="C147" s="474" t="s">
        <v>60</v>
      </c>
      <c r="D147" s="476">
        <v>78</v>
      </c>
      <c r="E147" s="476">
        <v>78</v>
      </c>
      <c r="F147" s="476">
        <v>78</v>
      </c>
      <c r="G147" s="476">
        <v>78</v>
      </c>
      <c r="H147" s="476">
        <v>79</v>
      </c>
      <c r="I147" s="476">
        <v>79</v>
      </c>
      <c r="J147" s="476">
        <v>79</v>
      </c>
      <c r="K147" s="476">
        <v>79</v>
      </c>
    </row>
    <row r="148" spans="1:11" ht="15.75" customHeight="1">
      <c r="A148" s="116"/>
      <c r="B148" s="408" t="str">
        <f t="shared" si="7"/>
        <v>EMS</v>
      </c>
      <c r="C148" s="474" t="s">
        <v>61</v>
      </c>
      <c r="D148" s="476" t="s">
        <v>62</v>
      </c>
      <c r="E148" s="476" t="s">
        <v>63</v>
      </c>
      <c r="F148" s="476" t="s">
        <v>63</v>
      </c>
      <c r="G148" s="476" t="s">
        <v>63</v>
      </c>
      <c r="H148" s="476" t="s">
        <v>63</v>
      </c>
      <c r="I148" s="476" t="s">
        <v>63</v>
      </c>
      <c r="J148" s="476" t="s">
        <v>63</v>
      </c>
      <c r="K148" s="476" t="s">
        <v>62</v>
      </c>
    </row>
    <row r="149" spans="1:11" ht="15.75" customHeight="1">
      <c r="A149" s="116"/>
      <c r="B149" s="408" t="str">
        <f t="shared" si="7"/>
        <v>EMS</v>
      </c>
      <c r="C149" s="477" t="s">
        <v>64</v>
      </c>
      <c r="D149" s="478">
        <v>5805.77</v>
      </c>
      <c r="E149" s="478">
        <v>5577.44</v>
      </c>
      <c r="F149" s="478">
        <v>5644.98</v>
      </c>
      <c r="G149" s="478">
        <v>5643.1</v>
      </c>
      <c r="H149" s="478">
        <v>5350.6</v>
      </c>
      <c r="I149" s="478">
        <v>6021.7</v>
      </c>
      <c r="J149" s="478">
        <v>5357.8</v>
      </c>
      <c r="K149" s="478">
        <v>5490.5</v>
      </c>
    </row>
    <row r="150" spans="1:11" ht="15.75" customHeight="1">
      <c r="A150" s="116"/>
      <c r="B150" s="408" t="str">
        <f t="shared" si="7"/>
        <v>EMS</v>
      </c>
      <c r="C150" s="479" t="s">
        <v>65</v>
      </c>
      <c r="D150" s="480">
        <v>955.86</v>
      </c>
      <c r="E150" s="480">
        <v>933.18</v>
      </c>
      <c r="F150" s="480">
        <v>924.91</v>
      </c>
      <c r="G150" s="480">
        <v>881.2</v>
      </c>
      <c r="H150" s="480">
        <v>906.8</v>
      </c>
      <c r="I150" s="480">
        <v>862.1</v>
      </c>
      <c r="J150" s="480">
        <v>733.8</v>
      </c>
      <c r="K150" s="480">
        <v>825.3</v>
      </c>
    </row>
    <row r="151" spans="1:11" ht="15.75" customHeight="1">
      <c r="A151" s="116"/>
      <c r="B151" s="408" t="str">
        <f t="shared" si="7"/>
        <v>EMS</v>
      </c>
      <c r="C151" s="479" t="s">
        <v>66</v>
      </c>
      <c r="D151" s="480">
        <v>4849.91</v>
      </c>
      <c r="E151" s="480">
        <v>4644.26</v>
      </c>
      <c r="F151" s="480">
        <v>4720.07</v>
      </c>
      <c r="G151" s="480">
        <v>4761.8999999999996</v>
      </c>
      <c r="H151" s="480">
        <v>4443.8</v>
      </c>
      <c r="I151" s="480">
        <v>5159.6000000000004</v>
      </c>
      <c r="J151" s="480">
        <v>4624</v>
      </c>
      <c r="K151" s="480">
        <v>4665.2</v>
      </c>
    </row>
    <row r="152" spans="1:11" ht="15.75" customHeight="1">
      <c r="A152" s="116"/>
      <c r="B152" s="408" t="str">
        <f t="shared" si="7"/>
        <v>EMS</v>
      </c>
      <c r="C152" s="479" t="s">
        <v>67</v>
      </c>
      <c r="D152" s="480" t="s">
        <v>62</v>
      </c>
      <c r="E152" s="480" t="s">
        <v>62</v>
      </c>
      <c r="F152" s="480" t="s">
        <v>101</v>
      </c>
      <c r="G152" s="480" t="s">
        <v>62</v>
      </c>
      <c r="H152" s="480" t="s">
        <v>62</v>
      </c>
      <c r="I152" s="480" t="s">
        <v>62</v>
      </c>
      <c r="J152" s="480" t="s">
        <v>62</v>
      </c>
      <c r="K152" s="480" t="s">
        <v>62</v>
      </c>
    </row>
    <row r="153" spans="1:11" ht="15.75" customHeight="1">
      <c r="A153" s="116"/>
      <c r="B153" s="408" t="str">
        <f t="shared" si="7"/>
        <v>EMS</v>
      </c>
      <c r="C153" s="477" t="s">
        <v>68</v>
      </c>
      <c r="D153" s="478">
        <v>850.57</v>
      </c>
      <c r="E153" s="478" t="s">
        <v>118</v>
      </c>
      <c r="F153" s="478">
        <v>808</v>
      </c>
      <c r="G153" s="478">
        <v>780.5</v>
      </c>
      <c r="H153" s="478">
        <v>805</v>
      </c>
      <c r="I153" s="478">
        <v>780.5</v>
      </c>
      <c r="J153" s="478">
        <v>828.5</v>
      </c>
      <c r="K153" s="478">
        <v>848.84</v>
      </c>
    </row>
    <row r="154" spans="1:11" ht="15.75" customHeight="1">
      <c r="A154" s="116"/>
      <c r="B154" s="408" t="str">
        <f t="shared" si="7"/>
        <v>EMS</v>
      </c>
      <c r="C154" s="474" t="s">
        <v>69</v>
      </c>
      <c r="D154" s="481">
        <v>0.1232</v>
      </c>
      <c r="E154" s="481">
        <v>0.13109999999999999</v>
      </c>
      <c r="F154" s="481">
        <v>0.1229</v>
      </c>
      <c r="G154" s="481">
        <v>0.1268</v>
      </c>
      <c r="H154" s="481">
        <v>0.13439999999999999</v>
      </c>
      <c r="I154" s="481">
        <v>0.13719999999999999</v>
      </c>
      <c r="J154" s="481">
        <v>0.1424</v>
      </c>
      <c r="K154" s="481">
        <v>0.14599999999999999</v>
      </c>
    </row>
    <row r="155" spans="1:11" ht="15.75" customHeight="1">
      <c r="A155" s="116"/>
      <c r="B155" s="408" t="str">
        <f t="shared" si="7"/>
        <v>EMS</v>
      </c>
      <c r="C155" s="474" t="s">
        <v>70</v>
      </c>
      <c r="D155" s="481">
        <v>9.9400000000000002E-2</v>
      </c>
      <c r="E155" s="481">
        <v>0.10340000000000001</v>
      </c>
      <c r="F155" s="481">
        <v>9.4100000000000003E-2</v>
      </c>
      <c r="G155" s="481">
        <v>9.11E-2</v>
      </c>
      <c r="H155" s="481">
        <v>0.1</v>
      </c>
      <c r="I155" s="481">
        <v>9.8299999999999998E-2</v>
      </c>
      <c r="J155" s="481">
        <v>9.8199999999999996E-2</v>
      </c>
      <c r="K155" s="481">
        <v>9.1700000000000004E-2</v>
      </c>
    </row>
    <row r="156" spans="1:11" ht="15.75" customHeight="1">
      <c r="A156" s="116"/>
      <c r="B156" s="408" t="str">
        <f t="shared" si="7"/>
        <v>EMS</v>
      </c>
      <c r="C156" s="474" t="s">
        <v>71</v>
      </c>
      <c r="D156" s="481">
        <v>2.3800000000000002E-2</v>
      </c>
      <c r="E156" s="481">
        <v>2.7699999999999999E-2</v>
      </c>
      <c r="F156" s="481">
        <v>2.8799999999999999E-2</v>
      </c>
      <c r="G156" s="481">
        <v>3.5700000000000003E-2</v>
      </c>
      <c r="H156" s="481">
        <v>3.44E-2</v>
      </c>
      <c r="I156" s="481">
        <v>3.8899999999999997E-2</v>
      </c>
      <c r="J156" s="481">
        <v>4.4200000000000003E-2</v>
      </c>
      <c r="K156" s="481">
        <v>5.4300000000000001E-2</v>
      </c>
    </row>
    <row r="157" spans="1:11" ht="15.75" customHeight="1">
      <c r="A157" s="116"/>
      <c r="B157" s="408" t="str">
        <f t="shared" si="7"/>
        <v>EMS</v>
      </c>
      <c r="C157" s="482" t="s">
        <v>72</v>
      </c>
      <c r="D157" s="478">
        <v>4368</v>
      </c>
      <c r="E157" s="478">
        <v>4512.13</v>
      </c>
      <c r="F157" s="478">
        <v>4555.16</v>
      </c>
      <c r="G157" s="478">
        <v>4354.57</v>
      </c>
      <c r="H157" s="478">
        <v>4313.3599999999997</v>
      </c>
      <c r="I157" s="478">
        <v>4310</v>
      </c>
      <c r="J157" s="478">
        <v>4477</v>
      </c>
      <c r="K157" s="478">
        <v>4445</v>
      </c>
    </row>
    <row r="158" spans="1:11" ht="15.75" customHeight="1">
      <c r="A158" s="116"/>
      <c r="B158" s="408" t="str">
        <f t="shared" si="7"/>
        <v>EMS</v>
      </c>
      <c r="C158" s="479" t="s">
        <v>73</v>
      </c>
      <c r="D158" s="480">
        <v>2049.61</v>
      </c>
      <c r="E158" s="480">
        <v>2084.5500000000002</v>
      </c>
      <c r="F158" s="480">
        <v>1995.35</v>
      </c>
      <c r="G158" s="480">
        <v>1845.08</v>
      </c>
      <c r="H158" s="480">
        <v>1792.57</v>
      </c>
      <c r="I158" s="480">
        <v>1693</v>
      </c>
      <c r="J158" s="480">
        <v>1686</v>
      </c>
      <c r="K158" s="480">
        <v>1643</v>
      </c>
    </row>
    <row r="159" spans="1:11" ht="15.75" customHeight="1">
      <c r="A159" s="116"/>
      <c r="B159" s="408" t="str">
        <f t="shared" si="7"/>
        <v>EMS</v>
      </c>
      <c r="C159" s="479" t="s">
        <v>74</v>
      </c>
      <c r="D159" s="480">
        <v>266.04000000000002</v>
      </c>
      <c r="E159" s="480">
        <v>292.14</v>
      </c>
      <c r="F159" s="480">
        <v>299.17</v>
      </c>
      <c r="G159" s="480">
        <v>304.36</v>
      </c>
      <c r="H159" s="480">
        <v>324.23</v>
      </c>
      <c r="I159" s="480">
        <v>452</v>
      </c>
      <c r="J159" s="480">
        <v>584</v>
      </c>
      <c r="K159" s="480">
        <v>628</v>
      </c>
    </row>
    <row r="160" spans="1:11" ht="15.75" customHeight="1">
      <c r="A160" s="116"/>
      <c r="B160" s="408" t="str">
        <f t="shared" si="7"/>
        <v>EMS</v>
      </c>
      <c r="C160" s="479" t="s">
        <v>75</v>
      </c>
      <c r="D160" s="480">
        <v>883.86</v>
      </c>
      <c r="E160" s="480">
        <v>946.62</v>
      </c>
      <c r="F160" s="480">
        <v>1052.92</v>
      </c>
      <c r="G160" s="480">
        <v>1031</v>
      </c>
      <c r="H160" s="480">
        <v>1041</v>
      </c>
      <c r="I160" s="480">
        <v>1038</v>
      </c>
      <c r="J160" s="480">
        <v>1094</v>
      </c>
      <c r="K160" s="480">
        <v>1073</v>
      </c>
    </row>
    <row r="161" spans="1:11" ht="15.75" customHeight="1">
      <c r="A161" s="116"/>
      <c r="B161" s="408" t="str">
        <f t="shared" si="7"/>
        <v>EMS</v>
      </c>
      <c r="C161" s="479" t="s">
        <v>76</v>
      </c>
      <c r="D161" s="480">
        <v>604.12</v>
      </c>
      <c r="E161" s="480">
        <v>601.57000000000005</v>
      </c>
      <c r="F161" s="480">
        <v>569.69000000000005</v>
      </c>
      <c r="G161" s="480">
        <v>548</v>
      </c>
      <c r="H161" s="480">
        <v>530</v>
      </c>
      <c r="I161" s="480">
        <v>487</v>
      </c>
      <c r="J161" s="480">
        <v>473</v>
      </c>
      <c r="K161" s="480">
        <v>472</v>
      </c>
    </row>
    <row r="162" spans="1:11" ht="15.75" customHeight="1">
      <c r="A162" s="116"/>
      <c r="B162" s="408" t="str">
        <f t="shared" si="7"/>
        <v>EMS</v>
      </c>
      <c r="C162" s="479" t="s">
        <v>77</v>
      </c>
      <c r="D162" s="480">
        <v>214.32</v>
      </c>
      <c r="E162" s="480">
        <v>210.02</v>
      </c>
      <c r="F162" s="480">
        <v>259.82</v>
      </c>
      <c r="G162" s="480">
        <v>245</v>
      </c>
      <c r="H162" s="480">
        <v>247.98</v>
      </c>
      <c r="I162" s="480">
        <v>222</v>
      </c>
      <c r="J162" s="480">
        <v>246</v>
      </c>
      <c r="K162" s="480">
        <v>245</v>
      </c>
    </row>
    <row r="163" spans="1:11" ht="15.75" customHeight="1">
      <c r="A163" s="116"/>
      <c r="B163" s="408" t="str">
        <f t="shared" si="7"/>
        <v>EMS</v>
      </c>
      <c r="C163" s="479" t="s">
        <v>78</v>
      </c>
      <c r="D163" s="480">
        <v>210.61</v>
      </c>
      <c r="E163" s="480">
        <v>212.02</v>
      </c>
      <c r="F163" s="480">
        <v>221.26</v>
      </c>
      <c r="G163" s="480">
        <v>230.39</v>
      </c>
      <c r="H163" s="480">
        <v>231.98</v>
      </c>
      <c r="I163" s="480">
        <v>233</v>
      </c>
      <c r="J163" s="480">
        <v>226</v>
      </c>
      <c r="K163" s="480">
        <v>214</v>
      </c>
    </row>
    <row r="164" spans="1:11" ht="15.75" customHeight="1">
      <c r="A164" s="116"/>
      <c r="B164" s="408" t="str">
        <f t="shared" si="7"/>
        <v>EMS</v>
      </c>
      <c r="C164" s="479" t="s">
        <v>79</v>
      </c>
      <c r="D164" s="480">
        <v>139.47999999999999</v>
      </c>
      <c r="E164" s="480">
        <v>165.21</v>
      </c>
      <c r="F164" s="480">
        <v>156.94999999999999</v>
      </c>
      <c r="G164" s="480">
        <v>150.47999999999999</v>
      </c>
      <c r="H164" s="480">
        <v>145.71</v>
      </c>
      <c r="I164" s="480">
        <v>185</v>
      </c>
      <c r="J164" s="480">
        <v>169</v>
      </c>
      <c r="K164" s="480">
        <v>170</v>
      </c>
    </row>
    <row r="165" spans="1:11" ht="15.75" customHeight="1">
      <c r="A165" s="116"/>
      <c r="B165" s="408" t="str">
        <f t="shared" si="7"/>
        <v>EMS</v>
      </c>
      <c r="C165" s="474" t="s">
        <v>80</v>
      </c>
      <c r="D165" s="411">
        <v>103</v>
      </c>
      <c r="E165" s="411">
        <v>103</v>
      </c>
      <c r="F165" s="411">
        <v>103</v>
      </c>
      <c r="G165" s="411">
        <v>101</v>
      </c>
      <c r="H165" s="411">
        <v>101</v>
      </c>
      <c r="I165" s="411">
        <v>100</v>
      </c>
      <c r="J165" s="411">
        <v>98</v>
      </c>
      <c r="K165" s="411">
        <v>98</v>
      </c>
    </row>
    <row r="166" spans="1:11" ht="15.75" customHeight="1">
      <c r="A166" s="116"/>
      <c r="B166" s="408" t="str">
        <f t="shared" si="7"/>
        <v>EMS</v>
      </c>
      <c r="C166" s="474" t="s">
        <v>81</v>
      </c>
      <c r="D166" s="411">
        <v>2681</v>
      </c>
      <c r="E166" s="411">
        <v>2601</v>
      </c>
      <c r="F166" s="411">
        <v>2540</v>
      </c>
      <c r="G166" s="411">
        <v>2476</v>
      </c>
      <c r="H166" s="411">
        <v>2466</v>
      </c>
      <c r="I166" s="411">
        <v>2357</v>
      </c>
      <c r="J166" s="411">
        <v>2223</v>
      </c>
      <c r="K166" s="411">
        <v>2163</v>
      </c>
    </row>
    <row r="167" spans="1:11" ht="15.75" customHeight="1">
      <c r="A167" s="116"/>
      <c r="B167" s="408" t="str">
        <f t="shared" si="7"/>
        <v>EMS</v>
      </c>
      <c r="C167" s="474" t="s">
        <v>82</v>
      </c>
      <c r="D167" s="411">
        <v>3910</v>
      </c>
      <c r="E167" s="411">
        <v>3889</v>
      </c>
      <c r="F167" s="411">
        <v>3889</v>
      </c>
      <c r="G167" s="411">
        <v>3880</v>
      </c>
      <c r="H167" s="411">
        <v>3869</v>
      </c>
      <c r="I167" s="411">
        <v>3803</v>
      </c>
      <c r="J167" s="411">
        <v>3796</v>
      </c>
      <c r="K167" s="411">
        <v>3789</v>
      </c>
    </row>
    <row r="168" spans="1:11" ht="15.75" customHeight="1">
      <c r="A168" s="116"/>
      <c r="B168" s="408" t="str">
        <f t="shared" si="7"/>
        <v>EMS</v>
      </c>
      <c r="C168" s="474" t="s">
        <v>83</v>
      </c>
      <c r="D168" s="411">
        <v>101037</v>
      </c>
      <c r="E168" s="411">
        <v>99857</v>
      </c>
      <c r="F168" s="411">
        <v>99525</v>
      </c>
      <c r="G168" s="411">
        <v>98548</v>
      </c>
      <c r="H168" s="411">
        <v>83901</v>
      </c>
      <c r="I168" s="411">
        <v>87895</v>
      </c>
      <c r="J168" s="411">
        <v>86268</v>
      </c>
      <c r="K168" s="411">
        <v>85028</v>
      </c>
    </row>
    <row r="169" spans="1:11" ht="15.75" customHeight="1">
      <c r="A169" s="116"/>
      <c r="B169" s="408" t="str">
        <f t="shared" si="7"/>
        <v>EMS</v>
      </c>
      <c r="C169" s="474" t="s">
        <v>84</v>
      </c>
      <c r="D169" s="411">
        <v>87628</v>
      </c>
      <c r="E169" s="411">
        <v>85836</v>
      </c>
      <c r="F169" s="411">
        <v>84893</v>
      </c>
      <c r="G169" s="411">
        <v>83599</v>
      </c>
      <c r="H169" s="411">
        <v>82533</v>
      </c>
      <c r="I169" s="411">
        <v>65308</v>
      </c>
      <c r="J169" s="411">
        <v>61276</v>
      </c>
      <c r="K169" s="411">
        <v>59513</v>
      </c>
    </row>
    <row r="170" spans="1:11" ht="15.75" customHeight="1">
      <c r="A170" s="116"/>
      <c r="B170" s="408" t="str">
        <f t="shared" si="7"/>
        <v>EMS</v>
      </c>
      <c r="C170" s="483" t="s">
        <v>85</v>
      </c>
      <c r="D170" s="476">
        <v>1.8599999999999999E-4</v>
      </c>
      <c r="E170" s="476">
        <v>1.9000000000000001E-4</v>
      </c>
      <c r="F170" s="476">
        <v>2.0000000000000001E-4</v>
      </c>
      <c r="G170" s="476">
        <v>2.0000000000000001E-4</v>
      </c>
      <c r="H170" s="476">
        <v>2.0000000000000001E-4</v>
      </c>
      <c r="I170" s="476">
        <v>2.1000000000000001E-4</v>
      </c>
      <c r="J170" s="476">
        <v>2.3000000000000001E-4</v>
      </c>
      <c r="K170" s="476">
        <v>2.3000000000000001E-4</v>
      </c>
    </row>
    <row r="171" spans="1:11" ht="15.75" customHeight="1">
      <c r="A171" s="116"/>
      <c r="B171" s="408" t="str">
        <f t="shared" si="7"/>
        <v>EMS</v>
      </c>
      <c r="C171" s="474" t="s">
        <v>86</v>
      </c>
      <c r="D171" s="411">
        <v>3365</v>
      </c>
      <c r="E171" s="411">
        <v>3484</v>
      </c>
      <c r="F171" s="411">
        <v>3464</v>
      </c>
      <c r="G171" s="411">
        <v>3264</v>
      </c>
      <c r="H171" s="411">
        <v>3019</v>
      </c>
      <c r="I171" s="411">
        <v>2970</v>
      </c>
      <c r="J171" s="411">
        <v>3397</v>
      </c>
      <c r="K171" s="411">
        <v>3983</v>
      </c>
    </row>
    <row r="172" spans="1:11" ht="15.75" customHeight="1">
      <c r="A172" s="116"/>
      <c r="B172" s="408" t="str">
        <f t="shared" si="7"/>
        <v>EMS</v>
      </c>
      <c r="C172" s="474" t="s">
        <v>87</v>
      </c>
      <c r="D172" s="411">
        <v>835</v>
      </c>
      <c r="E172" s="411">
        <v>823</v>
      </c>
      <c r="F172" s="411">
        <v>790</v>
      </c>
      <c r="G172" s="411">
        <v>763</v>
      </c>
      <c r="H172" s="411">
        <v>755</v>
      </c>
      <c r="I172" s="411">
        <v>683</v>
      </c>
      <c r="J172" s="411">
        <v>735</v>
      </c>
      <c r="K172" s="411">
        <v>841</v>
      </c>
    </row>
    <row r="173" spans="1:11" ht="15.75" customHeight="1">
      <c r="A173" s="116"/>
      <c r="B173" s="408" t="str">
        <f t="shared" si="7"/>
        <v>EMS</v>
      </c>
      <c r="C173" s="484" t="s">
        <v>88</v>
      </c>
      <c r="D173" s="480">
        <v>647.91</v>
      </c>
      <c r="E173" s="480">
        <v>451.38</v>
      </c>
      <c r="F173" s="480">
        <v>448.26</v>
      </c>
      <c r="G173" s="480">
        <v>387.77</v>
      </c>
      <c r="H173" s="480">
        <v>364.39</v>
      </c>
      <c r="I173" s="480">
        <v>364.92</v>
      </c>
      <c r="J173" s="480">
        <v>369.99</v>
      </c>
      <c r="K173" s="480">
        <v>206.97</v>
      </c>
    </row>
    <row r="174" spans="1:11" ht="25.5">
      <c r="A174" s="116"/>
      <c r="B174" s="408" t="str">
        <f t="shared" si="7"/>
        <v>EMS</v>
      </c>
      <c r="C174" s="485" t="s">
        <v>89</v>
      </c>
      <c r="D174" s="486">
        <v>10</v>
      </c>
      <c r="E174" s="486" t="s">
        <v>119</v>
      </c>
      <c r="F174" s="486">
        <v>10.81</v>
      </c>
      <c r="G174" s="486">
        <v>10.92</v>
      </c>
      <c r="H174" s="486">
        <v>11.92</v>
      </c>
      <c r="I174" s="486">
        <v>11.81</v>
      </c>
      <c r="J174" s="486">
        <v>13.93</v>
      </c>
      <c r="K174" s="486">
        <v>12.87</v>
      </c>
    </row>
    <row r="175" spans="1:11" ht="15.75" customHeight="1">
      <c r="A175" s="116"/>
      <c r="B175" s="408" t="str">
        <f t="shared" si="7"/>
        <v>EMS</v>
      </c>
      <c r="C175" s="485" t="s">
        <v>90</v>
      </c>
      <c r="D175" s="486">
        <v>11.5</v>
      </c>
      <c r="E175" s="486">
        <v>11.5</v>
      </c>
      <c r="F175" s="486">
        <v>11.79</v>
      </c>
      <c r="G175" s="486">
        <v>11.89</v>
      </c>
      <c r="H175" s="486">
        <v>12.26</v>
      </c>
      <c r="I175" s="486">
        <v>12.75</v>
      </c>
      <c r="J175" s="486">
        <v>13.28</v>
      </c>
      <c r="K175" s="486">
        <v>13.7</v>
      </c>
    </row>
    <row r="176" spans="1:11" ht="25.5">
      <c r="A176" s="116"/>
      <c r="B176" s="408" t="str">
        <f t="shared" si="7"/>
        <v>EMS</v>
      </c>
      <c r="C176" s="485" t="s">
        <v>91</v>
      </c>
      <c r="D176" s="487">
        <v>4.3099999999999996</v>
      </c>
      <c r="E176" s="487">
        <v>4.3099999999999996</v>
      </c>
      <c r="F176" s="487">
        <v>4.55</v>
      </c>
      <c r="G176" s="487" t="s">
        <v>120</v>
      </c>
      <c r="H176" s="487">
        <v>5.72</v>
      </c>
      <c r="I176" s="487">
        <v>5.93</v>
      </c>
      <c r="J176" s="487">
        <v>7.16</v>
      </c>
      <c r="K176" s="487">
        <v>7.26</v>
      </c>
    </row>
    <row r="177" spans="1:11" ht="25.5">
      <c r="A177" s="116"/>
      <c r="B177" s="408" t="str">
        <f t="shared" si="7"/>
        <v>EMS</v>
      </c>
      <c r="C177" s="485" t="s">
        <v>92</v>
      </c>
      <c r="D177" s="486">
        <v>8.16</v>
      </c>
      <c r="E177" s="486">
        <v>8.16</v>
      </c>
      <c r="F177" s="486">
        <v>8.59</v>
      </c>
      <c r="G177" s="486">
        <v>8.6199999999999992</v>
      </c>
      <c r="H177" s="486">
        <v>9.2200000000000006</v>
      </c>
      <c r="I177" s="486">
        <v>9.76</v>
      </c>
      <c r="J177" s="486">
        <v>10.47</v>
      </c>
      <c r="K177" s="486">
        <v>11.1</v>
      </c>
    </row>
    <row r="178" spans="1:11" ht="14.25">
      <c r="A178" s="116"/>
      <c r="B178" s="384" t="str">
        <f t="shared" si="7"/>
        <v>EMS</v>
      </c>
      <c r="C178" s="419" t="s">
        <v>121</v>
      </c>
      <c r="D178" s="420"/>
      <c r="E178" s="345"/>
      <c r="F178" s="345"/>
      <c r="G178" s="345"/>
      <c r="H178" s="421"/>
      <c r="I178" s="421"/>
      <c r="J178" s="421"/>
      <c r="K178" s="427"/>
    </row>
    <row r="179" spans="1:11" ht="14.25">
      <c r="A179" s="116"/>
      <c r="B179" s="384" t="str">
        <f t="shared" si="7"/>
        <v>EMS</v>
      </c>
      <c r="C179" s="422" t="s">
        <v>122</v>
      </c>
      <c r="D179" s="423"/>
      <c r="E179" s="350"/>
      <c r="F179" s="350"/>
      <c r="G179" s="350"/>
      <c r="H179" s="424"/>
      <c r="I179" s="424"/>
      <c r="J179" s="424"/>
      <c r="K179" s="428"/>
    </row>
    <row r="180" spans="1:11">
      <c r="A180" s="116"/>
      <c r="B180" s="384" t="str">
        <f>$B$141</f>
        <v>EMS</v>
      </c>
      <c r="C180" s="366"/>
      <c r="D180" s="365"/>
      <c r="E180" s="425"/>
      <c r="F180" s="425"/>
      <c r="G180" s="425"/>
      <c r="H180" s="426"/>
      <c r="I180" s="426"/>
      <c r="J180" s="426"/>
      <c r="K180" s="429"/>
    </row>
    <row r="181" spans="1:11" ht="15.75" customHeight="1">
      <c r="A181" s="116"/>
      <c r="B181" s="382" t="str">
        <f t="shared" si="7"/>
        <v>EMS</v>
      </c>
      <c r="C181" s="364" t="s">
        <v>96</v>
      </c>
      <c r="D181" s="325">
        <v>2021</v>
      </c>
      <c r="E181" s="325">
        <v>2020</v>
      </c>
      <c r="F181" s="325">
        <v>2019</v>
      </c>
      <c r="G181" s="325">
        <v>2018</v>
      </c>
      <c r="H181" s="325">
        <v>2017</v>
      </c>
      <c r="I181" s="325">
        <v>2016</v>
      </c>
      <c r="J181" s="325">
        <v>2015</v>
      </c>
      <c r="K181" s="325">
        <v>2014</v>
      </c>
    </row>
    <row r="182" spans="1:11" ht="15.75" customHeight="1">
      <c r="A182" s="116"/>
      <c r="B182" s="383" t="str">
        <f t="shared" si="7"/>
        <v>EMS</v>
      </c>
      <c r="C182" s="409" t="s">
        <v>97</v>
      </c>
      <c r="D182" s="488" t="s">
        <v>318</v>
      </c>
      <c r="E182" s="488">
        <v>4512.13</v>
      </c>
      <c r="F182" s="488">
        <v>4555.16</v>
      </c>
      <c r="G182" s="488">
        <v>4354.57</v>
      </c>
      <c r="H182" s="489">
        <f>+H157</f>
        <v>4313.3599999999997</v>
      </c>
      <c r="I182" s="489">
        <f>I157</f>
        <v>4310</v>
      </c>
      <c r="J182" s="489">
        <f>+J157</f>
        <v>4477</v>
      </c>
      <c r="K182" s="489">
        <f>+K157</f>
        <v>4445</v>
      </c>
    </row>
    <row r="183" spans="1:11" ht="15.75" customHeight="1">
      <c r="A183" s="116"/>
      <c r="B183" s="176" t="str">
        <f t="shared" si="7"/>
        <v>EMS</v>
      </c>
      <c r="C183" s="412" t="s">
        <v>98</v>
      </c>
      <c r="D183" s="488" t="s">
        <v>318</v>
      </c>
      <c r="E183" s="488">
        <v>2601</v>
      </c>
      <c r="F183" s="490">
        <v>2540</v>
      </c>
      <c r="G183" s="490">
        <v>2476</v>
      </c>
      <c r="H183" s="475">
        <f>+H166</f>
        <v>2466</v>
      </c>
      <c r="I183" s="475">
        <f>+I166</f>
        <v>2357</v>
      </c>
      <c r="J183" s="475">
        <f>+J166</f>
        <v>2223</v>
      </c>
      <c r="K183" s="475">
        <f>+K166</f>
        <v>2163</v>
      </c>
    </row>
    <row r="184" spans="1:11" ht="15.75" customHeight="1">
      <c r="A184" s="116"/>
      <c r="B184" s="383" t="str">
        <f t="shared" si="7"/>
        <v>EMS</v>
      </c>
      <c r="C184" s="409" t="s">
        <v>99</v>
      </c>
      <c r="D184" s="488" t="s">
        <v>318</v>
      </c>
      <c r="E184" s="488">
        <v>1.9749173464878649E-4</v>
      </c>
      <c r="F184" s="490">
        <v>2.0472261172832848E-4</v>
      </c>
      <c r="G184" s="490">
        <v>2.0076616799817056E-4</v>
      </c>
      <c r="H184" s="475">
        <f t="shared" ref="H184:J184" si="8">+H182/(H183*8760)</f>
        <v>1.9967262533005957E-4</v>
      </c>
      <c r="I184" s="475">
        <f t="shared" si="8"/>
        <v>2.0874379822659794E-4</v>
      </c>
      <c r="J184" s="475">
        <f t="shared" si="8"/>
        <v>2.2990241086852479E-4</v>
      </c>
      <c r="K184" s="475">
        <f>+K182/(K183*8760)</f>
        <v>2.3459088826823898E-4</v>
      </c>
    </row>
    <row r="185" spans="1:11">
      <c r="A185" s="116"/>
      <c r="B185" s="176" t="str">
        <f t="shared" si="7"/>
        <v>EMS</v>
      </c>
      <c r="C185" s="491"/>
      <c r="D185" s="491"/>
      <c r="E185" s="492"/>
      <c r="F185" s="492"/>
      <c r="G185" s="492"/>
      <c r="H185" s="493"/>
      <c r="I185" s="493"/>
      <c r="J185" s="493"/>
      <c r="K185" s="494"/>
    </row>
    <row r="186" spans="1:11" s="52" customFormat="1" ht="15.75" customHeight="1">
      <c r="A186" s="120"/>
      <c r="B186" s="382" t="s">
        <v>18</v>
      </c>
      <c r="C186" s="360" t="s">
        <v>54</v>
      </c>
      <c r="D186" s="325">
        <v>2021</v>
      </c>
      <c r="E186" s="325">
        <v>2020</v>
      </c>
      <c r="F186" s="325">
        <v>2019</v>
      </c>
      <c r="G186" s="325">
        <v>2018</v>
      </c>
      <c r="H186" s="325">
        <v>2017</v>
      </c>
      <c r="I186" s="325">
        <v>2016</v>
      </c>
      <c r="J186" s="325">
        <v>2015</v>
      </c>
      <c r="K186" s="325">
        <v>2014</v>
      </c>
    </row>
    <row r="187" spans="1:11" ht="15.75" customHeight="1">
      <c r="A187" s="116"/>
      <c r="B187" s="176" t="str">
        <f>$B$186</f>
        <v>EMT</v>
      </c>
      <c r="C187" s="26" t="s">
        <v>55</v>
      </c>
      <c r="D187" s="261">
        <v>1556997</v>
      </c>
      <c r="E187" s="261">
        <v>1506604</v>
      </c>
      <c r="F187" s="261">
        <v>1458048</v>
      </c>
      <c r="G187" s="261">
        <v>1403355</v>
      </c>
      <c r="H187" s="261">
        <v>1365659</v>
      </c>
      <c r="I187" s="261">
        <v>1327938</v>
      </c>
      <c r="J187" s="261">
        <v>1296639</v>
      </c>
      <c r="K187" s="261">
        <v>1269494</v>
      </c>
    </row>
    <row r="188" spans="1:11" ht="15.75" customHeight="1">
      <c r="A188" s="116"/>
      <c r="B188" s="383" t="str">
        <f t="shared" ref="B188:B231" si="9">$B$186</f>
        <v>EMT</v>
      </c>
      <c r="C188" s="367" t="s">
        <v>56</v>
      </c>
      <c r="D188" s="317">
        <v>434</v>
      </c>
      <c r="E188" s="317">
        <v>327</v>
      </c>
      <c r="F188" s="317">
        <v>236</v>
      </c>
      <c r="G188" s="317">
        <v>210</v>
      </c>
      <c r="H188" s="317">
        <v>200</v>
      </c>
      <c r="I188" s="317">
        <v>164</v>
      </c>
      <c r="J188" s="317">
        <v>95</v>
      </c>
      <c r="K188" s="317">
        <v>87</v>
      </c>
    </row>
    <row r="189" spans="1:11" ht="15.75" customHeight="1">
      <c r="A189" s="116"/>
      <c r="B189" s="176" t="str">
        <f t="shared" si="9"/>
        <v>EMT</v>
      </c>
      <c r="C189" s="26" t="s">
        <v>57</v>
      </c>
      <c r="D189" s="261">
        <v>141</v>
      </c>
      <c r="E189" s="261">
        <v>141</v>
      </c>
      <c r="F189" s="261">
        <v>141</v>
      </c>
      <c r="G189" s="261">
        <v>141</v>
      </c>
      <c r="H189" s="261">
        <v>141</v>
      </c>
      <c r="I189" s="261">
        <v>141</v>
      </c>
      <c r="J189" s="261">
        <v>141</v>
      </c>
      <c r="K189" s="261">
        <v>141</v>
      </c>
    </row>
    <row r="190" spans="1:11" ht="15.75" customHeight="1">
      <c r="A190" s="116"/>
      <c r="B190" s="383" t="str">
        <f t="shared" si="9"/>
        <v>EMT</v>
      </c>
      <c r="C190" s="367" t="s">
        <v>58</v>
      </c>
      <c r="D190" s="317">
        <v>2427</v>
      </c>
      <c r="E190" s="317">
        <v>2366</v>
      </c>
      <c r="F190" s="317" t="s">
        <v>123</v>
      </c>
      <c r="G190" s="317">
        <v>2433</v>
      </c>
      <c r="H190" s="317">
        <v>2423</v>
      </c>
      <c r="I190" s="317">
        <v>2302</v>
      </c>
      <c r="J190" s="317">
        <v>2366</v>
      </c>
      <c r="K190" s="317">
        <v>1907</v>
      </c>
    </row>
    <row r="191" spans="1:11" ht="15.75" customHeight="1">
      <c r="A191" s="116"/>
      <c r="B191" s="176" t="str">
        <f t="shared" si="9"/>
        <v>EMT</v>
      </c>
      <c r="C191" s="26" t="s">
        <v>59</v>
      </c>
      <c r="D191" s="261">
        <v>873</v>
      </c>
      <c r="E191" s="261">
        <v>770</v>
      </c>
      <c r="F191" s="261" t="s">
        <v>124</v>
      </c>
      <c r="G191" s="261">
        <v>785</v>
      </c>
      <c r="H191" s="261">
        <v>1389</v>
      </c>
      <c r="I191" s="261">
        <v>827</v>
      </c>
      <c r="J191" s="261">
        <v>442</v>
      </c>
      <c r="K191" s="261">
        <v>1730</v>
      </c>
    </row>
    <row r="192" spans="1:11" ht="15.75" customHeight="1">
      <c r="A192" s="116"/>
      <c r="B192" s="383" t="str">
        <f t="shared" si="9"/>
        <v>EMT</v>
      </c>
      <c r="C192" s="367" t="s">
        <v>60</v>
      </c>
      <c r="D192" s="317">
        <v>143</v>
      </c>
      <c r="E192" s="317">
        <v>143</v>
      </c>
      <c r="F192" s="317">
        <v>142</v>
      </c>
      <c r="G192" s="317">
        <v>142</v>
      </c>
      <c r="H192" s="317">
        <v>144</v>
      </c>
      <c r="I192" s="317">
        <v>144</v>
      </c>
      <c r="J192" s="317">
        <v>144</v>
      </c>
      <c r="K192" s="317">
        <v>145</v>
      </c>
    </row>
    <row r="193" spans="1:11" ht="15.75" customHeight="1">
      <c r="A193" s="116"/>
      <c r="B193" s="176" t="str">
        <f t="shared" si="9"/>
        <v>EMT</v>
      </c>
      <c r="C193" s="26" t="s">
        <v>61</v>
      </c>
      <c r="D193" s="46">
        <v>7.05</v>
      </c>
      <c r="E193" s="46" t="s">
        <v>63</v>
      </c>
      <c r="F193" s="46" t="s">
        <v>63</v>
      </c>
      <c r="G193" s="46" t="s">
        <v>63</v>
      </c>
      <c r="H193" s="46" t="s">
        <v>63</v>
      </c>
      <c r="I193" s="46" t="s">
        <v>63</v>
      </c>
      <c r="J193" s="46" t="s">
        <v>63</v>
      </c>
      <c r="K193" s="46" t="s">
        <v>63</v>
      </c>
    </row>
    <row r="194" spans="1:11" ht="15.75" customHeight="1">
      <c r="A194" s="116"/>
      <c r="B194" s="383" t="str">
        <f t="shared" si="9"/>
        <v>EMT</v>
      </c>
      <c r="C194" s="368" t="s">
        <v>64</v>
      </c>
      <c r="D194" s="313">
        <v>10746.17</v>
      </c>
      <c r="E194" s="313">
        <v>10377.44</v>
      </c>
      <c r="F194" s="313" t="s">
        <v>125</v>
      </c>
      <c r="G194" s="313">
        <v>9045.1</v>
      </c>
      <c r="H194" s="313">
        <v>8897.2999999999993</v>
      </c>
      <c r="I194" s="313">
        <v>8771.4</v>
      </c>
      <c r="J194" s="313">
        <v>8673.1</v>
      </c>
      <c r="K194" s="313">
        <v>7952.6</v>
      </c>
    </row>
    <row r="195" spans="1:11" ht="15.75" customHeight="1">
      <c r="A195" s="116"/>
      <c r="B195" s="176" t="str">
        <f t="shared" si="9"/>
        <v>EMT</v>
      </c>
      <c r="C195" s="92" t="s">
        <v>65</v>
      </c>
      <c r="D195" s="264">
        <v>1451.97</v>
      </c>
      <c r="E195" s="264">
        <v>1404.71</v>
      </c>
      <c r="F195" s="264" t="s">
        <v>126</v>
      </c>
      <c r="G195" s="264">
        <v>1283.4000000000001</v>
      </c>
      <c r="H195" s="264">
        <v>1310.7</v>
      </c>
      <c r="I195" s="264">
        <v>1329.3</v>
      </c>
      <c r="J195" s="264">
        <v>1379.5</v>
      </c>
      <c r="K195" s="264">
        <v>1310.8</v>
      </c>
    </row>
    <row r="196" spans="1:11" ht="15.75" customHeight="1">
      <c r="A196" s="116"/>
      <c r="B196" s="383" t="str">
        <f t="shared" si="9"/>
        <v>EMT</v>
      </c>
      <c r="C196" s="369" t="s">
        <v>66</v>
      </c>
      <c r="D196" s="314">
        <v>9294.2000000000007</v>
      </c>
      <c r="E196" s="314">
        <v>8972.73</v>
      </c>
      <c r="F196" s="314" t="s">
        <v>127</v>
      </c>
      <c r="G196" s="314">
        <v>7761.7</v>
      </c>
      <c r="H196" s="314">
        <v>7586.6</v>
      </c>
      <c r="I196" s="314">
        <v>7442.1</v>
      </c>
      <c r="J196" s="314">
        <v>7293.6</v>
      </c>
      <c r="K196" s="314">
        <v>6641.8</v>
      </c>
    </row>
    <row r="197" spans="1:11" ht="15.75" customHeight="1">
      <c r="A197" s="116"/>
      <c r="B197" s="176" t="str">
        <f t="shared" si="9"/>
        <v>EMT</v>
      </c>
      <c r="C197" s="92" t="s">
        <v>67</v>
      </c>
      <c r="D197" s="264">
        <v>0</v>
      </c>
      <c r="E197" s="264" t="s">
        <v>101</v>
      </c>
      <c r="F197" s="264" t="s">
        <v>128</v>
      </c>
      <c r="G197" s="264">
        <v>0</v>
      </c>
      <c r="H197" s="264" t="s">
        <v>100</v>
      </c>
      <c r="I197" s="264" t="s">
        <v>100</v>
      </c>
      <c r="J197" s="264" t="s">
        <v>100</v>
      </c>
      <c r="K197" s="264" t="s">
        <v>100</v>
      </c>
    </row>
    <row r="198" spans="1:11" ht="15.75" customHeight="1">
      <c r="A198" s="116"/>
      <c r="B198" s="383" t="str">
        <f t="shared" si="9"/>
        <v>EMT</v>
      </c>
      <c r="C198" s="370" t="s">
        <v>68</v>
      </c>
      <c r="D198" s="313">
        <v>1605.63</v>
      </c>
      <c r="E198" s="313">
        <v>1666.85</v>
      </c>
      <c r="F198" s="313">
        <v>1487.8</v>
      </c>
      <c r="G198" s="313">
        <v>1437</v>
      </c>
      <c r="H198" s="313">
        <v>1448.4</v>
      </c>
      <c r="I198" s="313">
        <v>1446.2</v>
      </c>
      <c r="J198" s="313">
        <v>1380.7</v>
      </c>
      <c r="K198" s="313">
        <v>1263.492</v>
      </c>
    </row>
    <row r="199" spans="1:11" ht="15.75" customHeight="1">
      <c r="A199" s="116"/>
      <c r="B199" s="176" t="str">
        <f t="shared" si="9"/>
        <v>EMT</v>
      </c>
      <c r="C199" s="26" t="s">
        <v>69</v>
      </c>
      <c r="D199" s="47">
        <v>0.13619999999999999</v>
      </c>
      <c r="E199" s="47">
        <v>0.14280000000000001</v>
      </c>
      <c r="F199" s="47">
        <v>0.1358</v>
      </c>
      <c r="G199" s="47">
        <v>0.1401</v>
      </c>
      <c r="H199" s="47">
        <v>0.14480000000000001</v>
      </c>
      <c r="I199" s="47">
        <v>0.15440000000000001</v>
      </c>
      <c r="J199" s="47">
        <v>0.14610000000000001</v>
      </c>
      <c r="K199" s="47">
        <v>0.14829999999999999</v>
      </c>
    </row>
    <row r="200" spans="1:11" ht="15.75" customHeight="1">
      <c r="A200" s="116"/>
      <c r="B200" s="383" t="str">
        <f t="shared" si="9"/>
        <v>EMT</v>
      </c>
      <c r="C200" s="367" t="s">
        <v>70</v>
      </c>
      <c r="D200" s="315">
        <v>8.9399999999999993E-2</v>
      </c>
      <c r="E200" s="315">
        <v>9.4700000000000006E-2</v>
      </c>
      <c r="F200" s="315">
        <v>9.64E-2</v>
      </c>
      <c r="G200" s="315">
        <v>9.4200000000000006E-2</v>
      </c>
      <c r="H200" s="315">
        <v>9.5100000000000004E-2</v>
      </c>
      <c r="I200" s="315">
        <v>9.8199999999999996E-2</v>
      </c>
      <c r="J200" s="315">
        <v>9.9199999999999997E-2</v>
      </c>
      <c r="K200" s="315">
        <v>0.1021</v>
      </c>
    </row>
    <row r="201" spans="1:11" ht="15.75" customHeight="1">
      <c r="A201" s="116"/>
      <c r="B201" s="176" t="str">
        <f t="shared" si="9"/>
        <v>EMT</v>
      </c>
      <c r="C201" s="26" t="s">
        <v>71</v>
      </c>
      <c r="D201" s="47">
        <v>4.6800000000000001E-2</v>
      </c>
      <c r="E201" s="47">
        <v>4.8000000000000001E-2</v>
      </c>
      <c r="F201" s="47">
        <v>3.9300000000000002E-2</v>
      </c>
      <c r="G201" s="47">
        <v>4.5900000000000003E-2</v>
      </c>
      <c r="H201" s="47">
        <v>4.9700000000000001E-2</v>
      </c>
      <c r="I201" s="47">
        <v>5.62E-2</v>
      </c>
      <c r="J201" s="47">
        <v>4.6899999999999997E-2</v>
      </c>
      <c r="K201" s="47">
        <v>3.8199999999999998E-2</v>
      </c>
    </row>
    <row r="202" spans="1:11" ht="15.75" customHeight="1">
      <c r="A202" s="116"/>
      <c r="B202" s="383" t="str">
        <f t="shared" si="9"/>
        <v>EMT</v>
      </c>
      <c r="C202" s="370" t="s">
        <v>72</v>
      </c>
      <c r="D202" s="313">
        <v>7517.5</v>
      </c>
      <c r="E202" s="313">
        <v>7768.31</v>
      </c>
      <c r="F202" s="313">
        <v>7630.76</v>
      </c>
      <c r="G202" s="313">
        <v>7156.82</v>
      </c>
      <c r="H202" s="313">
        <v>7017.17</v>
      </c>
      <c r="I202" s="313">
        <v>6745</v>
      </c>
      <c r="J202" s="313">
        <v>6923</v>
      </c>
      <c r="K202" s="313">
        <v>6715</v>
      </c>
    </row>
    <row r="203" spans="1:11" ht="15.75" customHeight="1">
      <c r="A203" s="116"/>
      <c r="B203" s="176" t="str">
        <f t="shared" si="9"/>
        <v>EMT</v>
      </c>
      <c r="C203" s="92" t="s">
        <v>73</v>
      </c>
      <c r="D203" s="264">
        <v>3293.5</v>
      </c>
      <c r="E203" s="264">
        <v>3364.02</v>
      </c>
      <c r="F203" s="264">
        <v>3099.11</v>
      </c>
      <c r="G203" s="264">
        <v>2833.83</v>
      </c>
      <c r="H203" s="264">
        <v>2771.58</v>
      </c>
      <c r="I203" s="264">
        <v>2594</v>
      </c>
      <c r="J203" s="264">
        <v>2568</v>
      </c>
      <c r="K203" s="264">
        <v>2429</v>
      </c>
    </row>
    <row r="204" spans="1:11" ht="15.75" customHeight="1">
      <c r="A204" s="116"/>
      <c r="B204" s="383" t="str">
        <f t="shared" si="9"/>
        <v>EMT</v>
      </c>
      <c r="C204" s="369" t="s">
        <v>74</v>
      </c>
      <c r="D204" s="314">
        <v>567.58000000000004</v>
      </c>
      <c r="E204" s="314">
        <v>640.97</v>
      </c>
      <c r="F204" s="314">
        <v>660.2</v>
      </c>
      <c r="G204" s="314">
        <v>641.89</v>
      </c>
      <c r="H204" s="314">
        <v>656.02</v>
      </c>
      <c r="I204" s="314">
        <v>735</v>
      </c>
      <c r="J204" s="314">
        <v>892</v>
      </c>
      <c r="K204" s="314">
        <v>960</v>
      </c>
    </row>
    <row r="205" spans="1:11" ht="15.75" customHeight="1">
      <c r="A205" s="116"/>
      <c r="B205" s="176" t="str">
        <f t="shared" si="9"/>
        <v>EMT</v>
      </c>
      <c r="C205" s="92" t="s">
        <v>75</v>
      </c>
      <c r="D205" s="264">
        <v>1403.44</v>
      </c>
      <c r="E205" s="264">
        <v>1482.19</v>
      </c>
      <c r="F205" s="264">
        <v>1618.4</v>
      </c>
      <c r="G205" s="264">
        <v>1542</v>
      </c>
      <c r="H205" s="264">
        <v>1524</v>
      </c>
      <c r="I205" s="264">
        <v>1508</v>
      </c>
      <c r="J205" s="264">
        <v>1602</v>
      </c>
      <c r="K205" s="264">
        <v>1540</v>
      </c>
    </row>
    <row r="206" spans="1:11" ht="15.75" customHeight="1">
      <c r="A206" s="116"/>
      <c r="B206" s="383" t="str">
        <f t="shared" si="9"/>
        <v>EMT</v>
      </c>
      <c r="C206" s="369" t="s">
        <v>76</v>
      </c>
      <c r="D206" s="314">
        <v>1324.98</v>
      </c>
      <c r="E206" s="314">
        <v>1410.48</v>
      </c>
      <c r="F206" s="314">
        <v>1268.07</v>
      </c>
      <c r="G206" s="314">
        <v>1192</v>
      </c>
      <c r="H206" s="314">
        <v>1131</v>
      </c>
      <c r="I206" s="314">
        <v>1032</v>
      </c>
      <c r="J206" s="314">
        <v>984</v>
      </c>
      <c r="K206" s="314">
        <v>950</v>
      </c>
    </row>
    <row r="207" spans="1:11" ht="15.75" customHeight="1">
      <c r="A207" s="116"/>
      <c r="B207" s="176" t="str">
        <f t="shared" si="9"/>
        <v>EMT</v>
      </c>
      <c r="C207" s="92" t="s">
        <v>77</v>
      </c>
      <c r="D207" s="264">
        <v>348.43</v>
      </c>
      <c r="E207" s="264">
        <v>332.28</v>
      </c>
      <c r="F207" s="264">
        <v>405.88</v>
      </c>
      <c r="G207" s="264">
        <v>367.7</v>
      </c>
      <c r="H207" s="264">
        <v>379.52</v>
      </c>
      <c r="I207" s="264">
        <v>363</v>
      </c>
      <c r="J207" s="264">
        <v>365</v>
      </c>
      <c r="K207" s="264">
        <v>348</v>
      </c>
    </row>
    <row r="208" spans="1:11" ht="15.75" customHeight="1">
      <c r="A208" s="116"/>
      <c r="B208" s="383" t="str">
        <f t="shared" si="9"/>
        <v>EMT</v>
      </c>
      <c r="C208" s="369" t="s">
        <v>78</v>
      </c>
      <c r="D208" s="314">
        <v>414.03</v>
      </c>
      <c r="E208" s="314">
        <v>370.14</v>
      </c>
      <c r="F208" s="314">
        <v>371.87</v>
      </c>
      <c r="G208" s="314">
        <v>379.31</v>
      </c>
      <c r="H208" s="314">
        <v>363.33</v>
      </c>
      <c r="I208" s="314">
        <v>323</v>
      </c>
      <c r="J208" s="314">
        <v>327</v>
      </c>
      <c r="K208" s="314">
        <v>302</v>
      </c>
    </row>
    <row r="209" spans="1:11" ht="15.75" customHeight="1">
      <c r="A209" s="116"/>
      <c r="B209" s="176" t="str">
        <f t="shared" si="9"/>
        <v>EMT</v>
      </c>
      <c r="C209" s="92" t="s">
        <v>79</v>
      </c>
      <c r="D209" s="264">
        <v>165.5</v>
      </c>
      <c r="E209" s="264">
        <v>168.24</v>
      </c>
      <c r="F209" s="264">
        <v>207.24</v>
      </c>
      <c r="G209" s="264">
        <v>199.39</v>
      </c>
      <c r="H209" s="264">
        <v>191.75</v>
      </c>
      <c r="I209" s="264">
        <v>190</v>
      </c>
      <c r="J209" s="264">
        <v>183</v>
      </c>
      <c r="K209" s="264">
        <v>185</v>
      </c>
    </row>
    <row r="210" spans="1:11" ht="15.75" customHeight="1">
      <c r="A210" s="116"/>
      <c r="B210" s="383" t="str">
        <f t="shared" si="9"/>
        <v>EMT</v>
      </c>
      <c r="C210" s="367" t="s">
        <v>80</v>
      </c>
      <c r="D210" s="317">
        <v>167</v>
      </c>
      <c r="E210" s="317">
        <v>165</v>
      </c>
      <c r="F210" s="317">
        <v>164</v>
      </c>
      <c r="G210" s="317">
        <v>160</v>
      </c>
      <c r="H210" s="317">
        <v>159</v>
      </c>
      <c r="I210" s="317">
        <v>157</v>
      </c>
      <c r="J210" s="317">
        <v>156</v>
      </c>
      <c r="K210" s="317">
        <v>156</v>
      </c>
    </row>
    <row r="211" spans="1:11" ht="15.75" customHeight="1">
      <c r="A211" s="116"/>
      <c r="B211" s="176" t="str">
        <f t="shared" si="9"/>
        <v>EMT</v>
      </c>
      <c r="C211" s="26" t="s">
        <v>81</v>
      </c>
      <c r="D211" s="261">
        <v>4116</v>
      </c>
      <c r="E211" s="261">
        <v>3949</v>
      </c>
      <c r="F211" s="261">
        <v>3876</v>
      </c>
      <c r="G211" s="261">
        <v>3861</v>
      </c>
      <c r="H211" s="261">
        <v>3841</v>
      </c>
      <c r="I211" s="261">
        <v>3679</v>
      </c>
      <c r="J211" s="261">
        <v>3431</v>
      </c>
      <c r="K211" s="261">
        <v>2997</v>
      </c>
    </row>
    <row r="212" spans="1:11" ht="15.75" customHeight="1">
      <c r="A212" s="116"/>
      <c r="B212" s="383" t="str">
        <f t="shared" si="9"/>
        <v>EMT</v>
      </c>
      <c r="C212" s="367" t="s">
        <v>82</v>
      </c>
      <c r="D212" s="317">
        <v>7016</v>
      </c>
      <c r="E212" s="317">
        <v>6789</v>
      </c>
      <c r="F212" s="317">
        <v>6578</v>
      </c>
      <c r="G212" s="317">
        <v>6302</v>
      </c>
      <c r="H212" s="317">
        <v>6302</v>
      </c>
      <c r="I212" s="317">
        <v>5916</v>
      </c>
      <c r="J212" s="317">
        <v>6008</v>
      </c>
      <c r="K212" s="317">
        <v>5751</v>
      </c>
    </row>
    <row r="213" spans="1:11" ht="15.75" customHeight="1">
      <c r="A213" s="116"/>
      <c r="B213" s="176" t="str">
        <f t="shared" si="9"/>
        <v>EMT</v>
      </c>
      <c r="C213" s="26" t="s">
        <v>83</v>
      </c>
      <c r="D213" s="261">
        <v>205562</v>
      </c>
      <c r="E213" s="261">
        <v>200895</v>
      </c>
      <c r="F213" s="261">
        <v>195298</v>
      </c>
      <c r="G213" s="261">
        <v>184624</v>
      </c>
      <c r="H213" s="261">
        <v>176044</v>
      </c>
      <c r="I213" s="261">
        <v>157457</v>
      </c>
      <c r="J213" s="261">
        <v>153177</v>
      </c>
      <c r="K213" s="261">
        <v>143380</v>
      </c>
    </row>
    <row r="214" spans="1:11" ht="15.75" customHeight="1">
      <c r="A214" s="116"/>
      <c r="B214" s="383" t="str">
        <f t="shared" si="9"/>
        <v>EMT</v>
      </c>
      <c r="C214" s="367" t="s">
        <v>84</v>
      </c>
      <c r="D214" s="317">
        <v>219315</v>
      </c>
      <c r="E214" s="317">
        <v>212079</v>
      </c>
      <c r="F214" s="317">
        <v>205479</v>
      </c>
      <c r="G214" s="317">
        <v>194311</v>
      </c>
      <c r="H214" s="317">
        <v>182079</v>
      </c>
      <c r="I214" s="317">
        <v>150919</v>
      </c>
      <c r="J214" s="317">
        <v>144055</v>
      </c>
      <c r="K214" s="317">
        <v>138793</v>
      </c>
    </row>
    <row r="215" spans="1:11" ht="15.75" customHeight="1">
      <c r="A215" s="116"/>
      <c r="B215" s="176" t="str">
        <f t="shared" si="9"/>
        <v>EMT</v>
      </c>
      <c r="C215" s="222" t="s">
        <v>85</v>
      </c>
      <c r="D215" s="46">
        <v>2.0799999999999999E-4</v>
      </c>
      <c r="E215" s="46">
        <v>2.2394794790223807E-4</v>
      </c>
      <c r="F215" s="46">
        <v>2.2499999999999999E-4</v>
      </c>
      <c r="G215" s="46">
        <v>2.12E-4</v>
      </c>
      <c r="H215" s="46">
        <v>2.0900000000000001E-4</v>
      </c>
      <c r="I215" s="46">
        <v>2.5000000000000001E-4</v>
      </c>
      <c r="J215" s="46">
        <v>2.3000000000000001E-4</v>
      </c>
      <c r="K215" s="46">
        <v>2.5999999999999998E-4</v>
      </c>
    </row>
    <row r="216" spans="1:11" ht="15.75" customHeight="1">
      <c r="A216" s="116"/>
      <c r="B216" s="383" t="str">
        <f t="shared" si="9"/>
        <v>EMT</v>
      </c>
      <c r="C216" s="367" t="s">
        <v>86</v>
      </c>
      <c r="D216" s="317">
        <v>3097</v>
      </c>
      <c r="E216" s="317">
        <v>3283</v>
      </c>
      <c r="F216" s="317">
        <v>3156</v>
      </c>
      <c r="G216" s="317">
        <v>2942</v>
      </c>
      <c r="H216" s="317">
        <v>2896</v>
      </c>
      <c r="I216" s="317">
        <v>3267</v>
      </c>
      <c r="J216" s="317">
        <v>2926</v>
      </c>
      <c r="K216" s="317">
        <v>3521</v>
      </c>
    </row>
    <row r="217" spans="1:11" ht="15.75" customHeight="1">
      <c r="A217" s="116"/>
      <c r="B217" s="176" t="str">
        <f t="shared" si="9"/>
        <v>EMT</v>
      </c>
      <c r="C217" s="26" t="s">
        <v>87</v>
      </c>
      <c r="D217" s="261">
        <v>642</v>
      </c>
      <c r="E217" s="261">
        <v>637</v>
      </c>
      <c r="F217" s="261">
        <v>603</v>
      </c>
      <c r="G217" s="261">
        <v>577</v>
      </c>
      <c r="H217" s="261">
        <v>564</v>
      </c>
      <c r="I217" s="261">
        <v>546</v>
      </c>
      <c r="J217" s="261">
        <v>548</v>
      </c>
      <c r="K217" s="261">
        <v>666</v>
      </c>
    </row>
    <row r="218" spans="1:11" ht="15.75" customHeight="1">
      <c r="A218" s="116"/>
      <c r="B218" s="383" t="str">
        <f t="shared" si="9"/>
        <v>EMT</v>
      </c>
      <c r="C218" s="371" t="s">
        <v>88</v>
      </c>
      <c r="D218" s="314">
        <v>738.87</v>
      </c>
      <c r="E218" s="314">
        <v>506.89</v>
      </c>
      <c r="F218" s="314" t="s">
        <v>129</v>
      </c>
      <c r="G218" s="314">
        <v>447.63</v>
      </c>
      <c r="H218" s="314">
        <v>359.59</v>
      </c>
      <c r="I218" s="314">
        <v>382.98</v>
      </c>
      <c r="J218" s="314">
        <v>416.92</v>
      </c>
      <c r="K218" s="314">
        <v>255.76</v>
      </c>
    </row>
    <row r="219" spans="1:11" ht="25.5">
      <c r="A219" s="116"/>
      <c r="B219" s="176" t="str">
        <f t="shared" si="9"/>
        <v>EMT</v>
      </c>
      <c r="C219" s="155" t="s">
        <v>89</v>
      </c>
      <c r="D219" s="300">
        <v>20.010000000000002</v>
      </c>
      <c r="E219" s="300">
        <v>17.48</v>
      </c>
      <c r="F219" s="300">
        <v>19.850000000000001</v>
      </c>
      <c r="G219" s="300">
        <v>20.9</v>
      </c>
      <c r="H219" s="300">
        <v>25.35</v>
      </c>
      <c r="I219" s="300">
        <v>23.57</v>
      </c>
      <c r="J219" s="300">
        <v>30.24</v>
      </c>
      <c r="K219" s="300">
        <v>27.99</v>
      </c>
    </row>
    <row r="220" spans="1:11" ht="15.75" customHeight="1">
      <c r="A220" s="116"/>
      <c r="B220" s="383" t="str">
        <f t="shared" si="9"/>
        <v>EMT</v>
      </c>
      <c r="C220" s="363" t="s">
        <v>90</v>
      </c>
      <c r="D220" s="318">
        <v>20.39</v>
      </c>
      <c r="E220" s="318" t="s">
        <v>130</v>
      </c>
      <c r="F220" s="318">
        <v>22.36</v>
      </c>
      <c r="G220" s="318">
        <v>23.18</v>
      </c>
      <c r="H220" s="318">
        <v>23.94</v>
      </c>
      <c r="I220" s="318">
        <v>24.85</v>
      </c>
      <c r="J220" s="318">
        <v>25.52</v>
      </c>
      <c r="K220" s="318">
        <v>26.16</v>
      </c>
    </row>
    <row r="221" spans="1:11" ht="25.5">
      <c r="A221" s="116"/>
      <c r="B221" s="176" t="str">
        <f t="shared" si="9"/>
        <v>EMT</v>
      </c>
      <c r="C221" s="155" t="s">
        <v>91</v>
      </c>
      <c r="D221" s="320">
        <v>8.18</v>
      </c>
      <c r="E221" s="320">
        <v>7.77</v>
      </c>
      <c r="F221" s="320">
        <v>8.2200000000000006</v>
      </c>
      <c r="G221" s="320">
        <v>9.15</v>
      </c>
      <c r="H221" s="320">
        <v>12.49</v>
      </c>
      <c r="I221" s="320">
        <v>14.27</v>
      </c>
      <c r="J221" s="320">
        <v>24.13</v>
      </c>
      <c r="K221" s="320">
        <v>20.6</v>
      </c>
    </row>
    <row r="222" spans="1:11" ht="25.5">
      <c r="A222" s="116"/>
      <c r="B222" s="383" t="str">
        <f t="shared" si="9"/>
        <v>EMT</v>
      </c>
      <c r="C222" s="363" t="s">
        <v>92</v>
      </c>
      <c r="D222" s="318">
        <v>15.86</v>
      </c>
      <c r="E222" s="318" t="s">
        <v>131</v>
      </c>
      <c r="F222" s="318">
        <v>18.07</v>
      </c>
      <c r="G222" s="318">
        <v>19.05</v>
      </c>
      <c r="H222" s="318">
        <v>19.850000000000001</v>
      </c>
      <c r="I222" s="318">
        <v>20.93</v>
      </c>
      <c r="J222" s="318">
        <v>21.62</v>
      </c>
      <c r="K222" s="318">
        <v>22.25</v>
      </c>
    </row>
    <row r="223" spans="1:11" ht="14.25">
      <c r="A223" s="116"/>
      <c r="B223" s="384" t="str">
        <f t="shared" si="9"/>
        <v>EMT</v>
      </c>
      <c r="C223" s="430" t="s">
        <v>1196</v>
      </c>
      <c r="D223" s="356"/>
      <c r="E223" s="357"/>
      <c r="F223" s="357"/>
      <c r="G223" s="357"/>
      <c r="H223" s="431"/>
      <c r="I223" s="431"/>
      <c r="J223" s="431"/>
      <c r="K223" s="431"/>
    </row>
    <row r="224" spans="1:11" ht="14.25">
      <c r="A224" s="116"/>
      <c r="B224" s="384" t="str">
        <f t="shared" si="9"/>
        <v>EMT</v>
      </c>
      <c r="C224" s="432" t="s">
        <v>1197</v>
      </c>
      <c r="D224" s="332"/>
      <c r="E224" s="333"/>
      <c r="F224" s="333"/>
      <c r="G224" s="333"/>
      <c r="H224" s="433"/>
      <c r="I224" s="433"/>
      <c r="J224" s="433"/>
      <c r="K224" s="433"/>
    </row>
    <row r="225" spans="1:11" ht="14.25">
      <c r="A225" s="116"/>
      <c r="B225" s="384" t="str">
        <f t="shared" si="9"/>
        <v>EMT</v>
      </c>
      <c r="C225" s="434" t="s">
        <v>1198</v>
      </c>
      <c r="D225" s="332"/>
      <c r="E225" s="396"/>
      <c r="F225" s="396"/>
      <c r="G225" s="396"/>
      <c r="H225" s="433"/>
      <c r="I225" s="433"/>
      <c r="J225" s="433"/>
      <c r="K225" s="433"/>
    </row>
    <row r="226" spans="1:11">
      <c r="A226" s="116"/>
      <c r="B226" s="384" t="str">
        <f>$B$186</f>
        <v>EMT</v>
      </c>
      <c r="C226" s="435"/>
      <c r="D226" s="436"/>
      <c r="E226" s="437"/>
      <c r="F226" s="437"/>
      <c r="G226" s="437"/>
      <c r="H226" s="438"/>
      <c r="I226" s="438"/>
      <c r="J226" s="438"/>
      <c r="K226" s="438"/>
    </row>
    <row r="227" spans="1:11" ht="15.75" customHeight="1">
      <c r="A227" s="116"/>
      <c r="B227" s="382" t="str">
        <f t="shared" si="9"/>
        <v>EMT</v>
      </c>
      <c r="C227" s="364" t="s">
        <v>96</v>
      </c>
      <c r="D227" s="325">
        <v>2021</v>
      </c>
      <c r="E227" s="325">
        <v>2020</v>
      </c>
      <c r="F227" s="325">
        <v>2019</v>
      </c>
      <c r="G227" s="325">
        <v>2018</v>
      </c>
      <c r="H227" s="325">
        <v>2017</v>
      </c>
      <c r="I227" s="325">
        <v>2016</v>
      </c>
      <c r="J227" s="325">
        <v>2015</v>
      </c>
      <c r="K227" s="325">
        <v>2014</v>
      </c>
    </row>
    <row r="228" spans="1:11" ht="15.75" customHeight="1">
      <c r="A228" s="116"/>
      <c r="B228" s="176" t="str">
        <f t="shared" si="9"/>
        <v>EMT</v>
      </c>
      <c r="C228" s="81" t="s">
        <v>97</v>
      </c>
      <c r="D228" s="321" t="s">
        <v>318</v>
      </c>
      <c r="E228" s="321">
        <v>7768.31</v>
      </c>
      <c r="F228" s="321">
        <v>7630.76</v>
      </c>
      <c r="G228" s="321">
        <v>7156.82</v>
      </c>
      <c r="H228" s="322">
        <f>+H202</f>
        <v>7017.17</v>
      </c>
      <c r="I228" s="322">
        <f>I202</f>
        <v>6745</v>
      </c>
      <c r="J228" s="322">
        <f>J202</f>
        <v>6923</v>
      </c>
      <c r="K228" s="322">
        <f>K202</f>
        <v>6715</v>
      </c>
    </row>
    <row r="229" spans="1:11" ht="15.75" customHeight="1">
      <c r="A229" s="116"/>
      <c r="B229" s="176" t="str">
        <f t="shared" si="9"/>
        <v>EMT</v>
      </c>
      <c r="C229" s="83" t="s">
        <v>98</v>
      </c>
      <c r="D229" s="323" t="s">
        <v>318</v>
      </c>
      <c r="E229" s="36">
        <v>3949</v>
      </c>
      <c r="F229" s="36">
        <v>3876</v>
      </c>
      <c r="G229" s="36">
        <v>3861</v>
      </c>
      <c r="H229" s="45">
        <f>+H211</f>
        <v>3841</v>
      </c>
      <c r="I229" s="45">
        <f>I211</f>
        <v>3679</v>
      </c>
      <c r="J229" s="45">
        <f>J211</f>
        <v>3431</v>
      </c>
      <c r="K229" s="14">
        <f>K211</f>
        <v>2997</v>
      </c>
    </row>
    <row r="230" spans="1:11" ht="15.75" customHeight="1">
      <c r="A230" s="116"/>
      <c r="B230" s="176" t="str">
        <f t="shared" si="9"/>
        <v>EMT</v>
      </c>
      <c r="C230" s="83" t="s">
        <v>99</v>
      </c>
      <c r="D230" s="321" t="s">
        <v>318</v>
      </c>
      <c r="E230" s="324">
        <v>2.2394794790223807E-4</v>
      </c>
      <c r="F230" s="324">
        <v>2.2473976372572581E-4</v>
      </c>
      <c r="G230" s="324">
        <v>2.1160025497925041E-4</v>
      </c>
      <c r="H230" s="316">
        <f t="shared" ref="H230:I230" si="10">+H228/(H229*8760)</f>
        <v>2.0855162813146786E-4</v>
      </c>
      <c r="I230" s="316">
        <f t="shared" si="10"/>
        <v>2.0928979857291974E-4</v>
      </c>
      <c r="J230" s="316">
        <f>+J228/(J229*8760)</f>
        <v>2.3034007684435092E-4</v>
      </c>
      <c r="K230" s="316">
        <f>+K228/(K229*8760)</f>
        <v>2.557732770822573E-4</v>
      </c>
    </row>
    <row r="231" spans="1:11" ht="15.75" customHeight="1">
      <c r="A231" s="116"/>
      <c r="B231" s="176" t="str">
        <f t="shared" si="9"/>
        <v>EMT</v>
      </c>
      <c r="D231" s="51"/>
      <c r="K231" s="439"/>
    </row>
    <row r="232" spans="1:11" s="52" customFormat="1">
      <c r="A232" s="120"/>
      <c r="B232" s="382" t="s">
        <v>19</v>
      </c>
      <c r="C232" s="360" t="s">
        <v>54</v>
      </c>
      <c r="D232" s="325">
        <v>2021</v>
      </c>
      <c r="E232" s="325">
        <v>2020</v>
      </c>
      <c r="F232" s="325">
        <v>2019</v>
      </c>
      <c r="G232" s="325">
        <v>2018</v>
      </c>
      <c r="H232" s="325">
        <v>2017</v>
      </c>
      <c r="I232" s="325">
        <v>2016</v>
      </c>
      <c r="J232" s="325">
        <v>2015</v>
      </c>
      <c r="K232" s="325">
        <v>2014</v>
      </c>
    </row>
    <row r="233" spans="1:11" ht="15.75" customHeight="1">
      <c r="A233" s="116"/>
      <c r="B233" s="176" t="str">
        <f t="shared" ref="B233:B276" si="11">$B$232</f>
        <v>ENF</v>
      </c>
      <c r="C233" s="13" t="s">
        <v>55</v>
      </c>
      <c r="D233" s="261">
        <v>112240</v>
      </c>
      <c r="E233" s="261">
        <v>111365</v>
      </c>
      <c r="F233" s="261">
        <v>109467</v>
      </c>
      <c r="G233" s="261">
        <v>108287</v>
      </c>
      <c r="H233" s="261">
        <v>105555</v>
      </c>
      <c r="I233" s="261">
        <v>104116</v>
      </c>
      <c r="J233" s="261">
        <v>102533</v>
      </c>
      <c r="K233" s="261">
        <v>100819</v>
      </c>
    </row>
    <row r="234" spans="1:11" ht="15.75" customHeight="1">
      <c r="A234" s="116"/>
      <c r="B234" s="176" t="str">
        <f t="shared" si="11"/>
        <v>ENF</v>
      </c>
      <c r="C234" s="13" t="s">
        <v>56</v>
      </c>
      <c r="D234" s="261">
        <v>22</v>
      </c>
      <c r="E234" s="261">
        <v>12</v>
      </c>
      <c r="F234" s="261">
        <v>9</v>
      </c>
      <c r="G234" s="261">
        <v>9</v>
      </c>
      <c r="H234" s="261">
        <v>8</v>
      </c>
      <c r="I234" s="261">
        <v>4</v>
      </c>
      <c r="J234" s="261">
        <v>0</v>
      </c>
      <c r="K234" s="261">
        <v>0</v>
      </c>
    </row>
    <row r="235" spans="1:11" ht="15.75" customHeight="1">
      <c r="A235" s="116"/>
      <c r="B235" s="176" t="str">
        <f t="shared" si="11"/>
        <v>ENF</v>
      </c>
      <c r="C235" s="13" t="s">
        <v>57</v>
      </c>
      <c r="D235" s="261">
        <v>1</v>
      </c>
      <c r="E235" s="261">
        <v>1</v>
      </c>
      <c r="F235" s="261">
        <v>1</v>
      </c>
      <c r="G235" s="261">
        <v>1</v>
      </c>
      <c r="H235" s="261">
        <v>1</v>
      </c>
      <c r="I235" s="261">
        <v>1</v>
      </c>
      <c r="J235" s="261">
        <v>1</v>
      </c>
      <c r="K235" s="261">
        <v>1</v>
      </c>
    </row>
    <row r="236" spans="1:11" ht="15.75" customHeight="1">
      <c r="A236" s="116"/>
      <c r="B236" s="176" t="str">
        <f t="shared" si="11"/>
        <v>ENF</v>
      </c>
      <c r="C236" s="13" t="s">
        <v>58</v>
      </c>
      <c r="D236" s="261">
        <v>117</v>
      </c>
      <c r="E236" s="261" t="s">
        <v>132</v>
      </c>
      <c r="F236" s="261" t="s">
        <v>133</v>
      </c>
      <c r="G236" s="261">
        <v>125</v>
      </c>
      <c r="H236" s="261">
        <v>128</v>
      </c>
      <c r="I236" s="261">
        <v>127</v>
      </c>
      <c r="J236" s="261">
        <v>120</v>
      </c>
      <c r="K236" s="261">
        <v>122</v>
      </c>
    </row>
    <row r="237" spans="1:11" ht="15.75" customHeight="1">
      <c r="A237" s="116"/>
      <c r="B237" s="176" t="str">
        <f t="shared" si="11"/>
        <v>ENF</v>
      </c>
      <c r="C237" s="13" t="s">
        <v>59</v>
      </c>
      <c r="D237" s="261">
        <v>50</v>
      </c>
      <c r="E237" s="261">
        <v>43</v>
      </c>
      <c r="F237" s="261" t="s">
        <v>134</v>
      </c>
      <c r="G237" s="261">
        <v>26</v>
      </c>
      <c r="H237" s="261">
        <v>24</v>
      </c>
      <c r="I237" s="261">
        <v>25</v>
      </c>
      <c r="J237" s="261">
        <v>50</v>
      </c>
      <c r="K237" s="261">
        <v>48</v>
      </c>
    </row>
    <row r="238" spans="1:11" ht="15.75" customHeight="1">
      <c r="A238" s="116"/>
      <c r="B238" s="176" t="str">
        <f t="shared" si="11"/>
        <v>ENF</v>
      </c>
      <c r="C238" s="13" t="s">
        <v>60</v>
      </c>
      <c r="D238" s="261">
        <v>1</v>
      </c>
      <c r="E238" s="261">
        <v>1</v>
      </c>
      <c r="F238" s="261">
        <v>1</v>
      </c>
      <c r="G238" s="261">
        <v>1</v>
      </c>
      <c r="H238" s="261">
        <v>1</v>
      </c>
      <c r="I238" s="261">
        <v>1</v>
      </c>
      <c r="J238" s="261">
        <v>1</v>
      </c>
      <c r="K238" s="261">
        <v>1</v>
      </c>
    </row>
    <row r="239" spans="1:11" ht="15.75" customHeight="1">
      <c r="A239" s="116"/>
      <c r="B239" s="176" t="str">
        <f t="shared" si="11"/>
        <v>ENF</v>
      </c>
      <c r="C239" s="13" t="s">
        <v>61</v>
      </c>
      <c r="D239" s="46" t="s">
        <v>62</v>
      </c>
      <c r="E239" s="46" t="s">
        <v>63</v>
      </c>
      <c r="F239" s="46" t="s">
        <v>63</v>
      </c>
      <c r="G239" s="46" t="s">
        <v>63</v>
      </c>
      <c r="H239" s="46" t="s">
        <v>63</v>
      </c>
      <c r="I239" s="46" t="s">
        <v>63</v>
      </c>
      <c r="J239" s="46" t="s">
        <v>63</v>
      </c>
      <c r="K239" s="46">
        <v>1.39</v>
      </c>
    </row>
    <row r="240" spans="1:11" ht="15.75" customHeight="1">
      <c r="A240" s="116"/>
      <c r="B240" s="176" t="str">
        <f t="shared" si="11"/>
        <v>ENF</v>
      </c>
      <c r="C240" s="7" t="s">
        <v>64</v>
      </c>
      <c r="D240" s="362">
        <v>305.89999999999998</v>
      </c>
      <c r="E240" s="362">
        <v>304.54000000000002</v>
      </c>
      <c r="F240" s="362">
        <v>315.3</v>
      </c>
      <c r="G240" s="362">
        <v>312.36</v>
      </c>
      <c r="H240" s="362">
        <v>323.75</v>
      </c>
      <c r="I240" s="362">
        <v>336.87</v>
      </c>
      <c r="J240" s="362">
        <v>344.91</v>
      </c>
      <c r="K240" s="362">
        <v>362.29</v>
      </c>
    </row>
    <row r="241" spans="1:13" ht="15.75" customHeight="1">
      <c r="A241" s="116"/>
      <c r="B241" s="176" t="str">
        <f t="shared" si="11"/>
        <v>ENF</v>
      </c>
      <c r="C241" s="8" t="s">
        <v>65</v>
      </c>
      <c r="D241" s="264" t="s">
        <v>62</v>
      </c>
      <c r="E241" s="264" t="s">
        <v>101</v>
      </c>
      <c r="F241" s="264" t="s">
        <v>135</v>
      </c>
      <c r="G241" s="264" t="s">
        <v>62</v>
      </c>
      <c r="H241" s="264" t="s">
        <v>62</v>
      </c>
      <c r="I241" s="264">
        <v>0</v>
      </c>
      <c r="J241" s="264">
        <v>0</v>
      </c>
      <c r="K241" s="264">
        <v>0</v>
      </c>
    </row>
    <row r="242" spans="1:13" ht="15.75" customHeight="1">
      <c r="A242" s="116"/>
      <c r="B242" s="176" t="str">
        <f t="shared" si="11"/>
        <v>ENF</v>
      </c>
      <c r="C242" s="8" t="s">
        <v>66</v>
      </c>
      <c r="D242" s="264">
        <v>305.89999999999998</v>
      </c>
      <c r="E242" s="264">
        <v>304.54000000000002</v>
      </c>
      <c r="F242" s="264">
        <v>315.3</v>
      </c>
      <c r="G242" s="264">
        <v>7.84</v>
      </c>
      <c r="H242" s="264">
        <v>8.11</v>
      </c>
      <c r="I242" s="264" t="s">
        <v>136</v>
      </c>
      <c r="J242" s="264">
        <v>8.32</v>
      </c>
      <c r="K242" s="264">
        <v>8.61</v>
      </c>
    </row>
    <row r="243" spans="1:13" ht="15.75" customHeight="1">
      <c r="A243" s="116"/>
      <c r="B243" s="176" t="str">
        <f t="shared" si="11"/>
        <v>ENF</v>
      </c>
      <c r="C243" s="8" t="s">
        <v>67</v>
      </c>
      <c r="D243" s="264" t="s">
        <v>62</v>
      </c>
      <c r="E243" s="264" t="s">
        <v>62</v>
      </c>
      <c r="F243" s="264" t="s">
        <v>62</v>
      </c>
      <c r="G243" s="264">
        <v>304.52</v>
      </c>
      <c r="H243" s="264">
        <v>315.64</v>
      </c>
      <c r="I243" s="264" t="s">
        <v>137</v>
      </c>
      <c r="J243" s="264">
        <v>336.59</v>
      </c>
      <c r="K243" s="264">
        <v>353.67</v>
      </c>
    </row>
    <row r="244" spans="1:13" ht="15.75" customHeight="1">
      <c r="A244" s="116"/>
      <c r="B244" s="176" t="str">
        <f t="shared" si="11"/>
        <v>ENF</v>
      </c>
      <c r="C244" s="7" t="s">
        <v>68</v>
      </c>
      <c r="D244" s="362">
        <v>14.31</v>
      </c>
      <c r="E244" s="362">
        <v>15.28</v>
      </c>
      <c r="F244" s="362">
        <v>14.92</v>
      </c>
      <c r="G244" s="362">
        <v>14.82</v>
      </c>
      <c r="H244" s="362">
        <v>15.98</v>
      </c>
      <c r="I244" s="362">
        <v>16.96</v>
      </c>
      <c r="J244" s="362">
        <v>17.82</v>
      </c>
      <c r="K244" s="362">
        <v>19.71</v>
      </c>
    </row>
    <row r="245" spans="1:13" ht="15.75" customHeight="1">
      <c r="A245" s="116"/>
      <c r="B245" s="176" t="str">
        <f t="shared" si="11"/>
        <v>ENF</v>
      </c>
      <c r="C245" s="13" t="s">
        <v>69</v>
      </c>
      <c r="D245" s="47">
        <v>3.73E-2</v>
      </c>
      <c r="E245" s="47">
        <v>4.07E-2</v>
      </c>
      <c r="F245" s="47">
        <v>3.9E-2</v>
      </c>
      <c r="G245" s="47">
        <v>3.9399999999999998E-2</v>
      </c>
      <c r="H245" s="47">
        <v>4.2799999999999998E-2</v>
      </c>
      <c r="I245" s="47">
        <v>4.5999999999999999E-2</v>
      </c>
      <c r="J245" s="47">
        <v>4.7500000000000001E-2</v>
      </c>
      <c r="K245" s="47">
        <v>0.05</v>
      </c>
    </row>
    <row r="246" spans="1:13" ht="15.75" customHeight="1">
      <c r="A246" s="116"/>
      <c r="B246" s="176" t="str">
        <f t="shared" si="11"/>
        <v>ENF</v>
      </c>
      <c r="C246" s="13" t="s">
        <v>70</v>
      </c>
      <c r="D246" s="47">
        <v>4.7500000000000001E-2</v>
      </c>
      <c r="E246" s="47">
        <v>5.0999999999999997E-2</v>
      </c>
      <c r="F246" s="47">
        <v>4.7699999999999999E-2</v>
      </c>
      <c r="G246" s="47">
        <v>4.6100000000000002E-2</v>
      </c>
      <c r="H246" s="47">
        <v>5.0200000000000002E-2</v>
      </c>
      <c r="I246" s="47">
        <v>5.1499999999999997E-2</v>
      </c>
      <c r="J246" s="47">
        <v>5.2400000000000002E-2</v>
      </c>
      <c r="K246" s="47">
        <v>5.1700000000000003E-2</v>
      </c>
    </row>
    <row r="247" spans="1:13" ht="15.75" customHeight="1">
      <c r="A247" s="116"/>
      <c r="B247" s="176" t="str">
        <f t="shared" si="11"/>
        <v>ENF</v>
      </c>
      <c r="C247" s="13" t="s">
        <v>71</v>
      </c>
      <c r="D247" s="47">
        <v>-1.03E-2</v>
      </c>
      <c r="E247" s="47">
        <v>-1.0200000000000001E-2</v>
      </c>
      <c r="F247" s="47">
        <v>-8.6E-3</v>
      </c>
      <c r="G247" s="47">
        <v>-6.6E-3</v>
      </c>
      <c r="H247" s="47">
        <v>-7.4999999999999997E-3</v>
      </c>
      <c r="I247" s="47">
        <v>-5.4999999999999997E-3</v>
      </c>
      <c r="J247" s="47" t="s">
        <v>138</v>
      </c>
      <c r="K247" s="47">
        <v>-1.6999999999999999E-3</v>
      </c>
    </row>
    <row r="248" spans="1:13" ht="15.75" customHeight="1">
      <c r="A248" s="116"/>
      <c r="B248" s="176" t="str">
        <f t="shared" si="11"/>
        <v>ENF</v>
      </c>
      <c r="C248" s="7" t="s">
        <v>72</v>
      </c>
      <c r="D248" s="362">
        <v>293.3</v>
      </c>
      <c r="E248" s="362">
        <v>290.19</v>
      </c>
      <c r="F248" s="362">
        <v>299.92</v>
      </c>
      <c r="G248" s="362">
        <v>295.83</v>
      </c>
      <c r="H248" s="362">
        <v>307.36</v>
      </c>
      <c r="I248" s="362">
        <v>320.66000000000003</v>
      </c>
      <c r="J248" s="362">
        <v>328.32</v>
      </c>
      <c r="K248" s="362">
        <v>342.8</v>
      </c>
    </row>
    <row r="249" spans="1:13" ht="15.75" customHeight="1">
      <c r="A249" s="116"/>
      <c r="B249" s="176" t="str">
        <f t="shared" si="11"/>
        <v>ENF</v>
      </c>
      <c r="C249" s="8" t="s">
        <v>73</v>
      </c>
      <c r="D249" s="264">
        <v>172.88</v>
      </c>
      <c r="E249" s="264">
        <v>172.07</v>
      </c>
      <c r="F249" s="264">
        <v>165.53</v>
      </c>
      <c r="G249" s="264">
        <v>162.68</v>
      </c>
      <c r="H249" s="264">
        <v>161.13999999999999</v>
      </c>
      <c r="I249" s="264">
        <v>159.4</v>
      </c>
      <c r="J249" s="264">
        <v>159.87</v>
      </c>
      <c r="K249" s="264">
        <v>165.62</v>
      </c>
      <c r="L249" s="17"/>
      <c r="M249" s="17"/>
    </row>
    <row r="250" spans="1:13" ht="15.75" customHeight="1">
      <c r="A250" s="116"/>
      <c r="B250" s="176" t="str">
        <f t="shared" si="11"/>
        <v>ENF</v>
      </c>
      <c r="C250" s="8" t="s">
        <v>74</v>
      </c>
      <c r="D250" s="264">
        <v>22.54</v>
      </c>
      <c r="E250" s="264">
        <v>22.08</v>
      </c>
      <c r="F250" s="264">
        <v>26.25</v>
      </c>
      <c r="G250" s="264">
        <v>28.59</v>
      </c>
      <c r="H250" s="264">
        <v>39.65</v>
      </c>
      <c r="I250" s="264">
        <v>47.07</v>
      </c>
      <c r="J250" s="264">
        <v>50.2</v>
      </c>
      <c r="K250" s="264">
        <v>56.95</v>
      </c>
    </row>
    <row r="251" spans="1:13" ht="15.75" customHeight="1">
      <c r="A251" s="116"/>
      <c r="B251" s="176" t="str">
        <f t="shared" si="11"/>
        <v>ENF</v>
      </c>
      <c r="C251" s="8" t="s">
        <v>75</v>
      </c>
      <c r="D251" s="264">
        <v>61.76</v>
      </c>
      <c r="E251" s="264">
        <v>58.01</v>
      </c>
      <c r="F251" s="264">
        <v>67.239999999999995</v>
      </c>
      <c r="G251" s="264">
        <v>64.44</v>
      </c>
      <c r="H251" s="264">
        <v>65.3</v>
      </c>
      <c r="I251" s="264">
        <v>69.7</v>
      </c>
      <c r="J251" s="264">
        <v>73.45</v>
      </c>
      <c r="K251" s="264">
        <v>74.739999999999995</v>
      </c>
    </row>
    <row r="252" spans="1:13" ht="15.75" customHeight="1">
      <c r="A252" s="116"/>
      <c r="B252" s="176" t="str">
        <f t="shared" si="11"/>
        <v>ENF</v>
      </c>
      <c r="C252" s="8" t="s">
        <v>76</v>
      </c>
      <c r="D252" s="264">
        <v>5.17</v>
      </c>
      <c r="E252" s="264">
        <v>5.24</v>
      </c>
      <c r="F252" s="264">
        <v>5.51</v>
      </c>
      <c r="G252" s="264">
        <v>5.0999999999999996</v>
      </c>
      <c r="H252" s="264">
        <v>5.56</v>
      </c>
      <c r="I252" s="264">
        <v>5.35</v>
      </c>
      <c r="J252" s="264">
        <v>5.44</v>
      </c>
      <c r="K252" s="264">
        <v>5.72</v>
      </c>
    </row>
    <row r="253" spans="1:13" ht="15.75" customHeight="1">
      <c r="A253" s="116"/>
      <c r="B253" s="176" t="str">
        <f t="shared" si="11"/>
        <v>ENF</v>
      </c>
      <c r="C253" s="8" t="s">
        <v>77</v>
      </c>
      <c r="D253" s="264">
        <v>5.44</v>
      </c>
      <c r="E253" s="264">
        <v>5.55</v>
      </c>
      <c r="F253" s="264">
        <v>7.33</v>
      </c>
      <c r="G253" s="264">
        <v>7.1</v>
      </c>
      <c r="H253" s="264">
        <v>7.32</v>
      </c>
      <c r="I253" s="264">
        <v>7.79</v>
      </c>
      <c r="J253" s="264">
        <v>7.68</v>
      </c>
      <c r="K253" s="264">
        <v>7.76</v>
      </c>
    </row>
    <row r="254" spans="1:13" ht="15.75" customHeight="1">
      <c r="A254" s="116"/>
      <c r="B254" s="176" t="str">
        <f t="shared" si="11"/>
        <v>ENF</v>
      </c>
      <c r="C254" s="8" t="s">
        <v>78</v>
      </c>
      <c r="D254" s="264">
        <v>19.760000000000002</v>
      </c>
      <c r="E254" s="264">
        <v>18.95</v>
      </c>
      <c r="F254" s="264">
        <v>19.329999999999998</v>
      </c>
      <c r="G254" s="264">
        <v>19.920000000000002</v>
      </c>
      <c r="H254" s="264">
        <v>20.83</v>
      </c>
      <c r="I254" s="264">
        <v>20.85</v>
      </c>
      <c r="J254" s="264">
        <v>20.8</v>
      </c>
      <c r="K254" s="264">
        <v>20.68</v>
      </c>
    </row>
    <row r="255" spans="1:13" ht="15.75" customHeight="1">
      <c r="A255" s="116"/>
      <c r="B255" s="176" t="str">
        <f t="shared" si="11"/>
        <v>ENF</v>
      </c>
      <c r="C255" s="8" t="s">
        <v>79</v>
      </c>
      <c r="D255" s="264">
        <v>5.72</v>
      </c>
      <c r="E255" s="264">
        <v>8.2799999999999994</v>
      </c>
      <c r="F255" s="264">
        <v>8.7200000000000006</v>
      </c>
      <c r="G255" s="264">
        <v>8</v>
      </c>
      <c r="H255" s="264">
        <v>7.58</v>
      </c>
      <c r="I255" s="264">
        <v>10.5</v>
      </c>
      <c r="J255" s="264">
        <v>10.88</v>
      </c>
      <c r="K255" s="264">
        <v>11.33</v>
      </c>
    </row>
    <row r="256" spans="1:13" ht="15.75" customHeight="1">
      <c r="A256" s="116"/>
      <c r="B256" s="176" t="str">
        <f t="shared" si="11"/>
        <v>ENF</v>
      </c>
      <c r="C256" s="13" t="s">
        <v>80</v>
      </c>
      <c r="D256" s="261">
        <v>5</v>
      </c>
      <c r="E256" s="261">
        <v>5</v>
      </c>
      <c r="F256" s="261">
        <v>5</v>
      </c>
      <c r="G256" s="261">
        <v>5</v>
      </c>
      <c r="H256" s="261">
        <v>5</v>
      </c>
      <c r="I256" s="261">
        <v>5</v>
      </c>
      <c r="J256" s="261">
        <v>5</v>
      </c>
      <c r="K256" s="261">
        <v>6</v>
      </c>
    </row>
    <row r="257" spans="1:12" ht="15.75" customHeight="1">
      <c r="A257" s="116"/>
      <c r="B257" s="176" t="str">
        <f t="shared" si="11"/>
        <v>ENF</v>
      </c>
      <c r="C257" s="13" t="s">
        <v>81</v>
      </c>
      <c r="D257" s="261">
        <v>119</v>
      </c>
      <c r="E257" s="261">
        <v>119</v>
      </c>
      <c r="F257" s="261">
        <v>119</v>
      </c>
      <c r="G257" s="261">
        <v>119</v>
      </c>
      <c r="H257" s="261">
        <v>119</v>
      </c>
      <c r="I257" s="261">
        <v>119</v>
      </c>
      <c r="J257" s="261">
        <v>119</v>
      </c>
      <c r="K257" s="261">
        <v>152</v>
      </c>
    </row>
    <row r="258" spans="1:12" ht="15.75" customHeight="1">
      <c r="A258" s="116"/>
      <c r="B258" s="176" t="str">
        <f t="shared" si="11"/>
        <v>ENF</v>
      </c>
      <c r="C258" s="13" t="s">
        <v>82</v>
      </c>
      <c r="D258" s="261">
        <v>18</v>
      </c>
      <c r="E258" s="261">
        <v>18</v>
      </c>
      <c r="F258" s="261">
        <v>19</v>
      </c>
      <c r="G258" s="261">
        <v>19</v>
      </c>
      <c r="H258" s="261">
        <v>24</v>
      </c>
      <c r="I258" s="261">
        <v>24</v>
      </c>
      <c r="J258" s="261">
        <v>24</v>
      </c>
      <c r="K258" s="261">
        <v>16</v>
      </c>
    </row>
    <row r="259" spans="1:12" ht="15.75" customHeight="1">
      <c r="A259" s="116"/>
      <c r="B259" s="176" t="str">
        <f t="shared" si="11"/>
        <v>ENF</v>
      </c>
      <c r="C259" s="13" t="s">
        <v>83</v>
      </c>
      <c r="D259" s="261">
        <v>2069</v>
      </c>
      <c r="E259" s="261">
        <v>2087</v>
      </c>
      <c r="F259" s="261">
        <v>2028</v>
      </c>
      <c r="G259" s="261">
        <v>1988</v>
      </c>
      <c r="H259" s="261">
        <v>1977</v>
      </c>
      <c r="I259" s="261">
        <v>1963</v>
      </c>
      <c r="J259" s="261">
        <v>1929</v>
      </c>
      <c r="K259" s="261">
        <v>1929</v>
      </c>
    </row>
    <row r="260" spans="1:12" ht="15.75" customHeight="1">
      <c r="A260" s="116"/>
      <c r="B260" s="176" t="str">
        <f t="shared" si="11"/>
        <v>ENF</v>
      </c>
      <c r="C260" s="13" t="s">
        <v>84</v>
      </c>
      <c r="D260" s="261">
        <v>3730</v>
      </c>
      <c r="E260" s="261" t="s">
        <v>139</v>
      </c>
      <c r="F260" s="261">
        <v>3656</v>
      </c>
      <c r="G260" s="261">
        <v>3626</v>
      </c>
      <c r="H260" s="261">
        <v>3618</v>
      </c>
      <c r="I260" s="261">
        <v>3553</v>
      </c>
      <c r="J260" s="261">
        <v>3748</v>
      </c>
      <c r="K260" s="261">
        <v>3811</v>
      </c>
    </row>
    <row r="261" spans="1:12" ht="15.75" customHeight="1">
      <c r="A261" s="116"/>
      <c r="B261" s="176" t="str">
        <f t="shared" si="11"/>
        <v>ENF</v>
      </c>
      <c r="C261" s="157" t="s">
        <v>85</v>
      </c>
      <c r="D261" s="46">
        <v>2.8200000000000002E-4</v>
      </c>
      <c r="E261" s="46">
        <v>2.7761514441842312E-4</v>
      </c>
      <c r="F261" s="46">
        <v>2.8800000000000001E-4</v>
      </c>
      <c r="G261" s="46">
        <v>2.8400000000000002E-4</v>
      </c>
      <c r="H261" s="46">
        <v>2.9500000000000001E-4</v>
      </c>
      <c r="I261" s="46">
        <v>3.1E-4</v>
      </c>
      <c r="J261" s="46">
        <v>3.1E-4</v>
      </c>
      <c r="K261" s="46">
        <v>2.5999999999999998E-4</v>
      </c>
    </row>
    <row r="262" spans="1:12" ht="15.75" customHeight="1">
      <c r="A262" s="116"/>
      <c r="B262" s="176" t="str">
        <f t="shared" si="11"/>
        <v>ENF</v>
      </c>
      <c r="C262" s="13" t="s">
        <v>86</v>
      </c>
      <c r="D262" s="261">
        <v>2507</v>
      </c>
      <c r="E262" s="261">
        <v>2502</v>
      </c>
      <c r="F262" s="261">
        <v>2479</v>
      </c>
      <c r="G262" s="261">
        <v>2367</v>
      </c>
      <c r="H262" s="261">
        <v>2401</v>
      </c>
      <c r="I262" s="261">
        <v>2.52</v>
      </c>
      <c r="J262" s="261">
        <v>2.74</v>
      </c>
      <c r="K262" s="261">
        <v>2809.82</v>
      </c>
    </row>
    <row r="263" spans="1:12" ht="15.75" customHeight="1">
      <c r="A263" s="116"/>
      <c r="B263" s="176" t="str">
        <f t="shared" si="11"/>
        <v>ENF</v>
      </c>
      <c r="C263" s="13" t="s">
        <v>87</v>
      </c>
      <c r="D263" s="261">
        <v>959</v>
      </c>
      <c r="E263" s="261">
        <v>1003</v>
      </c>
      <c r="F263" s="261">
        <v>905</v>
      </c>
      <c r="G263" s="261">
        <v>866</v>
      </c>
      <c r="H263" s="261">
        <v>825</v>
      </c>
      <c r="I263" s="261">
        <v>820</v>
      </c>
      <c r="J263" s="261">
        <v>854</v>
      </c>
      <c r="K263" s="261">
        <v>826</v>
      </c>
    </row>
    <row r="264" spans="1:12" ht="15.75" customHeight="1">
      <c r="A264" s="116"/>
      <c r="B264" s="176" t="str">
        <f t="shared" si="11"/>
        <v>ENF</v>
      </c>
      <c r="C264" s="155" t="s">
        <v>88</v>
      </c>
      <c r="D264" s="264">
        <v>561.39</v>
      </c>
      <c r="E264" s="264">
        <v>479.11</v>
      </c>
      <c r="F264" s="264">
        <v>478.55</v>
      </c>
      <c r="G264" s="264">
        <v>450.62</v>
      </c>
      <c r="H264" s="264">
        <v>396.33</v>
      </c>
      <c r="I264" s="264">
        <v>347.08</v>
      </c>
      <c r="J264" s="264">
        <v>406.04</v>
      </c>
      <c r="K264" s="264">
        <v>206.84</v>
      </c>
    </row>
    <row r="265" spans="1:12" ht="25.5">
      <c r="A265" s="116"/>
      <c r="B265" s="176" t="str">
        <f t="shared" si="11"/>
        <v>ENF</v>
      </c>
      <c r="C265" s="155" t="s">
        <v>89</v>
      </c>
      <c r="D265" s="300">
        <v>6.52</v>
      </c>
      <c r="E265" s="300" t="s">
        <v>140</v>
      </c>
      <c r="F265" s="300">
        <v>6.64</v>
      </c>
      <c r="G265" s="300">
        <v>6.66</v>
      </c>
      <c r="H265" s="300">
        <v>5.78</v>
      </c>
      <c r="I265" s="300">
        <v>7.24</v>
      </c>
      <c r="J265" s="300">
        <v>8.75</v>
      </c>
      <c r="K265" s="300">
        <v>6.46</v>
      </c>
    </row>
    <row r="266" spans="1:12" ht="25.5">
      <c r="A266" s="116"/>
      <c r="B266" s="176" t="str">
        <f t="shared" si="11"/>
        <v>ENF</v>
      </c>
      <c r="C266" s="155" t="s">
        <v>90</v>
      </c>
      <c r="D266" s="300">
        <v>9.3000000000000007</v>
      </c>
      <c r="E266" s="300">
        <v>9.9600000000000009</v>
      </c>
      <c r="F266" s="300">
        <v>10.23</v>
      </c>
      <c r="G266" s="300">
        <v>10.24</v>
      </c>
      <c r="H266" s="300">
        <v>11.12</v>
      </c>
      <c r="I266" s="300">
        <v>11.36</v>
      </c>
      <c r="J266" s="300">
        <v>12.25</v>
      </c>
      <c r="K266" s="300">
        <v>12.65</v>
      </c>
    </row>
    <row r="267" spans="1:12" ht="25.5">
      <c r="A267" s="116"/>
      <c r="B267" s="176" t="str">
        <f t="shared" si="11"/>
        <v>ENF</v>
      </c>
      <c r="C267" s="155" t="s">
        <v>91</v>
      </c>
      <c r="D267" s="320">
        <v>4.28</v>
      </c>
      <c r="E267" s="320">
        <v>5.81</v>
      </c>
      <c r="F267" s="320">
        <v>4.18</v>
      </c>
      <c r="G267" s="320">
        <v>3.9</v>
      </c>
      <c r="H267" s="320">
        <v>3.82</v>
      </c>
      <c r="I267" s="320">
        <v>7.41</v>
      </c>
      <c r="J267" s="320">
        <v>6.95</v>
      </c>
      <c r="K267" s="300">
        <v>5.08</v>
      </c>
    </row>
    <row r="268" spans="1:12" ht="25.5">
      <c r="A268" s="116"/>
      <c r="B268" s="176" t="str">
        <f t="shared" si="11"/>
        <v>ENF</v>
      </c>
      <c r="C268" s="155" t="s">
        <v>92</v>
      </c>
      <c r="D268" s="300">
        <v>7.74</v>
      </c>
      <c r="E268" s="300" t="s">
        <v>141</v>
      </c>
      <c r="F268" s="300">
        <v>8.91</v>
      </c>
      <c r="G268" s="300">
        <v>9.48</v>
      </c>
      <c r="H268" s="300">
        <v>9.8000000000000007</v>
      </c>
      <c r="I268" s="300">
        <v>10.3</v>
      </c>
      <c r="J268" s="300">
        <v>11.23</v>
      </c>
      <c r="K268" s="300">
        <v>11.3</v>
      </c>
      <c r="L268" s="373"/>
    </row>
    <row r="269" spans="1:12" ht="14.25">
      <c r="A269" s="116"/>
      <c r="B269" s="176" t="str">
        <f t="shared" si="11"/>
        <v>ENF</v>
      </c>
      <c r="C269" s="355" t="s">
        <v>93</v>
      </c>
      <c r="D269" s="356"/>
      <c r="E269" s="357"/>
      <c r="F269" s="357"/>
      <c r="G269" s="357"/>
      <c r="H269" s="358"/>
      <c r="I269" s="358"/>
      <c r="J269" s="358"/>
      <c r="K269" s="358"/>
      <c r="L269" s="374"/>
    </row>
    <row r="270" spans="1:12" ht="14.25">
      <c r="A270" s="116"/>
      <c r="B270" s="176" t="str">
        <f t="shared" si="11"/>
        <v>ENF</v>
      </c>
      <c r="C270" s="331" t="s">
        <v>1199</v>
      </c>
      <c r="D270" s="332"/>
      <c r="E270" s="333"/>
      <c r="F270" s="333"/>
      <c r="G270" s="333"/>
      <c r="H270" s="334"/>
      <c r="I270" s="334"/>
      <c r="J270" s="334"/>
      <c r="K270" s="334"/>
      <c r="L270" s="374"/>
    </row>
    <row r="271" spans="1:12" ht="14.25">
      <c r="A271" s="116"/>
      <c r="B271" s="176" t="str">
        <f t="shared" si="11"/>
        <v>ENF</v>
      </c>
      <c r="C271" s="331"/>
      <c r="D271" s="332"/>
      <c r="E271" s="333"/>
      <c r="F271" s="333"/>
      <c r="G271" s="333"/>
      <c r="H271" s="334"/>
      <c r="I271" s="334"/>
      <c r="J271" s="334"/>
      <c r="K271" s="334"/>
      <c r="L271" s="374"/>
    </row>
    <row r="272" spans="1:12" ht="15.75" customHeight="1">
      <c r="A272" s="116"/>
      <c r="B272" s="382" t="str">
        <f t="shared" si="11"/>
        <v>ENF</v>
      </c>
      <c r="C272" s="364" t="s">
        <v>96</v>
      </c>
      <c r="D272" s="325">
        <v>2021</v>
      </c>
      <c r="E272" s="325">
        <v>2020</v>
      </c>
      <c r="F272" s="325">
        <v>2019</v>
      </c>
      <c r="G272" s="325">
        <v>2018</v>
      </c>
      <c r="H272" s="325">
        <v>2017</v>
      </c>
      <c r="I272" s="325">
        <v>2016</v>
      </c>
      <c r="J272" s="325">
        <v>2015</v>
      </c>
      <c r="K272" s="325">
        <v>2014</v>
      </c>
    </row>
    <row r="273" spans="1:11" ht="15.75" customHeight="1">
      <c r="A273" s="116"/>
      <c r="B273" s="176" t="str">
        <f t="shared" si="11"/>
        <v>ENF</v>
      </c>
      <c r="C273" s="81" t="s">
        <v>97</v>
      </c>
      <c r="D273" s="323" t="s">
        <v>318</v>
      </c>
      <c r="E273" s="323">
        <v>290.19</v>
      </c>
      <c r="F273" s="323">
        <v>299.92</v>
      </c>
      <c r="G273" s="323">
        <v>295.83</v>
      </c>
      <c r="H273" s="235">
        <f>+H248</f>
        <v>307.36</v>
      </c>
      <c r="I273" s="235">
        <f>I248</f>
        <v>320.66000000000003</v>
      </c>
      <c r="J273" s="235">
        <f>+J248</f>
        <v>328.32</v>
      </c>
      <c r="K273" s="235">
        <f>+K248</f>
        <v>342.8</v>
      </c>
    </row>
    <row r="274" spans="1:11" ht="15.75" customHeight="1">
      <c r="A274" s="116"/>
      <c r="B274" s="176" t="str">
        <f t="shared" si="11"/>
        <v>ENF</v>
      </c>
      <c r="C274" s="83" t="s">
        <v>98</v>
      </c>
      <c r="D274" s="321" t="s">
        <v>318</v>
      </c>
      <c r="E274" s="321">
        <v>119</v>
      </c>
      <c r="F274" s="324">
        <v>119</v>
      </c>
      <c r="G274" s="324">
        <v>119</v>
      </c>
      <c r="H274" s="316">
        <f>+H257</f>
        <v>119</v>
      </c>
      <c r="I274" s="316">
        <f>+I257</f>
        <v>119</v>
      </c>
      <c r="J274" s="316">
        <f>+J257</f>
        <v>119</v>
      </c>
      <c r="K274" s="316">
        <f>+K257</f>
        <v>152</v>
      </c>
    </row>
    <row r="275" spans="1:11" ht="15.75" customHeight="1">
      <c r="A275" s="116"/>
      <c r="B275" s="176" t="str">
        <f t="shared" si="11"/>
        <v>ENF</v>
      </c>
      <c r="C275" s="83" t="s">
        <v>99</v>
      </c>
      <c r="D275" s="323" t="s">
        <v>318</v>
      </c>
      <c r="E275" s="323">
        <v>2.7761514441842312E-4</v>
      </c>
      <c r="F275" s="36">
        <v>2.8770960438970108E-4</v>
      </c>
      <c r="G275" s="36">
        <v>2.8378611718660066E-4</v>
      </c>
      <c r="H275" s="45">
        <f t="shared" ref="H275" si="12">+H273/(H274*8760)</f>
        <v>2.9484670580560995E-4</v>
      </c>
      <c r="I275" s="45">
        <f>+I273/(I274*8760)</f>
        <v>3.0760523387437171E-4</v>
      </c>
      <c r="J275" s="45">
        <f t="shared" ref="J275:K275" si="13">+J273/(J274*8760)</f>
        <v>3.1495337861171867E-4</v>
      </c>
      <c r="K275" s="45">
        <f t="shared" si="13"/>
        <v>2.5745013217976447E-4</v>
      </c>
    </row>
    <row r="276" spans="1:11" ht="15.75" customHeight="1">
      <c r="A276" s="116"/>
      <c r="B276" s="176" t="str">
        <f t="shared" si="11"/>
        <v>ENF</v>
      </c>
      <c r="D276" s="51"/>
    </row>
    <row r="277" spans="1:11" s="52" customFormat="1" ht="15.75" customHeight="1">
      <c r="A277" s="120"/>
      <c r="B277" s="382" t="s">
        <v>20</v>
      </c>
      <c r="C277" s="360" t="s">
        <v>54</v>
      </c>
      <c r="D277" s="325">
        <v>2021</v>
      </c>
      <c r="E277" s="325">
        <v>2020</v>
      </c>
      <c r="F277" s="325">
        <v>2019</v>
      </c>
      <c r="G277" s="325">
        <v>2018</v>
      </c>
      <c r="H277" s="325">
        <v>2017</v>
      </c>
      <c r="I277" s="325">
        <v>2016</v>
      </c>
      <c r="J277" s="325">
        <v>2015</v>
      </c>
      <c r="K277" s="325">
        <v>2014</v>
      </c>
    </row>
    <row r="278" spans="1:11" ht="15.75" customHeight="1">
      <c r="A278" s="116"/>
      <c r="B278" s="408" t="str">
        <f>$B$277</f>
        <v>EPB</v>
      </c>
      <c r="C278" s="495" t="s">
        <v>55</v>
      </c>
      <c r="D278" s="411">
        <v>1508083</v>
      </c>
      <c r="E278" s="411">
        <v>1482688</v>
      </c>
      <c r="F278" s="411">
        <v>1438639</v>
      </c>
      <c r="G278" s="411">
        <v>1424082</v>
      </c>
      <c r="H278" s="411">
        <v>1404298</v>
      </c>
      <c r="I278" s="411">
        <v>1378693</v>
      </c>
      <c r="J278" s="411">
        <v>1355210</v>
      </c>
      <c r="K278" s="411">
        <v>1312768</v>
      </c>
    </row>
    <row r="279" spans="1:11" ht="15.75" customHeight="1">
      <c r="A279" s="116"/>
      <c r="B279" s="408" t="str">
        <f t="shared" ref="B279:B320" si="14">$B$277</f>
        <v>EPB</v>
      </c>
      <c r="C279" s="495" t="s">
        <v>56</v>
      </c>
      <c r="D279" s="411">
        <v>127</v>
      </c>
      <c r="E279" s="411">
        <v>98</v>
      </c>
      <c r="F279" s="411">
        <v>66</v>
      </c>
      <c r="G279" s="411">
        <v>51</v>
      </c>
      <c r="H279" s="411">
        <v>45</v>
      </c>
      <c r="I279" s="411">
        <v>34</v>
      </c>
      <c r="J279" s="411">
        <v>21</v>
      </c>
      <c r="K279" s="411">
        <v>20</v>
      </c>
    </row>
    <row r="280" spans="1:11" ht="15.75" customHeight="1">
      <c r="A280" s="116"/>
      <c r="B280" s="408" t="str">
        <f t="shared" si="14"/>
        <v>EPB</v>
      </c>
      <c r="C280" s="495" t="s">
        <v>57</v>
      </c>
      <c r="D280" s="411">
        <v>216</v>
      </c>
      <c r="E280" s="411" t="s">
        <v>142</v>
      </c>
      <c r="F280" s="411">
        <v>216</v>
      </c>
      <c r="G280" s="411">
        <v>216</v>
      </c>
      <c r="H280" s="411">
        <v>216</v>
      </c>
      <c r="I280" s="411">
        <v>216</v>
      </c>
      <c r="J280" s="411">
        <v>216</v>
      </c>
      <c r="K280" s="411">
        <v>216</v>
      </c>
    </row>
    <row r="281" spans="1:11" ht="15.75" customHeight="1">
      <c r="A281" s="116"/>
      <c r="B281" s="408" t="str">
        <f t="shared" si="14"/>
        <v>EPB</v>
      </c>
      <c r="C281" s="495" t="s">
        <v>58</v>
      </c>
      <c r="D281" s="411">
        <v>1937</v>
      </c>
      <c r="E281" s="411" t="s">
        <v>143</v>
      </c>
      <c r="F281" s="411">
        <v>1828</v>
      </c>
      <c r="G281" s="411">
        <v>1768</v>
      </c>
      <c r="H281" s="411">
        <v>1807</v>
      </c>
      <c r="I281" s="411">
        <v>1941</v>
      </c>
      <c r="J281" s="411">
        <v>1979</v>
      </c>
      <c r="K281" s="411">
        <v>2019</v>
      </c>
    </row>
    <row r="282" spans="1:11" ht="15.75" customHeight="1">
      <c r="A282" s="116"/>
      <c r="B282" s="408" t="str">
        <f t="shared" si="14"/>
        <v>EPB</v>
      </c>
      <c r="C282" s="495" t="s">
        <v>59</v>
      </c>
      <c r="D282" s="411">
        <v>439</v>
      </c>
      <c r="E282" s="411">
        <v>465</v>
      </c>
      <c r="F282" s="411">
        <v>614</v>
      </c>
      <c r="G282" s="411">
        <v>494</v>
      </c>
      <c r="H282" s="411">
        <v>342</v>
      </c>
      <c r="I282" s="411">
        <v>360</v>
      </c>
      <c r="J282" s="411">
        <v>387</v>
      </c>
      <c r="K282" s="411">
        <v>944</v>
      </c>
    </row>
    <row r="283" spans="1:11" ht="15.75" customHeight="1">
      <c r="A283" s="116"/>
      <c r="B283" s="408" t="str">
        <f t="shared" si="14"/>
        <v>EPB</v>
      </c>
      <c r="C283" s="495" t="s">
        <v>60</v>
      </c>
      <c r="D283" s="411">
        <v>218</v>
      </c>
      <c r="E283" s="411">
        <v>217</v>
      </c>
      <c r="F283" s="411">
        <v>217</v>
      </c>
      <c r="G283" s="411">
        <v>217</v>
      </c>
      <c r="H283" s="411">
        <v>217</v>
      </c>
      <c r="I283" s="411">
        <v>217</v>
      </c>
      <c r="J283" s="411">
        <v>218</v>
      </c>
      <c r="K283" s="411">
        <v>218</v>
      </c>
    </row>
    <row r="284" spans="1:11" ht="15.75" customHeight="1">
      <c r="A284" s="116"/>
      <c r="B284" s="408" t="str">
        <f t="shared" si="14"/>
        <v>EPB</v>
      </c>
      <c r="C284" s="495" t="s">
        <v>61</v>
      </c>
      <c r="D284" s="476" t="s">
        <v>62</v>
      </c>
      <c r="E284" s="476" t="s">
        <v>107</v>
      </c>
      <c r="F284" s="476" t="s">
        <v>63</v>
      </c>
      <c r="G284" s="476" t="s">
        <v>63</v>
      </c>
      <c r="H284" s="476" t="s">
        <v>63</v>
      </c>
      <c r="I284" s="476" t="s">
        <v>63</v>
      </c>
      <c r="J284" s="476" t="s">
        <v>63</v>
      </c>
      <c r="K284" s="476" t="s">
        <v>63</v>
      </c>
    </row>
    <row r="285" spans="1:11" ht="15.75" customHeight="1">
      <c r="A285" s="116"/>
      <c r="B285" s="408" t="str">
        <f t="shared" si="14"/>
        <v>EPB</v>
      </c>
      <c r="C285" s="496" t="s">
        <v>64</v>
      </c>
      <c r="D285" s="478">
        <v>5010.99</v>
      </c>
      <c r="E285" s="478">
        <v>4614.63</v>
      </c>
      <c r="F285" s="478">
        <v>4626.03</v>
      </c>
      <c r="G285" s="478">
        <v>4781.2</v>
      </c>
      <c r="H285" s="478">
        <v>4686.7</v>
      </c>
      <c r="I285" s="478">
        <v>5107.5</v>
      </c>
      <c r="J285" s="478">
        <v>4729.2</v>
      </c>
      <c r="K285" s="478">
        <v>4425.8999999999996</v>
      </c>
    </row>
    <row r="286" spans="1:11" ht="15.75" customHeight="1">
      <c r="A286" s="116"/>
      <c r="B286" s="408" t="str">
        <f t="shared" si="14"/>
        <v>EPB</v>
      </c>
      <c r="C286" s="497" t="s">
        <v>65</v>
      </c>
      <c r="D286" s="480" t="s">
        <v>62</v>
      </c>
      <c r="E286" s="480" t="s">
        <v>62</v>
      </c>
      <c r="F286" s="480" t="s">
        <v>62</v>
      </c>
      <c r="G286" s="480" t="s">
        <v>62</v>
      </c>
      <c r="H286" s="480" t="s">
        <v>62</v>
      </c>
      <c r="I286" s="480">
        <v>0</v>
      </c>
      <c r="J286" s="480">
        <v>0</v>
      </c>
      <c r="K286" s="480">
        <v>0</v>
      </c>
    </row>
    <row r="287" spans="1:11" ht="15.75" customHeight="1">
      <c r="A287" s="116"/>
      <c r="B287" s="408" t="str">
        <f t="shared" si="14"/>
        <v>EPB</v>
      </c>
      <c r="C287" s="497" t="s">
        <v>66</v>
      </c>
      <c r="D287" s="480">
        <v>5010.99</v>
      </c>
      <c r="E287" s="480">
        <v>4614.63</v>
      </c>
      <c r="F287" s="480">
        <v>4626.03</v>
      </c>
      <c r="G287" s="480">
        <v>4781.2</v>
      </c>
      <c r="H287" s="480">
        <v>4686.7</v>
      </c>
      <c r="I287" s="480">
        <v>5107.5</v>
      </c>
      <c r="J287" s="480">
        <v>4729.2</v>
      </c>
      <c r="K287" s="480">
        <v>4425.8999999999996</v>
      </c>
    </row>
    <row r="288" spans="1:11" ht="15.75" customHeight="1">
      <c r="A288" s="116"/>
      <c r="B288" s="408" t="str">
        <f t="shared" si="14"/>
        <v>EPB</v>
      </c>
      <c r="C288" s="497" t="s">
        <v>67</v>
      </c>
      <c r="D288" s="480" t="s">
        <v>62</v>
      </c>
      <c r="E288" s="480" t="s">
        <v>108</v>
      </c>
      <c r="F288" s="480" t="s">
        <v>62</v>
      </c>
      <c r="G288" s="480" t="s">
        <v>62</v>
      </c>
      <c r="H288" s="480" t="s">
        <v>62</v>
      </c>
      <c r="I288" s="480">
        <v>0</v>
      </c>
      <c r="J288" s="480">
        <v>0</v>
      </c>
      <c r="K288" s="480">
        <v>0</v>
      </c>
    </row>
    <row r="289" spans="1:11" ht="15.75" customHeight="1">
      <c r="A289" s="116"/>
      <c r="B289" s="408" t="str">
        <f t="shared" si="14"/>
        <v>EPB</v>
      </c>
      <c r="C289" s="496" t="s">
        <v>68</v>
      </c>
      <c r="D289" s="478">
        <v>724.95</v>
      </c>
      <c r="E289" s="478">
        <v>726.5</v>
      </c>
      <c r="F289" s="478">
        <v>704</v>
      </c>
      <c r="G289" s="478">
        <v>651.79999999999995</v>
      </c>
      <c r="H289" s="478">
        <v>640.5</v>
      </c>
      <c r="I289" s="478">
        <v>663.28899999999999</v>
      </c>
      <c r="J289" s="478">
        <v>611.04499999999996</v>
      </c>
      <c r="K289" s="478">
        <v>597</v>
      </c>
    </row>
    <row r="290" spans="1:11" ht="15.75" customHeight="1">
      <c r="A290" s="116"/>
      <c r="B290" s="408" t="str">
        <f t="shared" si="14"/>
        <v>EPB</v>
      </c>
      <c r="C290" s="495" t="s">
        <v>69</v>
      </c>
      <c r="D290" s="481">
        <v>0.1278</v>
      </c>
      <c r="E290" s="481">
        <v>0.1353</v>
      </c>
      <c r="F290" s="481">
        <v>0.13189999999999999</v>
      </c>
      <c r="G290" s="481">
        <v>0.12640000000000001</v>
      </c>
      <c r="H290" s="481">
        <v>0.128</v>
      </c>
      <c r="I290" s="481">
        <v>0.1351</v>
      </c>
      <c r="J290" s="481">
        <v>0.12470000000000001</v>
      </c>
      <c r="K290" s="481">
        <v>0.1208</v>
      </c>
    </row>
    <row r="291" spans="1:11" ht="15.75" customHeight="1">
      <c r="A291" s="116"/>
      <c r="B291" s="408" t="str">
        <f t="shared" si="14"/>
        <v>EPB</v>
      </c>
      <c r="C291" s="495" t="s">
        <v>70</v>
      </c>
      <c r="D291" s="481">
        <v>8.3900000000000002E-2</v>
      </c>
      <c r="E291" s="481">
        <v>8.8200000000000001E-2</v>
      </c>
      <c r="F291" s="481">
        <v>8.8400000000000006E-2</v>
      </c>
      <c r="G291" s="481">
        <v>9.35E-2</v>
      </c>
      <c r="H291" s="481">
        <v>0.1023</v>
      </c>
      <c r="I291" s="481">
        <v>0.1026</v>
      </c>
      <c r="J291" s="481">
        <v>0.1037</v>
      </c>
      <c r="K291" s="481">
        <v>9.74E-2</v>
      </c>
    </row>
    <row r="292" spans="1:11" ht="15.75" customHeight="1">
      <c r="A292" s="116"/>
      <c r="B292" s="408" t="str">
        <f t="shared" si="14"/>
        <v>EPB</v>
      </c>
      <c r="C292" s="495" t="s">
        <v>71</v>
      </c>
      <c r="D292" s="481">
        <v>4.3900000000000002E-2</v>
      </c>
      <c r="E292" s="481">
        <v>4.7100000000000003E-2</v>
      </c>
      <c r="F292" s="481">
        <v>4.3499999999999997E-2</v>
      </c>
      <c r="G292" s="481">
        <v>3.2899999999999999E-2</v>
      </c>
      <c r="H292" s="481">
        <v>2.5600000000000001E-2</v>
      </c>
      <c r="I292" s="481">
        <v>3.2599999999999997E-2</v>
      </c>
      <c r="J292" s="481">
        <v>2.0899999999999998E-2</v>
      </c>
      <c r="K292" s="481">
        <v>2.3400000000000001E-2</v>
      </c>
    </row>
    <row r="293" spans="1:11" ht="15.75" customHeight="1">
      <c r="A293" s="116"/>
      <c r="B293" s="408" t="str">
        <f t="shared" si="14"/>
        <v>EPB</v>
      </c>
      <c r="C293" s="496" t="s">
        <v>72</v>
      </c>
      <c r="D293" s="478">
        <v>3861.3</v>
      </c>
      <c r="E293" s="478">
        <v>3741.79</v>
      </c>
      <c r="F293" s="478">
        <v>3763.91</v>
      </c>
      <c r="G293" s="478">
        <v>3718.41</v>
      </c>
      <c r="H293" s="478">
        <v>3640.89</v>
      </c>
      <c r="I293" s="478">
        <v>3689.1</v>
      </c>
      <c r="J293" s="478">
        <v>3775.6</v>
      </c>
      <c r="K293" s="478">
        <v>3781.8</v>
      </c>
    </row>
    <row r="294" spans="1:11" ht="15.75" customHeight="1">
      <c r="A294" s="116"/>
      <c r="B294" s="408" t="str">
        <f t="shared" si="14"/>
        <v>EPB</v>
      </c>
      <c r="C294" s="497" t="s">
        <v>73</v>
      </c>
      <c r="D294" s="480">
        <v>1997.05</v>
      </c>
      <c r="E294" s="480">
        <v>1912.4</v>
      </c>
      <c r="F294" s="480">
        <v>1766.43</v>
      </c>
      <c r="G294" s="480">
        <v>1698.23</v>
      </c>
      <c r="H294" s="480">
        <v>1662.52</v>
      </c>
      <c r="I294" s="480">
        <v>1633.6</v>
      </c>
      <c r="J294" s="480">
        <v>1592.7</v>
      </c>
      <c r="K294" s="480">
        <v>1534.6</v>
      </c>
    </row>
    <row r="295" spans="1:11" ht="15.75" customHeight="1">
      <c r="A295" s="116"/>
      <c r="B295" s="408" t="str">
        <f t="shared" si="14"/>
        <v>EPB</v>
      </c>
      <c r="C295" s="497" t="s">
        <v>74</v>
      </c>
      <c r="D295" s="480">
        <v>171.01</v>
      </c>
      <c r="E295" s="480">
        <v>176.67</v>
      </c>
      <c r="F295" s="480">
        <v>239.16</v>
      </c>
      <c r="G295" s="480">
        <v>312.52999999999997</v>
      </c>
      <c r="H295" s="480">
        <v>335.62</v>
      </c>
      <c r="I295" s="480">
        <v>437.7</v>
      </c>
      <c r="J295" s="480">
        <v>511.2</v>
      </c>
      <c r="K295" s="480">
        <v>628.5</v>
      </c>
    </row>
    <row r="296" spans="1:11" ht="15.75" customHeight="1">
      <c r="A296" s="116"/>
      <c r="B296" s="408" t="str">
        <f t="shared" si="14"/>
        <v>EPB</v>
      </c>
      <c r="C296" s="497" t="s">
        <v>75</v>
      </c>
      <c r="D296" s="480">
        <v>636.99</v>
      </c>
      <c r="E296" s="480">
        <v>621.87</v>
      </c>
      <c r="F296" s="480">
        <v>720.64</v>
      </c>
      <c r="G296" s="480">
        <v>699.35</v>
      </c>
      <c r="H296" s="480">
        <v>695.74</v>
      </c>
      <c r="I296" s="480">
        <v>704.1</v>
      </c>
      <c r="J296" s="480">
        <v>714.4</v>
      </c>
      <c r="K296" s="480">
        <v>684.4</v>
      </c>
    </row>
    <row r="297" spans="1:11" ht="15.75" customHeight="1">
      <c r="A297" s="116"/>
      <c r="B297" s="408" t="str">
        <f t="shared" si="14"/>
        <v>EPB</v>
      </c>
      <c r="C297" s="497" t="s">
        <v>76</v>
      </c>
      <c r="D297" s="480">
        <v>349.38</v>
      </c>
      <c r="E297" s="480">
        <v>325.57</v>
      </c>
      <c r="F297" s="480">
        <v>294.7</v>
      </c>
      <c r="G297" s="480">
        <v>288.49</v>
      </c>
      <c r="H297" s="480">
        <v>266.89999999999998</v>
      </c>
      <c r="I297" s="480">
        <v>266.2</v>
      </c>
      <c r="J297" s="480">
        <v>275</v>
      </c>
      <c r="K297" s="480">
        <v>263.39999999999998</v>
      </c>
    </row>
    <row r="298" spans="1:11" ht="15.75" customHeight="1">
      <c r="A298" s="116"/>
      <c r="B298" s="408" t="str">
        <f t="shared" si="14"/>
        <v>EPB</v>
      </c>
      <c r="C298" s="497" t="s">
        <v>77</v>
      </c>
      <c r="D298" s="480">
        <v>221.98</v>
      </c>
      <c r="E298" s="480">
        <v>213.83</v>
      </c>
      <c r="F298" s="480">
        <v>264.45</v>
      </c>
      <c r="G298" s="480">
        <v>249.84</v>
      </c>
      <c r="H298" s="480">
        <v>234.96</v>
      </c>
      <c r="I298" s="480">
        <v>228.9</v>
      </c>
      <c r="J298" s="480">
        <v>234.6</v>
      </c>
      <c r="K298" s="480">
        <v>230</v>
      </c>
    </row>
    <row r="299" spans="1:11" ht="15.75" customHeight="1">
      <c r="A299" s="116"/>
      <c r="B299" s="408" t="str">
        <f t="shared" si="14"/>
        <v>EPB</v>
      </c>
      <c r="C299" s="497" t="s">
        <v>78</v>
      </c>
      <c r="D299" s="480">
        <v>265.31</v>
      </c>
      <c r="E299" s="480">
        <v>273.33999999999997</v>
      </c>
      <c r="F299" s="480">
        <v>267.79000000000002</v>
      </c>
      <c r="G299" s="480">
        <v>267.49</v>
      </c>
      <c r="H299" s="480">
        <v>258.61</v>
      </c>
      <c r="I299" s="480">
        <v>240</v>
      </c>
      <c r="J299" s="480">
        <v>253.4</v>
      </c>
      <c r="K299" s="480">
        <v>228.3</v>
      </c>
    </row>
    <row r="300" spans="1:11" ht="15.75" customHeight="1">
      <c r="A300" s="116"/>
      <c r="B300" s="408" t="str">
        <f t="shared" si="14"/>
        <v>EPB</v>
      </c>
      <c r="C300" s="497" t="s">
        <v>79</v>
      </c>
      <c r="D300" s="480">
        <v>219.54</v>
      </c>
      <c r="E300" s="480">
        <v>218.1</v>
      </c>
      <c r="F300" s="480">
        <v>210.75</v>
      </c>
      <c r="G300" s="480">
        <v>202.49</v>
      </c>
      <c r="H300" s="480">
        <v>186.54</v>
      </c>
      <c r="I300" s="480">
        <v>178.5</v>
      </c>
      <c r="J300" s="480">
        <v>194.3</v>
      </c>
      <c r="K300" s="480">
        <v>212.6</v>
      </c>
    </row>
    <row r="301" spans="1:11" ht="15.75" customHeight="1">
      <c r="A301" s="116"/>
      <c r="B301" s="408" t="str">
        <f t="shared" si="14"/>
        <v>EPB</v>
      </c>
      <c r="C301" s="495" t="s">
        <v>80</v>
      </c>
      <c r="D301" s="411">
        <v>65</v>
      </c>
      <c r="E301" s="411">
        <v>65</v>
      </c>
      <c r="F301" s="411">
        <v>64</v>
      </c>
      <c r="G301" s="411">
        <v>63</v>
      </c>
      <c r="H301" s="411">
        <v>63</v>
      </c>
      <c r="I301" s="411">
        <v>63</v>
      </c>
      <c r="J301" s="411">
        <v>62</v>
      </c>
      <c r="K301" s="411">
        <v>61</v>
      </c>
    </row>
    <row r="302" spans="1:11" ht="15.75" customHeight="1">
      <c r="A302" s="116"/>
      <c r="B302" s="408" t="str">
        <f t="shared" si="14"/>
        <v>EPB</v>
      </c>
      <c r="C302" s="495" t="s">
        <v>81</v>
      </c>
      <c r="D302" s="411">
        <v>1404</v>
      </c>
      <c r="E302" s="411">
        <v>1403</v>
      </c>
      <c r="F302" s="411">
        <v>1324</v>
      </c>
      <c r="G302" s="411">
        <v>1268</v>
      </c>
      <c r="H302" s="411">
        <v>1255</v>
      </c>
      <c r="I302" s="411">
        <v>1230</v>
      </c>
      <c r="J302" s="411">
        <v>1170.8</v>
      </c>
      <c r="K302" s="411">
        <v>1144.5</v>
      </c>
    </row>
    <row r="303" spans="1:11" ht="15.75" customHeight="1">
      <c r="A303" s="116"/>
      <c r="B303" s="408" t="str">
        <f t="shared" si="14"/>
        <v>EPB</v>
      </c>
      <c r="C303" s="495" t="s">
        <v>82</v>
      </c>
      <c r="D303" s="411">
        <v>2374</v>
      </c>
      <c r="E303" s="411">
        <v>2324</v>
      </c>
      <c r="F303" s="411">
        <v>2290</v>
      </c>
      <c r="G303" s="411">
        <v>2290</v>
      </c>
      <c r="H303" s="411">
        <v>2290</v>
      </c>
      <c r="I303" s="411">
        <v>2378</v>
      </c>
      <c r="J303" s="411">
        <v>2255</v>
      </c>
      <c r="K303" s="411">
        <v>2174</v>
      </c>
    </row>
    <row r="304" spans="1:11" ht="15.75" customHeight="1">
      <c r="A304" s="116"/>
      <c r="B304" s="408" t="str">
        <f t="shared" si="14"/>
        <v>EPB</v>
      </c>
      <c r="C304" s="495" t="s">
        <v>83</v>
      </c>
      <c r="D304" s="411">
        <v>76813</v>
      </c>
      <c r="E304" s="411">
        <v>76323</v>
      </c>
      <c r="F304" s="411">
        <v>75685</v>
      </c>
      <c r="G304" s="411">
        <v>75031</v>
      </c>
      <c r="H304" s="411">
        <v>74374</v>
      </c>
      <c r="I304" s="411">
        <v>70371</v>
      </c>
      <c r="J304" s="411">
        <v>69826</v>
      </c>
      <c r="K304" s="411">
        <v>69347</v>
      </c>
    </row>
    <row r="305" spans="1:11" ht="15.75" customHeight="1">
      <c r="A305" s="116"/>
      <c r="B305" s="408" t="str">
        <f t="shared" si="14"/>
        <v>EPB</v>
      </c>
      <c r="C305" s="495" t="s">
        <v>84</v>
      </c>
      <c r="D305" s="411">
        <v>64741</v>
      </c>
      <c r="E305" s="411">
        <v>63741</v>
      </c>
      <c r="F305" s="411">
        <v>62523</v>
      </c>
      <c r="G305" s="411">
        <v>61427</v>
      </c>
      <c r="H305" s="411">
        <v>60332</v>
      </c>
      <c r="I305" s="411">
        <v>59166</v>
      </c>
      <c r="J305" s="411">
        <v>55572</v>
      </c>
      <c r="K305" s="411">
        <v>53310</v>
      </c>
    </row>
    <row r="306" spans="1:11" ht="15.75" customHeight="1">
      <c r="A306" s="116"/>
      <c r="B306" s="408" t="str">
        <f t="shared" si="14"/>
        <v>EPB</v>
      </c>
      <c r="C306" s="483" t="s">
        <v>85</v>
      </c>
      <c r="D306" s="476">
        <v>3.1399999999999999E-4</v>
      </c>
      <c r="E306" s="476">
        <v>3.036193260084103E-4</v>
      </c>
      <c r="F306" s="476">
        <v>3.2499999999999999E-4</v>
      </c>
      <c r="G306" s="476">
        <v>3.3500000000000001E-4</v>
      </c>
      <c r="H306" s="476">
        <v>3.3100000000000002E-4</v>
      </c>
      <c r="I306" s="476">
        <v>3.4000000000000002E-4</v>
      </c>
      <c r="J306" s="476">
        <v>3.6999999999999999E-4</v>
      </c>
      <c r="K306" s="476">
        <v>3.8000000000000002E-4</v>
      </c>
    </row>
    <row r="307" spans="1:11" ht="15.75" customHeight="1">
      <c r="A307" s="116"/>
      <c r="B307" s="408" t="str">
        <f t="shared" si="14"/>
        <v>EPB</v>
      </c>
      <c r="C307" s="484" t="s">
        <v>86</v>
      </c>
      <c r="D307" s="411">
        <v>1993</v>
      </c>
      <c r="E307" s="411">
        <v>2352</v>
      </c>
      <c r="F307" s="411">
        <v>2411</v>
      </c>
      <c r="G307" s="411">
        <v>2103</v>
      </c>
      <c r="H307" s="411">
        <v>2015</v>
      </c>
      <c r="I307" s="411">
        <v>1900.6</v>
      </c>
      <c r="J307" s="411">
        <v>1908</v>
      </c>
      <c r="K307" s="411">
        <v>1873.09</v>
      </c>
    </row>
    <row r="308" spans="1:11" ht="15.75" customHeight="1">
      <c r="A308" s="116"/>
      <c r="B308" s="408" t="str">
        <f t="shared" si="14"/>
        <v>EPB</v>
      </c>
      <c r="C308" s="495" t="s">
        <v>87</v>
      </c>
      <c r="D308" s="411">
        <v>779</v>
      </c>
      <c r="E308" s="411">
        <v>795</v>
      </c>
      <c r="F308" s="411">
        <v>785</v>
      </c>
      <c r="G308" s="411">
        <v>806</v>
      </c>
      <c r="H308" s="411">
        <v>777</v>
      </c>
      <c r="I308" s="411">
        <v>710</v>
      </c>
      <c r="J308" s="411">
        <v>685</v>
      </c>
      <c r="K308" s="411">
        <v>650.21</v>
      </c>
    </row>
    <row r="309" spans="1:11" ht="15.75" customHeight="1">
      <c r="A309" s="116"/>
      <c r="B309" s="408" t="str">
        <f t="shared" si="14"/>
        <v>EPB</v>
      </c>
      <c r="C309" s="484" t="s">
        <v>88</v>
      </c>
      <c r="D309" s="480">
        <v>466.17</v>
      </c>
      <c r="E309" s="480">
        <v>344.39</v>
      </c>
      <c r="F309" s="480">
        <v>438.24</v>
      </c>
      <c r="G309" s="480">
        <v>394.2</v>
      </c>
      <c r="H309" s="480">
        <v>339.66</v>
      </c>
      <c r="I309" s="480">
        <v>328.56</v>
      </c>
      <c r="J309" s="480">
        <v>313.04000000000002</v>
      </c>
      <c r="K309" s="480">
        <v>208.38</v>
      </c>
    </row>
    <row r="310" spans="1:11" ht="25.5">
      <c r="A310" s="116"/>
      <c r="B310" s="408" t="str">
        <f t="shared" si="14"/>
        <v>EPB</v>
      </c>
      <c r="C310" s="485" t="s">
        <v>89</v>
      </c>
      <c r="D310" s="486">
        <v>11.14</v>
      </c>
      <c r="E310" s="486">
        <v>14.11</v>
      </c>
      <c r="F310" s="486">
        <v>13.7</v>
      </c>
      <c r="G310" s="486">
        <v>13.77</v>
      </c>
      <c r="H310" s="486">
        <v>14.6</v>
      </c>
      <c r="I310" s="486">
        <v>16.440000000000001</v>
      </c>
      <c r="J310" s="486">
        <v>18.2</v>
      </c>
      <c r="K310" s="486">
        <v>21.02</v>
      </c>
    </row>
    <row r="311" spans="1:11" ht="15.75" customHeight="1">
      <c r="A311" s="116"/>
      <c r="B311" s="408" t="str">
        <f t="shared" si="14"/>
        <v>EPB</v>
      </c>
      <c r="C311" s="485" t="s">
        <v>90</v>
      </c>
      <c r="D311" s="486">
        <v>15.45</v>
      </c>
      <c r="E311" s="486" t="s">
        <v>144</v>
      </c>
      <c r="F311" s="486">
        <v>16.559999999999999</v>
      </c>
      <c r="G311" s="486">
        <v>17.12</v>
      </c>
      <c r="H311" s="486">
        <v>17.62</v>
      </c>
      <c r="I311" s="486">
        <v>19.309999999999999</v>
      </c>
      <c r="J311" s="486">
        <v>21.39</v>
      </c>
      <c r="K311" s="486">
        <v>23.59</v>
      </c>
    </row>
    <row r="312" spans="1:11" ht="25.5">
      <c r="A312" s="116"/>
      <c r="B312" s="408" t="str">
        <f t="shared" si="14"/>
        <v>EPB</v>
      </c>
      <c r="C312" s="485" t="s">
        <v>91</v>
      </c>
      <c r="D312" s="487">
        <v>4.38</v>
      </c>
      <c r="E312" s="487">
        <v>5.57</v>
      </c>
      <c r="F312" s="487">
        <v>5.28</v>
      </c>
      <c r="G312" s="487">
        <v>5.62</v>
      </c>
      <c r="H312" s="487">
        <v>6.3</v>
      </c>
      <c r="I312" s="487">
        <v>6.81</v>
      </c>
      <c r="J312" s="487">
        <v>7.98</v>
      </c>
      <c r="K312" s="487">
        <v>9.8000000000000007</v>
      </c>
    </row>
    <row r="313" spans="1:11" ht="25.5">
      <c r="A313" s="116"/>
      <c r="B313" s="408" t="str">
        <f t="shared" si="14"/>
        <v>EPB</v>
      </c>
      <c r="C313" s="485" t="s">
        <v>92</v>
      </c>
      <c r="D313" s="486">
        <v>8.9700000000000006</v>
      </c>
      <c r="E313" s="486">
        <v>9.5</v>
      </c>
      <c r="F313" s="486">
        <v>10.07</v>
      </c>
      <c r="G313" s="486">
        <v>10.64</v>
      </c>
      <c r="H313" s="486">
        <v>11.16</v>
      </c>
      <c r="I313" s="486">
        <v>12.44</v>
      </c>
      <c r="J313" s="486">
        <v>13.94</v>
      </c>
      <c r="K313" s="486">
        <v>15.43</v>
      </c>
    </row>
    <row r="314" spans="1:11" ht="14.25">
      <c r="A314" s="116"/>
      <c r="B314" s="384" t="str">
        <f t="shared" si="14"/>
        <v>EPB</v>
      </c>
      <c r="C314" s="440" t="s">
        <v>145</v>
      </c>
      <c r="D314" s="441"/>
      <c r="E314" s="357"/>
      <c r="F314" s="357"/>
      <c r="G314" s="357"/>
      <c r="H314" s="431"/>
      <c r="I314" s="431"/>
      <c r="J314" s="431"/>
      <c r="K314" s="431"/>
    </row>
    <row r="315" spans="1:11">
      <c r="A315" s="116"/>
      <c r="B315" s="384" t="str">
        <f>$B$277</f>
        <v>EPB</v>
      </c>
      <c r="C315" s="442"/>
      <c r="D315" s="443"/>
      <c r="E315" s="444"/>
      <c r="F315" s="444"/>
      <c r="G315" s="444"/>
      <c r="H315" s="445"/>
      <c r="I315" s="445"/>
      <c r="J315" s="445"/>
      <c r="K315" s="445"/>
    </row>
    <row r="316" spans="1:11" ht="15.75" customHeight="1">
      <c r="A316" s="116"/>
      <c r="B316" s="382" t="str">
        <f t="shared" si="14"/>
        <v>EPB</v>
      </c>
      <c r="C316" s="364" t="s">
        <v>96</v>
      </c>
      <c r="D316" s="325">
        <v>2021</v>
      </c>
      <c r="E316" s="325">
        <v>2020</v>
      </c>
      <c r="F316" s="325">
        <v>2019</v>
      </c>
      <c r="G316" s="325">
        <v>2018</v>
      </c>
      <c r="H316" s="325">
        <v>2017</v>
      </c>
      <c r="I316" s="325">
        <v>2016</v>
      </c>
      <c r="J316" s="325">
        <v>2015</v>
      </c>
      <c r="K316" s="325">
        <v>2014</v>
      </c>
    </row>
    <row r="317" spans="1:11" ht="15.75" customHeight="1">
      <c r="A317" s="116"/>
      <c r="B317" s="408" t="str">
        <f t="shared" si="14"/>
        <v>EPB</v>
      </c>
      <c r="C317" s="409" t="s">
        <v>97</v>
      </c>
      <c r="D317" s="488" t="s">
        <v>318</v>
      </c>
      <c r="E317" s="488">
        <v>3741.79</v>
      </c>
      <c r="F317" s="488">
        <v>3763.91</v>
      </c>
      <c r="G317" s="488">
        <v>3718.41</v>
      </c>
      <c r="H317" s="489">
        <f>+H293</f>
        <v>3640.89</v>
      </c>
      <c r="I317" s="489">
        <f>+I293</f>
        <v>3689.1</v>
      </c>
      <c r="J317" s="489">
        <f>+J293</f>
        <v>3775.6</v>
      </c>
      <c r="K317" s="489">
        <f>+K293</f>
        <v>3781.8</v>
      </c>
    </row>
    <row r="318" spans="1:11" ht="15.75" customHeight="1">
      <c r="A318" s="116"/>
      <c r="B318" s="408" t="str">
        <f t="shared" si="14"/>
        <v>EPB</v>
      </c>
      <c r="C318" s="412" t="s">
        <v>98</v>
      </c>
      <c r="D318" s="488" t="s">
        <v>318</v>
      </c>
      <c r="E318" s="490">
        <v>1403</v>
      </c>
      <c r="F318" s="490">
        <v>1324</v>
      </c>
      <c r="G318" s="490">
        <v>1268</v>
      </c>
      <c r="H318" s="475">
        <f>+H302</f>
        <v>1255</v>
      </c>
      <c r="I318" s="475">
        <f>+I302</f>
        <v>1230</v>
      </c>
      <c r="J318" s="475">
        <f>+J302</f>
        <v>1170.8</v>
      </c>
      <c r="K318" s="498">
        <f>+K302</f>
        <v>1144.5</v>
      </c>
    </row>
    <row r="319" spans="1:11" ht="15.75" customHeight="1">
      <c r="A319" s="116"/>
      <c r="B319" s="408" t="str">
        <f t="shared" si="14"/>
        <v>EPB</v>
      </c>
      <c r="C319" s="412" t="s">
        <v>99</v>
      </c>
      <c r="D319" s="488" t="s">
        <v>318</v>
      </c>
      <c r="E319" s="490">
        <v>3.036193260084103E-4</v>
      </c>
      <c r="F319" s="490">
        <v>3.2452423816027256E-4</v>
      </c>
      <c r="G319" s="490">
        <v>3.3476027397260272E-4</v>
      </c>
      <c r="H319" s="475">
        <f t="shared" ref="H319:K319" si="15">+H317/(H318*8760)</f>
        <v>3.3117666321017301E-4</v>
      </c>
      <c r="I319" s="475">
        <f t="shared" si="15"/>
        <v>3.4238222519211492E-4</v>
      </c>
      <c r="J319" s="475">
        <f t="shared" si="15"/>
        <v>3.6812825948927714E-4</v>
      </c>
      <c r="K319" s="475">
        <f t="shared" si="15"/>
        <v>3.7720605396865294E-4</v>
      </c>
    </row>
    <row r="320" spans="1:11" ht="15.75" customHeight="1">
      <c r="A320" s="116"/>
      <c r="B320" s="408" t="str">
        <f t="shared" si="14"/>
        <v>EPB</v>
      </c>
      <c r="C320" s="499"/>
      <c r="D320" s="500"/>
      <c r="E320" s="501"/>
      <c r="F320" s="501"/>
      <c r="G320" s="501"/>
      <c r="H320" s="502"/>
      <c r="I320" s="502"/>
      <c r="J320" s="503"/>
      <c r="K320" s="503"/>
    </row>
    <row r="321" spans="1:11" s="52" customFormat="1" ht="15.75" customHeight="1">
      <c r="A321" s="120"/>
      <c r="B321" s="382" t="s">
        <v>21</v>
      </c>
      <c r="C321" s="360" t="s">
        <v>54</v>
      </c>
      <c r="D321" s="325">
        <v>2021</v>
      </c>
      <c r="E321" s="325">
        <v>2020</v>
      </c>
      <c r="F321" s="325">
        <v>2019</v>
      </c>
      <c r="G321" s="325">
        <v>2018</v>
      </c>
      <c r="H321" s="325">
        <v>2017</v>
      </c>
      <c r="I321" s="446">
        <v>2016</v>
      </c>
      <c r="J321" s="448"/>
      <c r="K321" s="449"/>
    </row>
    <row r="322" spans="1:11" ht="15.75" customHeight="1">
      <c r="A322" s="116"/>
      <c r="B322" s="408" t="str">
        <f>$B$321</f>
        <v>ERO</v>
      </c>
      <c r="C322" s="495" t="s">
        <v>55</v>
      </c>
      <c r="D322" s="411">
        <v>674106</v>
      </c>
      <c r="E322" s="411" t="s">
        <v>146</v>
      </c>
      <c r="F322" s="411">
        <v>645131</v>
      </c>
      <c r="G322" s="411">
        <v>641995</v>
      </c>
      <c r="H322" s="411">
        <v>632945</v>
      </c>
      <c r="I322" s="504">
        <v>609080</v>
      </c>
      <c r="J322" s="448"/>
      <c r="K322" s="449"/>
    </row>
    <row r="323" spans="1:11" ht="15.75" customHeight="1">
      <c r="A323" s="116"/>
      <c r="B323" s="408" t="str">
        <f t="shared" ref="B323:B365" si="16">$B$321</f>
        <v>ERO</v>
      </c>
      <c r="C323" s="495" t="s">
        <v>56</v>
      </c>
      <c r="D323" s="411">
        <v>70</v>
      </c>
      <c r="E323" s="411">
        <v>60</v>
      </c>
      <c r="F323" s="411">
        <v>42</v>
      </c>
      <c r="G323" s="411">
        <v>37</v>
      </c>
      <c r="H323" s="411">
        <v>30</v>
      </c>
      <c r="I323" s="504">
        <v>18</v>
      </c>
      <c r="J323" s="450"/>
      <c r="K323" s="451"/>
    </row>
    <row r="324" spans="1:11" ht="15.75" customHeight="1">
      <c r="A324" s="116"/>
      <c r="B324" s="408" t="str">
        <f t="shared" si="16"/>
        <v>ERO</v>
      </c>
      <c r="C324" s="495" t="s">
        <v>57</v>
      </c>
      <c r="D324" s="411">
        <v>52</v>
      </c>
      <c r="E324" s="411">
        <v>52</v>
      </c>
      <c r="F324" s="411">
        <v>52</v>
      </c>
      <c r="G324" s="411">
        <v>52</v>
      </c>
      <c r="H324" s="411">
        <v>52</v>
      </c>
      <c r="I324" s="504">
        <v>52</v>
      </c>
      <c r="J324" s="450"/>
      <c r="K324" s="451"/>
    </row>
    <row r="325" spans="1:11" ht="15.75" customHeight="1">
      <c r="A325" s="116"/>
      <c r="B325" s="408" t="str">
        <f t="shared" si="16"/>
        <v>ERO</v>
      </c>
      <c r="C325" s="495" t="s">
        <v>58</v>
      </c>
      <c r="D325" s="411">
        <v>1309</v>
      </c>
      <c r="E325" s="411">
        <v>1269</v>
      </c>
      <c r="F325" s="411" t="s">
        <v>147</v>
      </c>
      <c r="G325" s="411">
        <v>937</v>
      </c>
      <c r="H325" s="411">
        <v>717</v>
      </c>
      <c r="I325" s="504">
        <v>694</v>
      </c>
      <c r="J325" s="450"/>
      <c r="K325" s="451"/>
    </row>
    <row r="326" spans="1:11" ht="15.75" customHeight="1">
      <c r="A326" s="116"/>
      <c r="B326" s="408" t="str">
        <f t="shared" si="16"/>
        <v>ERO</v>
      </c>
      <c r="C326" s="495" t="s">
        <v>59</v>
      </c>
      <c r="D326" s="411">
        <v>1002</v>
      </c>
      <c r="E326" s="411">
        <v>3219</v>
      </c>
      <c r="F326" s="411" t="s">
        <v>148</v>
      </c>
      <c r="G326" s="411">
        <v>1232</v>
      </c>
      <c r="H326" s="411">
        <v>1216</v>
      </c>
      <c r="I326" s="504">
        <v>1573</v>
      </c>
      <c r="J326" s="448"/>
      <c r="K326" s="449"/>
    </row>
    <row r="327" spans="1:11" ht="15.75" customHeight="1">
      <c r="A327" s="116"/>
      <c r="B327" s="408" t="str">
        <f t="shared" si="16"/>
        <v>ERO</v>
      </c>
      <c r="C327" s="495" t="s">
        <v>60</v>
      </c>
      <c r="D327" s="411">
        <v>56</v>
      </c>
      <c r="E327" s="411">
        <v>56</v>
      </c>
      <c r="F327" s="411">
        <v>55</v>
      </c>
      <c r="G327" s="411">
        <v>59</v>
      </c>
      <c r="H327" s="411">
        <v>58</v>
      </c>
      <c r="I327" s="504">
        <v>58</v>
      </c>
      <c r="J327" s="450"/>
      <c r="K327" s="451"/>
    </row>
    <row r="328" spans="1:11" ht="15.75" customHeight="1">
      <c r="A328" s="116"/>
      <c r="B328" s="408" t="str">
        <f t="shared" si="16"/>
        <v>ERO</v>
      </c>
      <c r="C328" s="495" t="s">
        <v>61</v>
      </c>
      <c r="D328" s="476" t="s">
        <v>63</v>
      </c>
      <c r="E328" s="476" t="s">
        <v>63</v>
      </c>
      <c r="F328" s="476" t="s">
        <v>107</v>
      </c>
      <c r="G328" s="476" t="s">
        <v>107</v>
      </c>
      <c r="H328" s="476" t="s">
        <v>63</v>
      </c>
      <c r="I328" s="505" t="s">
        <v>62</v>
      </c>
      <c r="J328" s="450"/>
      <c r="K328" s="451"/>
    </row>
    <row r="329" spans="1:11" ht="15.75" customHeight="1">
      <c r="A329" s="116"/>
      <c r="B329" s="408" t="str">
        <f t="shared" si="16"/>
        <v>ERO</v>
      </c>
      <c r="C329" s="496" t="s">
        <v>64</v>
      </c>
      <c r="D329" s="478">
        <v>4706.75</v>
      </c>
      <c r="E329" s="478">
        <v>4700.08</v>
      </c>
      <c r="F329" s="478">
        <v>4620.8</v>
      </c>
      <c r="G329" s="478">
        <v>4276.75</v>
      </c>
      <c r="H329" s="478">
        <v>4553.88</v>
      </c>
      <c r="I329" s="506">
        <v>4446.09</v>
      </c>
      <c r="J329" s="452"/>
      <c r="K329" s="453"/>
    </row>
    <row r="330" spans="1:11" ht="15.75" customHeight="1">
      <c r="A330" s="116"/>
      <c r="B330" s="408" t="str">
        <f t="shared" si="16"/>
        <v>ERO</v>
      </c>
      <c r="C330" s="497" t="s">
        <v>65</v>
      </c>
      <c r="D330" s="480" t="s">
        <v>62</v>
      </c>
      <c r="E330" s="480" t="s">
        <v>101</v>
      </c>
      <c r="F330" s="480" t="s">
        <v>101</v>
      </c>
      <c r="G330" s="480" t="s">
        <v>62</v>
      </c>
      <c r="H330" s="480" t="s">
        <v>62</v>
      </c>
      <c r="I330" s="507" t="s">
        <v>62</v>
      </c>
      <c r="J330" s="450"/>
      <c r="K330" s="451"/>
    </row>
    <row r="331" spans="1:11" ht="15.75" customHeight="1">
      <c r="A331" s="116"/>
      <c r="B331" s="408" t="str">
        <f t="shared" si="16"/>
        <v>ERO</v>
      </c>
      <c r="C331" s="497" t="s">
        <v>66</v>
      </c>
      <c r="D331" s="480">
        <v>4705.8599999999997</v>
      </c>
      <c r="E331" s="480">
        <v>4699.3900000000003</v>
      </c>
      <c r="F331" s="480" t="s">
        <v>149</v>
      </c>
      <c r="G331" s="480">
        <v>1075.79</v>
      </c>
      <c r="H331" s="480">
        <v>640.62</v>
      </c>
      <c r="I331" s="507">
        <v>645.98</v>
      </c>
      <c r="J331" s="450"/>
      <c r="K331" s="451"/>
    </row>
    <row r="332" spans="1:11" ht="15.75" customHeight="1">
      <c r="A332" s="116"/>
      <c r="B332" s="408" t="str">
        <f t="shared" si="16"/>
        <v>ERO</v>
      </c>
      <c r="C332" s="497" t="s">
        <v>67</v>
      </c>
      <c r="D332" s="480">
        <v>0.89</v>
      </c>
      <c r="E332" s="480">
        <v>0.69</v>
      </c>
      <c r="F332" s="480" t="s">
        <v>150</v>
      </c>
      <c r="G332" s="480" t="s">
        <v>62</v>
      </c>
      <c r="H332" s="480" t="s">
        <v>62</v>
      </c>
      <c r="I332" s="507" t="s">
        <v>62</v>
      </c>
      <c r="J332" s="450"/>
      <c r="K332" s="451"/>
    </row>
    <row r="333" spans="1:11" ht="15.75" customHeight="1">
      <c r="A333" s="116"/>
      <c r="B333" s="408" t="str">
        <f t="shared" si="16"/>
        <v>ERO</v>
      </c>
      <c r="C333" s="482" t="s">
        <v>68</v>
      </c>
      <c r="D333" s="478">
        <v>1121.45</v>
      </c>
      <c r="E333" s="478">
        <v>1225.73</v>
      </c>
      <c r="F333" s="478">
        <v>1259.4000000000001</v>
      </c>
      <c r="G333" s="478">
        <v>1201.3</v>
      </c>
      <c r="H333" s="478">
        <v>1207</v>
      </c>
      <c r="I333" s="506">
        <v>1242</v>
      </c>
      <c r="J333" s="452"/>
      <c r="K333" s="453"/>
    </row>
    <row r="334" spans="1:11" ht="15.75" customHeight="1">
      <c r="A334" s="116"/>
      <c r="B334" s="408" t="str">
        <f t="shared" si="16"/>
        <v>ERO</v>
      </c>
      <c r="C334" s="484" t="s">
        <v>69</v>
      </c>
      <c r="D334" s="481">
        <v>0.2427</v>
      </c>
      <c r="E334" s="481">
        <v>0.26679999999999998</v>
      </c>
      <c r="F334" s="481">
        <v>0.2787</v>
      </c>
      <c r="G334" s="481">
        <v>0.27629999999999999</v>
      </c>
      <c r="H334" s="481">
        <v>0.28299999999999997</v>
      </c>
      <c r="I334" s="508">
        <v>0.29699999999999999</v>
      </c>
      <c r="J334" s="454"/>
      <c r="K334" s="455"/>
    </row>
    <row r="335" spans="1:11" ht="15.75" customHeight="1">
      <c r="A335" s="116"/>
      <c r="B335" s="408" t="str">
        <f t="shared" si="16"/>
        <v>ERO</v>
      </c>
      <c r="C335" s="484" t="s">
        <v>70</v>
      </c>
      <c r="D335" s="481">
        <v>0.1052</v>
      </c>
      <c r="E335" s="481">
        <v>0.1263</v>
      </c>
      <c r="F335" s="481">
        <v>0.12</v>
      </c>
      <c r="G335" s="481">
        <v>0.11169999999999999</v>
      </c>
      <c r="H335" s="481">
        <v>0.112</v>
      </c>
      <c r="I335" s="508">
        <v>0.112</v>
      </c>
      <c r="J335" s="454"/>
      <c r="K335" s="455"/>
    </row>
    <row r="336" spans="1:11" ht="15.75" customHeight="1">
      <c r="A336" s="116"/>
      <c r="B336" s="408" t="str">
        <f t="shared" si="16"/>
        <v>ERO</v>
      </c>
      <c r="C336" s="484" t="s">
        <v>71</v>
      </c>
      <c r="D336" s="481">
        <v>0.13750000000000001</v>
      </c>
      <c r="E336" s="481">
        <v>0.1404</v>
      </c>
      <c r="F336" s="481">
        <v>0.15870000000000001</v>
      </c>
      <c r="G336" s="481">
        <v>0.16470000000000001</v>
      </c>
      <c r="H336" s="481">
        <v>0.17100000000000001</v>
      </c>
      <c r="I336" s="508">
        <v>0.186</v>
      </c>
      <c r="J336" s="454"/>
      <c r="K336" s="455"/>
    </row>
    <row r="337" spans="1:11" ht="15.75" customHeight="1">
      <c r="A337" s="116"/>
      <c r="B337" s="408" t="str">
        <f t="shared" si="16"/>
        <v>ERO</v>
      </c>
      <c r="C337" s="482" t="s">
        <v>72</v>
      </c>
      <c r="D337" s="478">
        <v>3103.1</v>
      </c>
      <c r="E337" s="478">
        <v>3135.55</v>
      </c>
      <c r="F337" s="478">
        <v>3038.94</v>
      </c>
      <c r="G337" s="478">
        <v>2957.97</v>
      </c>
      <c r="H337" s="478">
        <v>2914.92</v>
      </c>
      <c r="I337" s="506">
        <v>2883.55</v>
      </c>
      <c r="J337" s="452"/>
      <c r="K337" s="453"/>
    </row>
    <row r="338" spans="1:11" ht="15.75" customHeight="1">
      <c r="A338" s="116"/>
      <c r="B338" s="408" t="str">
        <f t="shared" si="16"/>
        <v>ERO</v>
      </c>
      <c r="C338" s="497" t="s">
        <v>73</v>
      </c>
      <c r="D338" s="480">
        <v>1465.85</v>
      </c>
      <c r="E338" s="480">
        <v>1441.18</v>
      </c>
      <c r="F338" s="480">
        <v>1291.0999999999999</v>
      </c>
      <c r="G338" s="480">
        <v>1248.98</v>
      </c>
      <c r="H338" s="480">
        <v>1225.45</v>
      </c>
      <c r="I338" s="507">
        <v>1151.5</v>
      </c>
      <c r="J338" s="456"/>
      <c r="K338" s="457"/>
    </row>
    <row r="339" spans="1:11" ht="15.75" customHeight="1">
      <c r="A339" s="116"/>
      <c r="B339" s="408" t="str">
        <f t="shared" si="16"/>
        <v>ERO</v>
      </c>
      <c r="C339" s="497" t="s">
        <v>74</v>
      </c>
      <c r="D339" s="480">
        <v>264.12</v>
      </c>
      <c r="E339" s="480">
        <v>291.77999999999997</v>
      </c>
      <c r="F339" s="480">
        <v>305.39</v>
      </c>
      <c r="G339" s="480">
        <v>310.89999999999998</v>
      </c>
      <c r="H339" s="480">
        <v>320.77</v>
      </c>
      <c r="I339" s="507">
        <v>388.94</v>
      </c>
      <c r="J339" s="450"/>
      <c r="K339" s="451"/>
    </row>
    <row r="340" spans="1:11" ht="15.75" customHeight="1">
      <c r="A340" s="116"/>
      <c r="B340" s="408" t="str">
        <f t="shared" si="16"/>
        <v>ERO</v>
      </c>
      <c r="C340" s="497" t="s">
        <v>75</v>
      </c>
      <c r="D340" s="480">
        <v>599.64</v>
      </c>
      <c r="E340" s="480">
        <v>649.37</v>
      </c>
      <c r="F340" s="480">
        <v>668.49</v>
      </c>
      <c r="G340" s="480">
        <v>633.77</v>
      </c>
      <c r="H340" s="480">
        <v>629.83000000000004</v>
      </c>
      <c r="I340" s="507">
        <v>627.58000000000004</v>
      </c>
      <c r="J340" s="450"/>
      <c r="K340" s="451"/>
    </row>
    <row r="341" spans="1:11" ht="15.75" customHeight="1">
      <c r="A341" s="116"/>
      <c r="B341" s="408" t="str">
        <f t="shared" si="16"/>
        <v>ERO</v>
      </c>
      <c r="C341" s="497" t="s">
        <v>76</v>
      </c>
      <c r="D341" s="480">
        <v>375.6</v>
      </c>
      <c r="E341" s="480">
        <v>362.93</v>
      </c>
      <c r="F341" s="480">
        <v>337.06</v>
      </c>
      <c r="G341" s="480">
        <v>333.84</v>
      </c>
      <c r="H341" s="480">
        <v>325.76</v>
      </c>
      <c r="I341" s="507">
        <v>311.14999999999998</v>
      </c>
      <c r="J341" s="450"/>
      <c r="K341" s="451"/>
    </row>
    <row r="342" spans="1:11" ht="15.75" customHeight="1">
      <c r="A342" s="116"/>
      <c r="B342" s="408" t="str">
        <f t="shared" si="16"/>
        <v>ERO</v>
      </c>
      <c r="C342" s="497" t="s">
        <v>77</v>
      </c>
      <c r="D342" s="480">
        <v>181.25</v>
      </c>
      <c r="E342" s="480">
        <v>180.24</v>
      </c>
      <c r="F342" s="480">
        <v>229.69</v>
      </c>
      <c r="G342" s="480">
        <v>221.65</v>
      </c>
      <c r="H342" s="480">
        <v>225.07</v>
      </c>
      <c r="I342" s="507">
        <v>220.11</v>
      </c>
      <c r="J342" s="450"/>
      <c r="K342" s="451"/>
    </row>
    <row r="343" spans="1:11" ht="15.75" customHeight="1">
      <c r="A343" s="116"/>
      <c r="B343" s="408" t="str">
        <f t="shared" si="16"/>
        <v>ERO</v>
      </c>
      <c r="C343" s="497" t="s">
        <v>78</v>
      </c>
      <c r="D343" s="480">
        <v>157.78</v>
      </c>
      <c r="E343" s="480">
        <v>154.15</v>
      </c>
      <c r="F343" s="480">
        <v>152.93</v>
      </c>
      <c r="G343" s="480">
        <v>156.82</v>
      </c>
      <c r="H343" s="480">
        <v>135.69</v>
      </c>
      <c r="I343" s="507">
        <v>133.66</v>
      </c>
      <c r="J343" s="450"/>
      <c r="K343" s="451"/>
    </row>
    <row r="344" spans="1:11" ht="15.75" customHeight="1">
      <c r="A344" s="116"/>
      <c r="B344" s="408" t="str">
        <f t="shared" si="16"/>
        <v>ERO</v>
      </c>
      <c r="C344" s="497" t="s">
        <v>79</v>
      </c>
      <c r="D344" s="480">
        <v>58.88</v>
      </c>
      <c r="E344" s="480">
        <v>55.88</v>
      </c>
      <c r="F344" s="480">
        <v>54.28</v>
      </c>
      <c r="G344" s="480">
        <v>52.02</v>
      </c>
      <c r="H344" s="480">
        <v>52.35</v>
      </c>
      <c r="I344" s="507">
        <v>50.6</v>
      </c>
      <c r="J344" s="450"/>
      <c r="K344" s="451"/>
    </row>
    <row r="345" spans="1:11" ht="15.75" customHeight="1">
      <c r="A345" s="116"/>
      <c r="B345" s="408" t="str">
        <f t="shared" si="16"/>
        <v>ERO</v>
      </c>
      <c r="C345" s="484" t="s">
        <v>80</v>
      </c>
      <c r="D345" s="411">
        <v>69</v>
      </c>
      <c r="E345" s="411">
        <v>62</v>
      </c>
      <c r="F345" s="411">
        <v>56</v>
      </c>
      <c r="G345" s="411">
        <v>56</v>
      </c>
      <c r="H345" s="411">
        <v>60</v>
      </c>
      <c r="I345" s="504">
        <v>60</v>
      </c>
      <c r="J345" s="450"/>
      <c r="K345" s="451"/>
    </row>
    <row r="346" spans="1:11" ht="15.75" customHeight="1">
      <c r="A346" s="116"/>
      <c r="B346" s="408" t="str">
        <f t="shared" si="16"/>
        <v>ERO</v>
      </c>
      <c r="C346" s="484" t="s">
        <v>81</v>
      </c>
      <c r="D346" s="411">
        <v>1695</v>
      </c>
      <c r="E346" s="411">
        <v>1495</v>
      </c>
      <c r="F346" s="411">
        <v>1294</v>
      </c>
      <c r="G346" s="411">
        <v>1294</v>
      </c>
      <c r="H346" s="411">
        <v>1281</v>
      </c>
      <c r="I346" s="504">
        <v>1337</v>
      </c>
      <c r="J346" s="448"/>
      <c r="K346" s="449"/>
    </row>
    <row r="347" spans="1:11" ht="15.75" customHeight="1">
      <c r="A347" s="116"/>
      <c r="B347" s="408" t="str">
        <f t="shared" si="16"/>
        <v>ERO</v>
      </c>
      <c r="C347" s="484" t="s">
        <v>82</v>
      </c>
      <c r="D347" s="411">
        <v>1729</v>
      </c>
      <c r="E347" s="411">
        <v>1289</v>
      </c>
      <c r="F347" s="411">
        <v>907</v>
      </c>
      <c r="G347" s="411">
        <v>907</v>
      </c>
      <c r="H347" s="411">
        <v>907</v>
      </c>
      <c r="I347" s="504">
        <v>844</v>
      </c>
      <c r="J347" s="450"/>
      <c r="K347" s="451"/>
    </row>
    <row r="348" spans="1:11" ht="15.75" customHeight="1">
      <c r="A348" s="116"/>
      <c r="B348" s="408" t="str">
        <f t="shared" si="16"/>
        <v>ERO</v>
      </c>
      <c r="C348" s="484" t="s">
        <v>83</v>
      </c>
      <c r="D348" s="411">
        <v>68662</v>
      </c>
      <c r="E348" s="411">
        <v>78748</v>
      </c>
      <c r="F348" s="411">
        <v>62635</v>
      </c>
      <c r="G348" s="411">
        <v>61761</v>
      </c>
      <c r="H348" s="411">
        <v>61761</v>
      </c>
      <c r="I348" s="504">
        <v>57206</v>
      </c>
      <c r="J348" s="448"/>
      <c r="K348" s="449"/>
    </row>
    <row r="349" spans="1:11" ht="15.75" customHeight="1">
      <c r="A349" s="116"/>
      <c r="B349" s="408" t="str">
        <f t="shared" si="16"/>
        <v>ERO</v>
      </c>
      <c r="C349" s="484" t="s">
        <v>84</v>
      </c>
      <c r="D349" s="411">
        <v>112237</v>
      </c>
      <c r="E349" s="411">
        <v>127274</v>
      </c>
      <c r="F349" s="411">
        <v>112116</v>
      </c>
      <c r="G349" s="411">
        <v>110242</v>
      </c>
      <c r="H349" s="411">
        <v>101423</v>
      </c>
      <c r="I349" s="504">
        <v>104314</v>
      </c>
      <c r="J349" s="448"/>
      <c r="K349" s="449"/>
    </row>
    <row r="350" spans="1:11" ht="15.75" customHeight="1">
      <c r="A350" s="116"/>
      <c r="B350" s="408" t="str">
        <f t="shared" si="16"/>
        <v>ERO</v>
      </c>
      <c r="C350" s="483" t="s">
        <v>85</v>
      </c>
      <c r="D350" s="476">
        <v>2.0900000000000001E-4</v>
      </c>
      <c r="E350" s="476">
        <v>2.3900000000000001E-4</v>
      </c>
      <c r="F350" s="476">
        <v>2.6800000000000001E-4</v>
      </c>
      <c r="G350" s="476">
        <v>2.61E-4</v>
      </c>
      <c r="H350" s="476">
        <v>2.5999999999999998E-4</v>
      </c>
      <c r="I350" s="505">
        <v>2.4600000000000002E-4</v>
      </c>
      <c r="J350" s="450"/>
      <c r="K350" s="451"/>
    </row>
    <row r="351" spans="1:11" ht="15.75" customHeight="1">
      <c r="A351" s="116"/>
      <c r="B351" s="408" t="str">
        <f t="shared" si="16"/>
        <v>ERO</v>
      </c>
      <c r="C351" s="484" t="s">
        <v>86</v>
      </c>
      <c r="D351" s="411">
        <v>2371</v>
      </c>
      <c r="E351" s="411">
        <v>2471</v>
      </c>
      <c r="F351" s="411">
        <v>3261</v>
      </c>
      <c r="G351" s="411">
        <v>3157</v>
      </c>
      <c r="H351" s="411">
        <v>4065</v>
      </c>
      <c r="I351" s="504">
        <v>3974</v>
      </c>
      <c r="J351" s="448"/>
      <c r="K351" s="449"/>
    </row>
    <row r="352" spans="1:11" ht="15.75" customHeight="1">
      <c r="A352" s="116"/>
      <c r="B352" s="408" t="str">
        <f t="shared" si="16"/>
        <v>ERO</v>
      </c>
      <c r="C352" s="484" t="s">
        <v>87</v>
      </c>
      <c r="D352" s="411">
        <v>515</v>
      </c>
      <c r="E352" s="411" t="s">
        <v>151</v>
      </c>
      <c r="F352" s="411">
        <v>692</v>
      </c>
      <c r="G352" s="411">
        <v>685</v>
      </c>
      <c r="H352" s="411">
        <v>883</v>
      </c>
      <c r="I352" s="504">
        <v>878</v>
      </c>
      <c r="J352" s="450"/>
      <c r="K352" s="451"/>
    </row>
    <row r="353" spans="1:11" ht="15.75" customHeight="1">
      <c r="A353" s="116"/>
      <c r="B353" s="408" t="str">
        <f t="shared" si="16"/>
        <v>ERO</v>
      </c>
      <c r="C353" s="484" t="s">
        <v>88</v>
      </c>
      <c r="D353" s="480">
        <v>327.99</v>
      </c>
      <c r="E353" s="480">
        <v>324.76</v>
      </c>
      <c r="F353" s="480">
        <v>243.9</v>
      </c>
      <c r="G353" s="480">
        <v>265.23</v>
      </c>
      <c r="H353" s="480">
        <v>227.54</v>
      </c>
      <c r="I353" s="507">
        <v>273.5</v>
      </c>
      <c r="J353" s="450"/>
      <c r="K353" s="451"/>
    </row>
    <row r="354" spans="1:11" ht="25.5">
      <c r="A354" s="116"/>
      <c r="B354" s="408" t="str">
        <f t="shared" si="16"/>
        <v>ERO</v>
      </c>
      <c r="C354" s="485" t="s">
        <v>89</v>
      </c>
      <c r="D354" s="486">
        <v>25.95</v>
      </c>
      <c r="E354" s="486">
        <v>35.71</v>
      </c>
      <c r="F354" s="486">
        <v>48.57</v>
      </c>
      <c r="G354" s="486">
        <v>35.47</v>
      </c>
      <c r="H354" s="486">
        <v>32.32</v>
      </c>
      <c r="I354" s="487">
        <v>32.18</v>
      </c>
      <c r="J354" s="450"/>
      <c r="K354" s="451"/>
    </row>
    <row r="355" spans="1:11" ht="15.75" customHeight="1">
      <c r="A355" s="116"/>
      <c r="B355" s="408" t="str">
        <f t="shared" si="16"/>
        <v>ERO</v>
      </c>
      <c r="C355" s="485" t="s">
        <v>90</v>
      </c>
      <c r="D355" s="486">
        <v>27.01</v>
      </c>
      <c r="E355" s="486">
        <v>27.63</v>
      </c>
      <c r="F355" s="486">
        <v>27.63</v>
      </c>
      <c r="G355" s="486">
        <v>27.61</v>
      </c>
      <c r="H355" s="486">
        <v>20.5</v>
      </c>
      <c r="I355" s="487">
        <v>22.7</v>
      </c>
      <c r="J355" s="450"/>
      <c r="K355" s="451"/>
    </row>
    <row r="356" spans="1:11" ht="25.5">
      <c r="A356" s="116"/>
      <c r="B356" s="408" t="str">
        <f t="shared" si="16"/>
        <v>ERO</v>
      </c>
      <c r="C356" s="485" t="s">
        <v>91</v>
      </c>
      <c r="D356" s="487">
        <v>11.41</v>
      </c>
      <c r="E356" s="487">
        <v>17.23</v>
      </c>
      <c r="F356" s="487">
        <v>23.4</v>
      </c>
      <c r="G356" s="487">
        <v>16.690000000000001</v>
      </c>
      <c r="H356" s="487">
        <v>19.21</v>
      </c>
      <c r="I356" s="487">
        <v>21.59</v>
      </c>
      <c r="J356" s="450"/>
      <c r="K356" s="451"/>
    </row>
    <row r="357" spans="1:11" ht="25.5">
      <c r="A357" s="116"/>
      <c r="B357" s="408" t="str">
        <f t="shared" si="16"/>
        <v>ERO</v>
      </c>
      <c r="C357" s="485" t="s">
        <v>92</v>
      </c>
      <c r="D357" s="486">
        <v>18.54</v>
      </c>
      <c r="E357" s="486">
        <v>18.95</v>
      </c>
      <c r="F357" s="486">
        <v>18.95</v>
      </c>
      <c r="G357" s="486">
        <v>18.940000000000001</v>
      </c>
      <c r="H357" s="486">
        <v>17.57</v>
      </c>
      <c r="I357" s="487">
        <v>18.34</v>
      </c>
      <c r="J357" s="450"/>
      <c r="K357" s="451"/>
    </row>
    <row r="358" spans="1:11" ht="14.25">
      <c r="A358" s="116"/>
      <c r="B358" s="384" t="str">
        <f t="shared" si="16"/>
        <v>ERO</v>
      </c>
      <c r="C358" s="440" t="s">
        <v>145</v>
      </c>
      <c r="D358" s="441"/>
      <c r="E358" s="357"/>
      <c r="F358" s="357"/>
      <c r="G358" s="357"/>
      <c r="H358" s="431"/>
      <c r="I358" s="431"/>
      <c r="J358" s="352"/>
      <c r="K358" s="334"/>
    </row>
    <row r="359" spans="1:11" ht="14.25">
      <c r="A359" s="116"/>
      <c r="B359" s="384" t="str">
        <f t="shared" si="16"/>
        <v>ERO</v>
      </c>
      <c r="C359" s="458" t="s">
        <v>1200</v>
      </c>
      <c r="D359" s="459"/>
      <c r="E359" s="333"/>
      <c r="F359" s="333"/>
      <c r="G359" s="333"/>
      <c r="H359" s="433"/>
      <c r="I359" s="433"/>
      <c r="J359" s="352"/>
      <c r="K359" s="334"/>
    </row>
    <row r="360" spans="1:11">
      <c r="A360" s="116"/>
      <c r="B360" s="384" t="str">
        <f t="shared" si="16"/>
        <v>ERO</v>
      </c>
      <c r="C360" s="442"/>
      <c r="D360" s="443"/>
      <c r="E360" s="444"/>
      <c r="F360" s="444"/>
      <c r="G360" s="444"/>
      <c r="H360" s="445"/>
      <c r="I360" s="445"/>
      <c r="J360" s="352"/>
      <c r="K360" s="334"/>
    </row>
    <row r="361" spans="1:11" ht="15.75" customHeight="1">
      <c r="A361" s="116"/>
      <c r="B361" s="382" t="str">
        <f t="shared" si="16"/>
        <v>ERO</v>
      </c>
      <c r="C361" s="364" t="s">
        <v>96</v>
      </c>
      <c r="D361" s="325">
        <v>2021</v>
      </c>
      <c r="E361" s="325">
        <v>2020</v>
      </c>
      <c r="F361" s="325">
        <v>2019</v>
      </c>
      <c r="G361" s="325">
        <v>2018</v>
      </c>
      <c r="H361" s="325">
        <v>2017</v>
      </c>
      <c r="I361" s="446">
        <v>2016</v>
      </c>
      <c r="J361" s="447"/>
      <c r="K361" s="334"/>
    </row>
    <row r="362" spans="1:11" ht="15.75" customHeight="1">
      <c r="A362" s="116"/>
      <c r="B362" s="408" t="str">
        <f t="shared" si="16"/>
        <v>ERO</v>
      </c>
      <c r="C362" s="409" t="s">
        <v>97</v>
      </c>
      <c r="D362" s="488" t="s">
        <v>318</v>
      </c>
      <c r="E362" s="488">
        <v>3135.55</v>
      </c>
      <c r="F362" s="488">
        <v>3038.94</v>
      </c>
      <c r="G362" s="488">
        <v>2957.97</v>
      </c>
      <c r="H362" s="489">
        <f>+H336</f>
        <v>0.17100000000000001</v>
      </c>
      <c r="I362" s="509">
        <f>+I336</f>
        <v>0.186</v>
      </c>
      <c r="J362" s="447"/>
      <c r="K362" s="334"/>
    </row>
    <row r="363" spans="1:11" ht="15.75" customHeight="1">
      <c r="A363" s="116"/>
      <c r="B363" s="408" t="str">
        <f t="shared" si="16"/>
        <v>ERO</v>
      </c>
      <c r="C363" s="412" t="s">
        <v>98</v>
      </c>
      <c r="D363" s="488" t="s">
        <v>318</v>
      </c>
      <c r="E363" s="490">
        <v>1495</v>
      </c>
      <c r="F363" s="490">
        <v>1294</v>
      </c>
      <c r="G363" s="490">
        <v>1294</v>
      </c>
      <c r="H363" s="475">
        <f>+H345</f>
        <v>60</v>
      </c>
      <c r="I363" s="510">
        <f>+I345</f>
        <v>60</v>
      </c>
      <c r="J363" s="447"/>
      <c r="K363" s="334"/>
    </row>
    <row r="364" spans="1:11" ht="15.75" customHeight="1">
      <c r="A364" s="116"/>
      <c r="B364" s="408" t="str">
        <f t="shared" si="16"/>
        <v>ERO</v>
      </c>
      <c r="C364" s="412" t="s">
        <v>99</v>
      </c>
      <c r="D364" s="488" t="s">
        <v>318</v>
      </c>
      <c r="E364" s="490">
        <v>2.387702481252018E-4</v>
      </c>
      <c r="F364" s="490">
        <v>2.6809193114691622E-4</v>
      </c>
      <c r="G364" s="490">
        <v>2.609488471554699E-4</v>
      </c>
      <c r="H364" s="475">
        <f t="shared" ref="H364:I364" si="17">+H362/(H363*8760)</f>
        <v>3.2534246575342466E-7</v>
      </c>
      <c r="I364" s="510">
        <f t="shared" si="17"/>
        <v>3.5388127853881277E-7</v>
      </c>
      <c r="J364" s="447"/>
      <c r="K364" s="334"/>
    </row>
    <row r="365" spans="1:11" ht="15.75" customHeight="1">
      <c r="A365" s="116"/>
      <c r="B365" s="408" t="str">
        <f t="shared" si="16"/>
        <v>ERO</v>
      </c>
      <c r="C365" s="511"/>
      <c r="D365" s="511"/>
      <c r="E365" s="414"/>
      <c r="F365" s="414"/>
      <c r="G365" s="414"/>
      <c r="H365" s="415"/>
      <c r="I365" s="415"/>
      <c r="J365" s="352"/>
      <c r="K365" s="334"/>
    </row>
    <row r="366" spans="1:11" s="52" customFormat="1" ht="15.75" customHeight="1">
      <c r="A366" s="120"/>
      <c r="B366" s="382" t="s">
        <v>22</v>
      </c>
      <c r="C366" s="360" t="s">
        <v>54</v>
      </c>
      <c r="D366" s="325">
        <v>2021</v>
      </c>
      <c r="E366" s="325">
        <v>2020</v>
      </c>
      <c r="F366" s="325">
        <v>2019</v>
      </c>
      <c r="G366" s="325">
        <v>2018</v>
      </c>
      <c r="H366" s="325">
        <v>2017</v>
      </c>
      <c r="I366" s="325">
        <v>2016</v>
      </c>
      <c r="J366" s="312">
        <v>2015</v>
      </c>
      <c r="K366" s="312">
        <v>2014</v>
      </c>
    </row>
    <row r="367" spans="1:11" ht="15.75" customHeight="1">
      <c r="A367" s="116"/>
      <c r="B367" s="176" t="str">
        <f t="shared" ref="B367:B410" si="18">$B$366</f>
        <v>ESE</v>
      </c>
      <c r="C367" s="157" t="s">
        <v>55</v>
      </c>
      <c r="D367" s="261">
        <v>824012</v>
      </c>
      <c r="E367" s="261">
        <v>805820</v>
      </c>
      <c r="F367" s="261">
        <v>788265</v>
      </c>
      <c r="G367" s="261">
        <v>776347</v>
      </c>
      <c r="H367" s="261">
        <v>761924</v>
      </c>
      <c r="I367" s="261">
        <v>748538</v>
      </c>
      <c r="J367" s="261">
        <v>731480</v>
      </c>
      <c r="K367" s="261">
        <v>708482</v>
      </c>
    </row>
    <row r="368" spans="1:11" ht="15.75" customHeight="1">
      <c r="A368" s="116"/>
      <c r="B368" s="383" t="str">
        <f t="shared" si="18"/>
        <v>ESE</v>
      </c>
      <c r="C368" s="371" t="s">
        <v>56</v>
      </c>
      <c r="D368" s="317">
        <v>132</v>
      </c>
      <c r="E368" s="317" t="s">
        <v>152</v>
      </c>
      <c r="F368" s="317">
        <v>67</v>
      </c>
      <c r="G368" s="317">
        <v>52</v>
      </c>
      <c r="H368" s="317">
        <v>42</v>
      </c>
      <c r="I368" s="317">
        <v>36</v>
      </c>
      <c r="J368" s="317">
        <v>18</v>
      </c>
      <c r="K368" s="317">
        <v>17</v>
      </c>
    </row>
    <row r="369" spans="1:11" ht="15.75" customHeight="1">
      <c r="A369" s="116"/>
      <c r="B369" s="176" t="str">
        <f t="shared" si="18"/>
        <v>ESE</v>
      </c>
      <c r="C369" s="157" t="s">
        <v>57</v>
      </c>
      <c r="D369" s="261">
        <v>63</v>
      </c>
      <c r="E369" s="261">
        <v>63</v>
      </c>
      <c r="F369" s="261">
        <v>63</v>
      </c>
      <c r="G369" s="261">
        <v>63</v>
      </c>
      <c r="H369" s="261">
        <v>63</v>
      </c>
      <c r="I369" s="261">
        <v>63</v>
      </c>
      <c r="J369" s="261">
        <v>63</v>
      </c>
      <c r="K369" s="261">
        <v>63</v>
      </c>
    </row>
    <row r="370" spans="1:11" ht="15.75" customHeight="1">
      <c r="A370" s="116"/>
      <c r="B370" s="383" t="str">
        <f t="shared" si="18"/>
        <v>ESE</v>
      </c>
      <c r="C370" s="367" t="s">
        <v>58</v>
      </c>
      <c r="D370" s="317">
        <v>898</v>
      </c>
      <c r="E370" s="317" t="s">
        <v>153</v>
      </c>
      <c r="F370" s="317">
        <v>818</v>
      </c>
      <c r="G370" s="317">
        <v>819</v>
      </c>
      <c r="H370" s="317">
        <v>825</v>
      </c>
      <c r="I370" s="317">
        <v>900</v>
      </c>
      <c r="J370" s="317">
        <v>916</v>
      </c>
      <c r="K370" s="317">
        <v>920</v>
      </c>
    </row>
    <row r="371" spans="1:11" ht="15.75" customHeight="1">
      <c r="A371" s="116"/>
      <c r="B371" s="176" t="str">
        <f t="shared" si="18"/>
        <v>ESE</v>
      </c>
      <c r="C371" s="157" t="s">
        <v>59</v>
      </c>
      <c r="D371" s="261">
        <v>253</v>
      </c>
      <c r="E371" s="261">
        <v>270</v>
      </c>
      <c r="F371" s="261">
        <v>162</v>
      </c>
      <c r="G371" s="261">
        <v>163</v>
      </c>
      <c r="H371" s="261">
        <v>97</v>
      </c>
      <c r="I371" s="261">
        <v>75</v>
      </c>
      <c r="J371" s="261">
        <v>75</v>
      </c>
      <c r="K371" s="261">
        <v>469</v>
      </c>
    </row>
    <row r="372" spans="1:11" ht="15.75" customHeight="1">
      <c r="A372" s="116"/>
      <c r="B372" s="383" t="str">
        <f t="shared" si="18"/>
        <v>ESE</v>
      </c>
      <c r="C372" s="367" t="s">
        <v>60</v>
      </c>
      <c r="D372" s="317">
        <v>63</v>
      </c>
      <c r="E372" s="317">
        <v>63</v>
      </c>
      <c r="F372" s="317">
        <v>63</v>
      </c>
      <c r="G372" s="317">
        <v>63</v>
      </c>
      <c r="H372" s="317">
        <v>63</v>
      </c>
      <c r="I372" s="317">
        <v>63</v>
      </c>
      <c r="J372" s="317">
        <v>63</v>
      </c>
      <c r="K372" s="317">
        <v>63</v>
      </c>
    </row>
    <row r="373" spans="1:11" ht="15.75" customHeight="1">
      <c r="A373" s="116"/>
      <c r="B373" s="176" t="str">
        <f t="shared" si="18"/>
        <v>ESE</v>
      </c>
      <c r="C373" s="26" t="s">
        <v>61</v>
      </c>
      <c r="D373" s="46" t="s">
        <v>62</v>
      </c>
      <c r="E373" s="46" t="s">
        <v>63</v>
      </c>
      <c r="F373" s="46" t="s">
        <v>63</v>
      </c>
      <c r="G373" s="46" t="s">
        <v>63</v>
      </c>
      <c r="H373" s="46" t="s">
        <v>63</v>
      </c>
      <c r="I373" s="46" t="s">
        <v>63</v>
      </c>
      <c r="J373" s="46" t="s">
        <v>63</v>
      </c>
      <c r="K373" s="46" t="s">
        <v>154</v>
      </c>
    </row>
    <row r="374" spans="1:11" ht="15.75" customHeight="1">
      <c r="A374" s="116"/>
      <c r="B374" s="383" t="str">
        <f t="shared" si="18"/>
        <v>ESE</v>
      </c>
      <c r="C374" s="368" t="s">
        <v>64</v>
      </c>
      <c r="D374" s="313">
        <v>3700.36</v>
      </c>
      <c r="E374" s="313">
        <v>3714.28</v>
      </c>
      <c r="F374" s="313" t="s">
        <v>155</v>
      </c>
      <c r="G374" s="313">
        <v>3470</v>
      </c>
      <c r="H374" s="313">
        <v>3808</v>
      </c>
      <c r="I374" s="313">
        <v>3739.64</v>
      </c>
      <c r="J374" s="313">
        <v>3324.78</v>
      </c>
      <c r="K374" s="313">
        <v>3038.87</v>
      </c>
    </row>
    <row r="375" spans="1:11" ht="15.75" customHeight="1">
      <c r="A375" s="116"/>
      <c r="B375" s="176" t="str">
        <f t="shared" si="18"/>
        <v>ESE</v>
      </c>
      <c r="C375" s="92" t="s">
        <v>65</v>
      </c>
      <c r="D375" s="264" t="s">
        <v>62</v>
      </c>
      <c r="E375" s="264" t="s">
        <v>101</v>
      </c>
      <c r="F375" s="264" t="s">
        <v>156</v>
      </c>
      <c r="G375" s="264" t="s">
        <v>62</v>
      </c>
      <c r="H375" s="264" t="s">
        <v>62</v>
      </c>
      <c r="I375" s="264">
        <v>0</v>
      </c>
      <c r="J375" s="264">
        <v>0</v>
      </c>
      <c r="K375" s="264">
        <v>0</v>
      </c>
    </row>
    <row r="376" spans="1:11" ht="15.75" customHeight="1">
      <c r="A376" s="116"/>
      <c r="B376" s="383" t="str">
        <f t="shared" si="18"/>
        <v>ESE</v>
      </c>
      <c r="C376" s="369" t="s">
        <v>66</v>
      </c>
      <c r="D376" s="314">
        <v>3335.34</v>
      </c>
      <c r="E376" s="314">
        <v>3358.54</v>
      </c>
      <c r="F376" s="314" t="s">
        <v>157</v>
      </c>
      <c r="G376" s="314">
        <v>3470</v>
      </c>
      <c r="H376" s="314">
        <v>3417</v>
      </c>
      <c r="I376" s="314">
        <v>3300.23</v>
      </c>
      <c r="J376" s="314">
        <v>3324.78</v>
      </c>
      <c r="K376" s="314">
        <v>3038.87</v>
      </c>
    </row>
    <row r="377" spans="1:11" ht="15.75" customHeight="1">
      <c r="A377" s="116"/>
      <c r="B377" s="176" t="str">
        <f t="shared" si="18"/>
        <v>ESE</v>
      </c>
      <c r="C377" s="92" t="s">
        <v>67</v>
      </c>
      <c r="D377" s="264">
        <v>365.01</v>
      </c>
      <c r="E377" s="264">
        <v>355.74</v>
      </c>
      <c r="F377" s="264" t="s">
        <v>158</v>
      </c>
      <c r="G377" s="264" t="s">
        <v>62</v>
      </c>
      <c r="H377" s="264">
        <v>391</v>
      </c>
      <c r="I377" s="264">
        <v>439.41</v>
      </c>
      <c r="J377" s="264">
        <v>412.07</v>
      </c>
      <c r="K377" s="264">
        <v>221.44</v>
      </c>
    </row>
    <row r="378" spans="1:11" ht="15.75" customHeight="1">
      <c r="A378" s="116"/>
      <c r="B378" s="383" t="str">
        <f t="shared" si="18"/>
        <v>ESE</v>
      </c>
      <c r="C378" s="368" t="s">
        <v>68</v>
      </c>
      <c r="D378" s="313">
        <v>340.09</v>
      </c>
      <c r="E378" s="313">
        <v>342.7</v>
      </c>
      <c r="F378" s="313">
        <v>348.39</v>
      </c>
      <c r="G378" s="313">
        <v>342.9</v>
      </c>
      <c r="H378" s="313">
        <v>333.9</v>
      </c>
      <c r="I378" s="313">
        <v>349.6</v>
      </c>
      <c r="J378" s="313">
        <v>345.8</v>
      </c>
      <c r="K378" s="313">
        <v>348</v>
      </c>
    </row>
    <row r="379" spans="1:11" ht="15.75" customHeight="1">
      <c r="A379" s="116"/>
      <c r="B379" s="176" t="str">
        <f t="shared" si="18"/>
        <v>ESE</v>
      </c>
      <c r="C379" s="26" t="s">
        <v>69</v>
      </c>
      <c r="D379" s="47">
        <v>0.1016</v>
      </c>
      <c r="E379" s="47">
        <v>0.1053</v>
      </c>
      <c r="F379" s="47">
        <v>0.1017</v>
      </c>
      <c r="G379" s="47">
        <v>9.6299999999999997E-2</v>
      </c>
      <c r="H379" s="47">
        <v>8.7800000000000003E-2</v>
      </c>
      <c r="I379" s="47">
        <v>9.0200000000000002E-2</v>
      </c>
      <c r="J379" s="47">
        <v>8.8300000000000003E-2</v>
      </c>
      <c r="K379" s="47">
        <v>9.1399999999999995E-2</v>
      </c>
    </row>
    <row r="380" spans="1:11" ht="15.75" customHeight="1">
      <c r="A380" s="116"/>
      <c r="B380" s="383" t="str">
        <f t="shared" si="18"/>
        <v>ESE</v>
      </c>
      <c r="C380" s="367" t="s">
        <v>70</v>
      </c>
      <c r="D380" s="315">
        <v>7.5700000000000003E-2</v>
      </c>
      <c r="E380" s="315">
        <v>8.0100000000000005E-2</v>
      </c>
      <c r="F380" s="315">
        <v>7.4899999999999994E-2</v>
      </c>
      <c r="G380" s="315">
        <v>7.1099999999999997E-2</v>
      </c>
      <c r="H380" s="315">
        <v>6.8500000000000005E-2</v>
      </c>
      <c r="I380" s="315">
        <v>6.9000000000000006E-2</v>
      </c>
      <c r="J380" s="315">
        <v>6.0499999999999998E-2</v>
      </c>
      <c r="K380" s="315">
        <v>6.5799999999999997E-2</v>
      </c>
    </row>
    <row r="381" spans="1:11" ht="15.75" customHeight="1">
      <c r="A381" s="116"/>
      <c r="B381" s="176" t="str">
        <f t="shared" si="18"/>
        <v>ESE</v>
      </c>
      <c r="C381" s="26" t="s">
        <v>71</v>
      </c>
      <c r="D381" s="47">
        <v>2.58E-2</v>
      </c>
      <c r="E381" s="47">
        <v>2.52E-2</v>
      </c>
      <c r="F381" s="47">
        <v>2.6800000000000001E-2</v>
      </c>
      <c r="G381" s="47">
        <v>2.53E-2</v>
      </c>
      <c r="H381" s="47">
        <v>1.9300000000000001E-2</v>
      </c>
      <c r="I381" s="47">
        <v>2.12E-2</v>
      </c>
      <c r="J381" s="47">
        <v>2.7799999999999998E-2</v>
      </c>
      <c r="K381" s="47">
        <v>2.5600000000000001E-2</v>
      </c>
    </row>
    <row r="382" spans="1:11" ht="15.75" customHeight="1">
      <c r="A382" s="116"/>
      <c r="B382" s="383" t="str">
        <f t="shared" si="18"/>
        <v>ESE</v>
      </c>
      <c r="C382" s="368" t="s">
        <v>72</v>
      </c>
      <c r="D382" s="313">
        <v>2404.5</v>
      </c>
      <c r="E382" s="313">
        <v>2431.31</v>
      </c>
      <c r="F382" s="313">
        <v>2497.9699999999998</v>
      </c>
      <c r="G382" s="313">
        <v>2433.6799999999998</v>
      </c>
      <c r="H382" s="313">
        <v>2354.5300000000002</v>
      </c>
      <c r="I382" s="313">
        <v>2409</v>
      </c>
      <c r="J382" s="313">
        <v>2443</v>
      </c>
      <c r="K382" s="313">
        <v>2395</v>
      </c>
    </row>
    <row r="383" spans="1:11" ht="15.75" customHeight="1">
      <c r="A383" s="116"/>
      <c r="B383" s="176" t="str">
        <f t="shared" si="18"/>
        <v>ESE</v>
      </c>
      <c r="C383" s="92" t="s">
        <v>73</v>
      </c>
      <c r="D383" s="264">
        <v>1185.32</v>
      </c>
      <c r="E383" s="264">
        <v>1160.02</v>
      </c>
      <c r="F383" s="264">
        <v>1099.99</v>
      </c>
      <c r="G383" s="264">
        <v>1046.25</v>
      </c>
      <c r="H383" s="264">
        <v>1010.94</v>
      </c>
      <c r="I383" s="264">
        <v>1019</v>
      </c>
      <c r="J383" s="264">
        <v>999</v>
      </c>
      <c r="K383" s="264">
        <v>965</v>
      </c>
    </row>
    <row r="384" spans="1:11" ht="15.75" customHeight="1">
      <c r="A384" s="116"/>
      <c r="B384" s="383" t="str">
        <f t="shared" si="18"/>
        <v>ESE</v>
      </c>
      <c r="C384" s="369" t="s">
        <v>74</v>
      </c>
      <c r="D384" s="314">
        <v>171.8</v>
      </c>
      <c r="E384" s="314">
        <v>184.52</v>
      </c>
      <c r="F384" s="314">
        <v>193.76</v>
      </c>
      <c r="G384" s="314">
        <v>200.75</v>
      </c>
      <c r="H384" s="314">
        <v>213.8</v>
      </c>
      <c r="I384" s="314">
        <v>240</v>
      </c>
      <c r="J384" s="314">
        <v>289</v>
      </c>
      <c r="K384" s="314">
        <v>299</v>
      </c>
    </row>
    <row r="385" spans="1:11" ht="15.75" customHeight="1">
      <c r="A385" s="116"/>
      <c r="B385" s="176" t="str">
        <f t="shared" si="18"/>
        <v>ESE</v>
      </c>
      <c r="C385" s="92" t="s">
        <v>75</v>
      </c>
      <c r="D385" s="264">
        <v>424.46</v>
      </c>
      <c r="E385" s="264">
        <v>424.57</v>
      </c>
      <c r="F385" s="264">
        <v>516.09</v>
      </c>
      <c r="G385" s="264">
        <v>508.51</v>
      </c>
      <c r="H385" s="264">
        <v>489.72</v>
      </c>
      <c r="I385" s="264">
        <v>513</v>
      </c>
      <c r="J385" s="264">
        <v>535</v>
      </c>
      <c r="K385" s="264">
        <v>523</v>
      </c>
    </row>
    <row r="386" spans="1:11" ht="15.75" customHeight="1">
      <c r="A386" s="116"/>
      <c r="B386" s="383" t="str">
        <f t="shared" si="18"/>
        <v>ESE</v>
      </c>
      <c r="C386" s="369" t="s">
        <v>76</v>
      </c>
      <c r="D386" s="314">
        <v>127.49</v>
      </c>
      <c r="E386" s="314">
        <v>119.66</v>
      </c>
      <c r="F386" s="314">
        <v>123.31</v>
      </c>
      <c r="G386" s="314">
        <v>122.31</v>
      </c>
      <c r="H386" s="314">
        <v>108.81</v>
      </c>
      <c r="I386" s="314">
        <v>117</v>
      </c>
      <c r="J386" s="314">
        <v>117</v>
      </c>
      <c r="K386" s="314">
        <v>104</v>
      </c>
    </row>
    <row r="387" spans="1:11" ht="15.75" customHeight="1">
      <c r="A387" s="116"/>
      <c r="B387" s="176" t="str">
        <f t="shared" si="18"/>
        <v>ESE</v>
      </c>
      <c r="C387" s="92" t="s">
        <v>77</v>
      </c>
      <c r="D387" s="264">
        <v>114.18</v>
      </c>
      <c r="E387" s="264">
        <v>116.3</v>
      </c>
      <c r="F387" s="264">
        <v>142.66999999999999</v>
      </c>
      <c r="G387" s="264">
        <v>137.52000000000001</v>
      </c>
      <c r="H387" s="264">
        <v>134.19</v>
      </c>
      <c r="I387" s="264">
        <v>138</v>
      </c>
      <c r="J387" s="264">
        <v>137</v>
      </c>
      <c r="K387" s="264">
        <v>131</v>
      </c>
    </row>
    <row r="388" spans="1:11" ht="15.75" customHeight="1">
      <c r="A388" s="116"/>
      <c r="B388" s="383" t="str">
        <f t="shared" si="18"/>
        <v>ESE</v>
      </c>
      <c r="C388" s="369" t="s">
        <v>78</v>
      </c>
      <c r="D388" s="314">
        <v>201.92</v>
      </c>
      <c r="E388" s="314">
        <v>199.3</v>
      </c>
      <c r="F388" s="314">
        <v>203.41</v>
      </c>
      <c r="G388" s="314">
        <v>198.37</v>
      </c>
      <c r="H388" s="314">
        <v>184.59</v>
      </c>
      <c r="I388" s="314">
        <v>178</v>
      </c>
      <c r="J388" s="314">
        <v>160</v>
      </c>
      <c r="K388" s="314">
        <v>158</v>
      </c>
    </row>
    <row r="389" spans="1:11" ht="15.75" customHeight="1">
      <c r="A389" s="116"/>
      <c r="B389" s="176" t="str">
        <f t="shared" si="18"/>
        <v>ESE</v>
      </c>
      <c r="C389" s="92" t="s">
        <v>79</v>
      </c>
      <c r="D389" s="264">
        <v>179.31</v>
      </c>
      <c r="E389" s="264">
        <v>226.94</v>
      </c>
      <c r="F389" s="264">
        <v>218.73</v>
      </c>
      <c r="G389" s="264">
        <v>219.95</v>
      </c>
      <c r="H389" s="264">
        <v>212.48</v>
      </c>
      <c r="I389" s="264">
        <v>204</v>
      </c>
      <c r="J389" s="264">
        <v>206</v>
      </c>
      <c r="K389" s="264">
        <v>215</v>
      </c>
    </row>
    <row r="390" spans="1:11" ht="15.75" customHeight="1">
      <c r="A390" s="116"/>
      <c r="B390" s="383" t="str">
        <f t="shared" si="18"/>
        <v>ESE</v>
      </c>
      <c r="C390" s="367" t="s">
        <v>80</v>
      </c>
      <c r="D390" s="317">
        <v>33</v>
      </c>
      <c r="E390" s="317">
        <v>33</v>
      </c>
      <c r="F390" s="317">
        <v>33</v>
      </c>
      <c r="G390" s="317">
        <v>33</v>
      </c>
      <c r="H390" s="317">
        <v>33</v>
      </c>
      <c r="I390" s="317">
        <v>32</v>
      </c>
      <c r="J390" s="317">
        <v>31</v>
      </c>
      <c r="K390" s="317">
        <v>31</v>
      </c>
    </row>
    <row r="391" spans="1:11" ht="15.75" customHeight="1">
      <c r="A391" s="116"/>
      <c r="B391" s="176" t="str">
        <f t="shared" si="18"/>
        <v>ESE</v>
      </c>
      <c r="C391" s="26" t="s">
        <v>81</v>
      </c>
      <c r="D391" s="261">
        <v>838</v>
      </c>
      <c r="E391" s="261">
        <v>788</v>
      </c>
      <c r="F391" s="261">
        <v>750</v>
      </c>
      <c r="G391" s="261">
        <v>738</v>
      </c>
      <c r="H391" s="261">
        <v>741</v>
      </c>
      <c r="I391" s="261">
        <v>741</v>
      </c>
      <c r="J391" s="261">
        <v>688</v>
      </c>
      <c r="K391" s="261">
        <v>688</v>
      </c>
    </row>
    <row r="392" spans="1:11" ht="15.75" customHeight="1">
      <c r="A392" s="116"/>
      <c r="B392" s="383" t="str">
        <f t="shared" si="18"/>
        <v>ESE</v>
      </c>
      <c r="C392" s="367" t="s">
        <v>82</v>
      </c>
      <c r="D392" s="317">
        <v>1331</v>
      </c>
      <c r="E392" s="317" t="s">
        <v>159</v>
      </c>
      <c r="F392" s="317">
        <v>1350</v>
      </c>
      <c r="G392" s="317">
        <v>1378</v>
      </c>
      <c r="H392" s="317">
        <v>1334</v>
      </c>
      <c r="I392" s="317">
        <v>1288</v>
      </c>
      <c r="J392" s="317">
        <v>1287</v>
      </c>
      <c r="K392" s="317">
        <v>1286</v>
      </c>
    </row>
    <row r="393" spans="1:11" ht="15.75" customHeight="1">
      <c r="A393" s="116"/>
      <c r="B393" s="176" t="str">
        <f t="shared" si="18"/>
        <v>ESE</v>
      </c>
      <c r="C393" s="26" t="s">
        <v>83</v>
      </c>
      <c r="D393" s="261">
        <v>27371</v>
      </c>
      <c r="E393" s="261">
        <v>27070</v>
      </c>
      <c r="F393" s="261">
        <v>26894</v>
      </c>
      <c r="G393" s="261">
        <v>26697</v>
      </c>
      <c r="H393" s="261">
        <v>26488</v>
      </c>
      <c r="I393" s="261">
        <v>26010</v>
      </c>
      <c r="J393" s="261">
        <v>24802</v>
      </c>
      <c r="K393" s="261">
        <v>17080</v>
      </c>
    </row>
    <row r="394" spans="1:11" ht="15.75" customHeight="1">
      <c r="A394" s="116"/>
      <c r="B394" s="383" t="str">
        <f t="shared" si="18"/>
        <v>ESE</v>
      </c>
      <c r="C394" s="367" t="s">
        <v>84</v>
      </c>
      <c r="D394" s="317">
        <v>48377</v>
      </c>
      <c r="E394" s="317">
        <v>47375</v>
      </c>
      <c r="F394" s="317">
        <v>46895</v>
      </c>
      <c r="G394" s="317">
        <v>46079</v>
      </c>
      <c r="H394" s="317">
        <v>45447</v>
      </c>
      <c r="I394" s="317">
        <v>41308</v>
      </c>
      <c r="J394" s="317">
        <v>39389</v>
      </c>
      <c r="K394" s="317">
        <v>37869</v>
      </c>
    </row>
    <row r="395" spans="1:11" ht="15.75" customHeight="1">
      <c r="A395" s="116"/>
      <c r="B395" s="176" t="str">
        <f t="shared" si="18"/>
        <v>ESE</v>
      </c>
      <c r="C395" s="222" t="s">
        <v>85</v>
      </c>
      <c r="D395" s="46">
        <v>3.5E-4</v>
      </c>
      <c r="E395" s="46">
        <v>3.5125441504165394E-4</v>
      </c>
      <c r="F395" s="46">
        <v>3.8020852359208521E-4</v>
      </c>
      <c r="G395" s="46">
        <v>3.7599999999999998E-4</v>
      </c>
      <c r="H395" s="46">
        <v>3.6299999999999999E-4</v>
      </c>
      <c r="I395" s="46">
        <v>3.8999999999999999E-4</v>
      </c>
      <c r="J395" s="46">
        <v>4.0999999999999999E-4</v>
      </c>
      <c r="K395" s="46">
        <v>4.0000000000000002E-4</v>
      </c>
    </row>
    <row r="396" spans="1:11" ht="15.75" customHeight="1">
      <c r="A396" s="116"/>
      <c r="B396" s="383" t="str">
        <f t="shared" si="18"/>
        <v>ESE</v>
      </c>
      <c r="C396" s="367" t="s">
        <v>86</v>
      </c>
      <c r="D396" s="317">
        <v>2678</v>
      </c>
      <c r="E396" s="317">
        <v>2901</v>
      </c>
      <c r="F396" s="317">
        <v>2879</v>
      </c>
      <c r="G396" s="317">
        <v>2972</v>
      </c>
      <c r="H396" s="317">
        <v>2854</v>
      </c>
      <c r="I396" s="317">
        <v>2677</v>
      </c>
      <c r="J396" s="317">
        <v>2667</v>
      </c>
      <c r="K396" s="317">
        <v>2604</v>
      </c>
    </row>
    <row r="397" spans="1:11" ht="15.75" customHeight="1">
      <c r="A397" s="116"/>
      <c r="B397" s="176" t="str">
        <f t="shared" si="18"/>
        <v>ESE</v>
      </c>
      <c r="C397" s="26" t="s">
        <v>87</v>
      </c>
      <c r="D397" s="261">
        <v>918</v>
      </c>
      <c r="E397" s="261">
        <v>964</v>
      </c>
      <c r="F397" s="261">
        <v>964</v>
      </c>
      <c r="G397" s="261">
        <v>948</v>
      </c>
      <c r="H397" s="261">
        <v>924</v>
      </c>
      <c r="I397" s="261">
        <v>817</v>
      </c>
      <c r="J397" s="261">
        <v>799</v>
      </c>
      <c r="K397" s="261">
        <v>770</v>
      </c>
    </row>
    <row r="398" spans="1:11" ht="15.75" customHeight="1">
      <c r="A398" s="116"/>
      <c r="B398" s="383" t="str">
        <f t="shared" si="18"/>
        <v>ESE</v>
      </c>
      <c r="C398" s="371" t="s">
        <v>111</v>
      </c>
      <c r="D398" s="314">
        <v>461.44</v>
      </c>
      <c r="E398" s="314">
        <v>377.12</v>
      </c>
      <c r="F398" s="314">
        <v>357.88</v>
      </c>
      <c r="G398" s="314">
        <v>348.54</v>
      </c>
      <c r="H398" s="314">
        <v>368.46</v>
      </c>
      <c r="I398" s="314">
        <v>318.62</v>
      </c>
      <c r="J398" s="314">
        <v>307.63</v>
      </c>
      <c r="K398" s="314">
        <v>329.05</v>
      </c>
    </row>
    <row r="399" spans="1:11" ht="25.5" customHeight="1">
      <c r="A399" s="116"/>
      <c r="B399" s="176" t="str">
        <f t="shared" si="18"/>
        <v>ESE</v>
      </c>
      <c r="C399" s="155" t="s">
        <v>89</v>
      </c>
      <c r="D399" s="300">
        <v>10.53</v>
      </c>
      <c r="E399" s="300">
        <v>10.57</v>
      </c>
      <c r="F399" s="300">
        <v>10.63</v>
      </c>
      <c r="G399" s="300">
        <v>10.51</v>
      </c>
      <c r="H399" s="300">
        <v>12.09</v>
      </c>
      <c r="I399" s="300">
        <v>12.27</v>
      </c>
      <c r="J399" s="300">
        <v>13.38</v>
      </c>
      <c r="K399" s="300">
        <v>15.7</v>
      </c>
    </row>
    <row r="400" spans="1:11" ht="15.75" customHeight="1">
      <c r="A400" s="116"/>
      <c r="B400" s="383" t="str">
        <f t="shared" si="18"/>
        <v>ESE</v>
      </c>
      <c r="C400" s="363" t="s">
        <v>90</v>
      </c>
      <c r="D400" s="318">
        <v>11.66</v>
      </c>
      <c r="E400" s="318" t="s">
        <v>160</v>
      </c>
      <c r="F400" s="318">
        <v>12.35</v>
      </c>
      <c r="G400" s="318">
        <v>12.39</v>
      </c>
      <c r="H400" s="318">
        <v>12.8</v>
      </c>
      <c r="I400" s="318">
        <v>13.6</v>
      </c>
      <c r="J400" s="318">
        <v>14</v>
      </c>
      <c r="K400" s="318">
        <v>13.55</v>
      </c>
    </row>
    <row r="401" spans="1:11" ht="25.5" customHeight="1">
      <c r="A401" s="116"/>
      <c r="B401" s="176" t="str">
        <f t="shared" si="18"/>
        <v>ESE</v>
      </c>
      <c r="C401" s="155" t="s">
        <v>91</v>
      </c>
      <c r="D401" s="320">
        <v>4.78</v>
      </c>
      <c r="E401" s="320">
        <v>4.99</v>
      </c>
      <c r="F401" s="320">
        <v>4.8099999999999996</v>
      </c>
      <c r="G401" s="320">
        <v>6.33</v>
      </c>
      <c r="H401" s="320">
        <v>6.99</v>
      </c>
      <c r="I401" s="320">
        <v>7.21</v>
      </c>
      <c r="J401" s="320">
        <v>7.75</v>
      </c>
      <c r="K401" s="320">
        <v>9.39</v>
      </c>
    </row>
    <row r="402" spans="1:11" ht="25.5">
      <c r="A402" s="116"/>
      <c r="B402" s="383" t="str">
        <f t="shared" si="18"/>
        <v>ESE</v>
      </c>
      <c r="C402" s="460" t="s">
        <v>92</v>
      </c>
      <c r="D402" s="461">
        <v>7.89</v>
      </c>
      <c r="E402" s="461" t="s">
        <v>161</v>
      </c>
      <c r="F402" s="461">
        <v>8.7899999999999991</v>
      </c>
      <c r="G402" s="461">
        <v>8.8800000000000008</v>
      </c>
      <c r="H402" s="461">
        <v>9.3000000000000007</v>
      </c>
      <c r="I402" s="461">
        <v>10.23</v>
      </c>
      <c r="J402" s="461">
        <v>10.81</v>
      </c>
      <c r="K402" s="461">
        <v>9.77</v>
      </c>
    </row>
    <row r="403" spans="1:11" ht="14.25">
      <c r="A403" s="116"/>
      <c r="B403" s="384" t="str">
        <f t="shared" si="18"/>
        <v>ESE</v>
      </c>
      <c r="C403" s="331" t="s">
        <v>162</v>
      </c>
      <c r="D403" s="462"/>
      <c r="E403" s="333"/>
      <c r="F403" s="333"/>
      <c r="G403" s="333"/>
      <c r="H403" s="433"/>
      <c r="I403" s="433"/>
      <c r="J403" s="433"/>
      <c r="K403" s="433"/>
    </row>
    <row r="404" spans="1:11" ht="14.25">
      <c r="A404" s="116"/>
      <c r="B404" s="384" t="str">
        <f t="shared" si="18"/>
        <v>ESE</v>
      </c>
      <c r="C404" s="331" t="s">
        <v>163</v>
      </c>
      <c r="D404" s="332"/>
      <c r="E404" s="333"/>
      <c r="F404" s="333"/>
      <c r="G404" s="333"/>
      <c r="H404" s="433"/>
      <c r="I404" s="433"/>
      <c r="J404" s="433"/>
      <c r="K404" s="433"/>
    </row>
    <row r="405" spans="1:11">
      <c r="A405" s="116"/>
      <c r="B405" s="384" t="str">
        <f t="shared" si="18"/>
        <v>ESE</v>
      </c>
      <c r="C405" s="463"/>
      <c r="D405" s="464"/>
      <c r="E405" s="465"/>
      <c r="F405" s="465"/>
      <c r="G405" s="465"/>
      <c r="H405" s="466"/>
      <c r="I405" s="466"/>
      <c r="J405" s="466"/>
      <c r="K405" s="466"/>
    </row>
    <row r="406" spans="1:11" ht="15.75" customHeight="1">
      <c r="A406" s="116"/>
      <c r="B406" s="382" t="str">
        <f t="shared" si="18"/>
        <v>ESE</v>
      </c>
      <c r="C406" s="364" t="s">
        <v>96</v>
      </c>
      <c r="D406" s="312">
        <v>2021</v>
      </c>
      <c r="E406" s="312">
        <v>2020</v>
      </c>
      <c r="F406" s="312">
        <v>2019</v>
      </c>
      <c r="G406" s="312">
        <v>2018</v>
      </c>
      <c r="H406" s="312">
        <v>2017</v>
      </c>
      <c r="I406" s="312">
        <v>2016</v>
      </c>
      <c r="J406" s="312">
        <v>2015</v>
      </c>
      <c r="K406" s="312">
        <v>2014</v>
      </c>
    </row>
    <row r="407" spans="1:11" ht="15.75" customHeight="1">
      <c r="A407" s="116"/>
      <c r="B407" s="176" t="str">
        <f t="shared" si="18"/>
        <v>ESE</v>
      </c>
      <c r="C407" s="81" t="s">
        <v>97</v>
      </c>
      <c r="D407" s="323" t="s">
        <v>318</v>
      </c>
      <c r="E407" s="323">
        <v>2431.31</v>
      </c>
      <c r="F407" s="323">
        <v>2497.9699999999998</v>
      </c>
      <c r="G407" s="323">
        <v>2433.6799999999998</v>
      </c>
      <c r="H407" s="235">
        <f>+H382</f>
        <v>2354.5300000000002</v>
      </c>
      <c r="I407" s="235">
        <f>+I382</f>
        <v>2409</v>
      </c>
      <c r="J407" s="235">
        <f>+J382</f>
        <v>2443</v>
      </c>
      <c r="K407" s="235">
        <f>+K382</f>
        <v>2395</v>
      </c>
    </row>
    <row r="408" spans="1:11" ht="15.75" customHeight="1">
      <c r="A408" s="116"/>
      <c r="B408" s="383" t="str">
        <f t="shared" si="18"/>
        <v>ESE</v>
      </c>
      <c r="C408" s="372" t="s">
        <v>98</v>
      </c>
      <c r="D408" s="321" t="s">
        <v>318</v>
      </c>
      <c r="E408" s="324">
        <v>788</v>
      </c>
      <c r="F408" s="324">
        <v>750</v>
      </c>
      <c r="G408" s="324">
        <v>738</v>
      </c>
      <c r="H408" s="316">
        <f>+H391</f>
        <v>741</v>
      </c>
      <c r="I408" s="316">
        <f>+I391</f>
        <v>741</v>
      </c>
      <c r="J408" s="316">
        <f>+J391</f>
        <v>688</v>
      </c>
      <c r="K408" s="375">
        <f>+K391</f>
        <v>688</v>
      </c>
    </row>
    <row r="409" spans="1:11" ht="15.75" customHeight="1">
      <c r="A409" s="116"/>
      <c r="B409" s="176" t="str">
        <f t="shared" si="18"/>
        <v>ESE</v>
      </c>
      <c r="C409" s="83" t="s">
        <v>99</v>
      </c>
      <c r="D409" s="323" t="s">
        <v>318</v>
      </c>
      <c r="E409" s="36">
        <v>3.5125441504165394E-4</v>
      </c>
      <c r="F409" s="36">
        <v>3.8020852359208521E-4</v>
      </c>
      <c r="G409" s="36">
        <v>3.7644627587828387E-4</v>
      </c>
      <c r="H409" s="45">
        <f t="shared" ref="H409:K409" si="19">+H407/(H408*8760)</f>
        <v>3.6272869564145702E-4</v>
      </c>
      <c r="I409" s="45">
        <f t="shared" si="19"/>
        <v>3.7112010796221324E-4</v>
      </c>
      <c r="J409" s="45">
        <f t="shared" si="19"/>
        <v>4.0535069555059999E-4</v>
      </c>
      <c r="K409" s="45">
        <f t="shared" si="19"/>
        <v>3.9738637570351491E-4</v>
      </c>
    </row>
    <row r="410" spans="1:11" ht="15.75" customHeight="1">
      <c r="A410" s="116"/>
      <c r="B410" s="176" t="str">
        <f t="shared" si="18"/>
        <v>ESE</v>
      </c>
      <c r="C410" s="117"/>
      <c r="D410" s="117"/>
      <c r="E410" s="119"/>
      <c r="F410" s="119"/>
      <c r="G410" s="119"/>
      <c r="H410" s="118"/>
      <c r="I410" s="118"/>
      <c r="J410" s="118"/>
      <c r="K410" s="467"/>
    </row>
    <row r="411" spans="1:11" s="52" customFormat="1" ht="15.75" customHeight="1">
      <c r="A411" s="120"/>
      <c r="B411" s="382" t="s">
        <v>23</v>
      </c>
      <c r="C411" s="360" t="s">
        <v>54</v>
      </c>
      <c r="D411" s="325">
        <v>2021</v>
      </c>
      <c r="E411" s="325">
        <v>2020</v>
      </c>
      <c r="F411" s="325">
        <v>2019</v>
      </c>
      <c r="G411" s="325">
        <v>2018</v>
      </c>
      <c r="H411" s="325">
        <v>2017</v>
      </c>
      <c r="I411" s="325">
        <v>2016</v>
      </c>
      <c r="J411" s="325">
        <v>2015</v>
      </c>
      <c r="K411" s="379"/>
    </row>
    <row r="412" spans="1:11" ht="15.75" customHeight="1">
      <c r="A412" s="116"/>
      <c r="B412" s="408" t="str">
        <f>$B$411</f>
        <v>ESS</v>
      </c>
      <c r="C412" s="484" t="s">
        <v>55</v>
      </c>
      <c r="D412" s="411">
        <v>838858</v>
      </c>
      <c r="E412" s="411">
        <v>819256</v>
      </c>
      <c r="F412" s="411">
        <v>799811</v>
      </c>
      <c r="G412" s="411">
        <v>784064</v>
      </c>
      <c r="H412" s="411">
        <v>767611</v>
      </c>
      <c r="I412" s="411">
        <v>756139</v>
      </c>
      <c r="J412" s="411">
        <v>741943</v>
      </c>
      <c r="K412" s="379"/>
    </row>
    <row r="413" spans="1:11" ht="15.75" customHeight="1">
      <c r="A413" s="116"/>
      <c r="B413" s="408" t="str">
        <f t="shared" ref="B413:B456" si="20">$B$411</f>
        <v>ESS</v>
      </c>
      <c r="C413" s="484" t="s">
        <v>56</v>
      </c>
      <c r="D413" s="411">
        <v>293</v>
      </c>
      <c r="E413" s="411">
        <v>244</v>
      </c>
      <c r="F413" s="411">
        <v>181</v>
      </c>
      <c r="G413" s="411">
        <v>152</v>
      </c>
      <c r="H413" s="411">
        <v>130</v>
      </c>
      <c r="I413" s="411">
        <v>76</v>
      </c>
      <c r="J413" s="411">
        <v>26</v>
      </c>
      <c r="K413" s="379"/>
    </row>
    <row r="414" spans="1:11" ht="15.75" customHeight="1">
      <c r="A414" s="116"/>
      <c r="B414" s="408" t="str">
        <f t="shared" si="20"/>
        <v>ESS</v>
      </c>
      <c r="C414" s="484" t="s">
        <v>57</v>
      </c>
      <c r="D414" s="411">
        <v>82</v>
      </c>
      <c r="E414" s="411">
        <v>82</v>
      </c>
      <c r="F414" s="411">
        <v>82</v>
      </c>
      <c r="G414" s="411">
        <v>82</v>
      </c>
      <c r="H414" s="411">
        <v>82</v>
      </c>
      <c r="I414" s="411">
        <v>82</v>
      </c>
      <c r="J414" s="411">
        <v>82</v>
      </c>
      <c r="K414" s="379"/>
    </row>
    <row r="415" spans="1:11" ht="15.75" customHeight="1">
      <c r="A415" s="116"/>
      <c r="B415" s="408" t="str">
        <f t="shared" si="20"/>
        <v>ESS</v>
      </c>
      <c r="C415" s="474" t="s">
        <v>58</v>
      </c>
      <c r="D415" s="411">
        <v>1014</v>
      </c>
      <c r="E415" s="411">
        <v>1009</v>
      </c>
      <c r="F415" s="411">
        <v>1028</v>
      </c>
      <c r="G415" s="411">
        <v>1041</v>
      </c>
      <c r="H415" s="411">
        <v>1064</v>
      </c>
      <c r="I415" s="411" t="s">
        <v>164</v>
      </c>
      <c r="J415" s="411" t="s">
        <v>165</v>
      </c>
      <c r="K415" s="379"/>
    </row>
    <row r="416" spans="1:11" ht="15.75" customHeight="1">
      <c r="A416" s="116"/>
      <c r="B416" s="408" t="str">
        <f t="shared" si="20"/>
        <v>ESS</v>
      </c>
      <c r="C416" s="474" t="s">
        <v>59</v>
      </c>
      <c r="D416" s="411">
        <v>261</v>
      </c>
      <c r="E416" s="411">
        <v>233</v>
      </c>
      <c r="F416" s="411" t="s">
        <v>166</v>
      </c>
      <c r="G416" s="411">
        <v>239</v>
      </c>
      <c r="H416" s="411">
        <v>194</v>
      </c>
      <c r="I416" s="411" t="s">
        <v>167</v>
      </c>
      <c r="J416" s="411" t="s">
        <v>168</v>
      </c>
      <c r="K416" s="376"/>
    </row>
    <row r="417" spans="1:11" ht="15.75" customHeight="1">
      <c r="A417" s="116"/>
      <c r="B417" s="408" t="str">
        <f t="shared" si="20"/>
        <v>ESS</v>
      </c>
      <c r="C417" s="474" t="s">
        <v>60</v>
      </c>
      <c r="D417" s="411">
        <v>83</v>
      </c>
      <c r="E417" s="411">
        <v>83</v>
      </c>
      <c r="F417" s="411">
        <v>83</v>
      </c>
      <c r="G417" s="411">
        <v>83</v>
      </c>
      <c r="H417" s="411">
        <v>83</v>
      </c>
      <c r="I417" s="411">
        <v>83</v>
      </c>
      <c r="J417" s="411">
        <v>82</v>
      </c>
      <c r="K417" s="376"/>
    </row>
    <row r="418" spans="1:11" ht="15.75" customHeight="1">
      <c r="A418" s="116"/>
      <c r="B418" s="408" t="str">
        <f t="shared" si="20"/>
        <v>ESS</v>
      </c>
      <c r="C418" s="474" t="s">
        <v>61</v>
      </c>
      <c r="D418" s="476" t="s">
        <v>62</v>
      </c>
      <c r="E418" s="476" t="s">
        <v>63</v>
      </c>
      <c r="F418" s="476" t="s">
        <v>63</v>
      </c>
      <c r="G418" s="476" t="s">
        <v>63</v>
      </c>
      <c r="H418" s="476" t="s">
        <v>63</v>
      </c>
      <c r="I418" s="476" t="s">
        <v>63</v>
      </c>
      <c r="J418" s="476" t="s">
        <v>63</v>
      </c>
      <c r="K418" s="376"/>
    </row>
    <row r="419" spans="1:11" ht="15.75" customHeight="1">
      <c r="A419" s="116"/>
      <c r="B419" s="408" t="str">
        <f t="shared" si="20"/>
        <v>ESS</v>
      </c>
      <c r="C419" s="477" t="s">
        <v>64</v>
      </c>
      <c r="D419" s="478">
        <v>4034.75</v>
      </c>
      <c r="E419" s="478">
        <v>4020.91</v>
      </c>
      <c r="F419" s="478" t="s">
        <v>169</v>
      </c>
      <c r="G419" s="478">
        <v>4761</v>
      </c>
      <c r="H419" s="478">
        <v>4281</v>
      </c>
      <c r="I419" s="478">
        <v>4350.32</v>
      </c>
      <c r="J419" s="478">
        <v>3986.5</v>
      </c>
      <c r="K419" s="468"/>
    </row>
    <row r="420" spans="1:11" ht="15.75" customHeight="1">
      <c r="A420" s="116"/>
      <c r="B420" s="408" t="str">
        <f t="shared" si="20"/>
        <v>ESS</v>
      </c>
      <c r="C420" s="479" t="s">
        <v>65</v>
      </c>
      <c r="D420" s="480">
        <v>757.23</v>
      </c>
      <c r="E420" s="480">
        <v>772.07</v>
      </c>
      <c r="F420" s="480" t="s">
        <v>170</v>
      </c>
      <c r="G420" s="480">
        <v>778</v>
      </c>
      <c r="H420" s="480">
        <v>746</v>
      </c>
      <c r="I420" s="480">
        <v>760.19</v>
      </c>
      <c r="J420" s="480">
        <v>790.61</v>
      </c>
      <c r="K420" s="376"/>
    </row>
    <row r="421" spans="1:11" ht="15.75" customHeight="1">
      <c r="A421" s="116"/>
      <c r="B421" s="408" t="str">
        <f t="shared" si="20"/>
        <v>ESS</v>
      </c>
      <c r="C421" s="479" t="s">
        <v>66</v>
      </c>
      <c r="D421" s="480">
        <v>3241.64</v>
      </c>
      <c r="E421" s="480">
        <v>3203.38</v>
      </c>
      <c r="F421" s="480" t="s">
        <v>171</v>
      </c>
      <c r="G421" s="480">
        <v>3948</v>
      </c>
      <c r="H421" s="480">
        <v>3502</v>
      </c>
      <c r="I421" s="480">
        <v>3320.56</v>
      </c>
      <c r="J421" s="480">
        <v>2905.43</v>
      </c>
      <c r="K421" s="469"/>
    </row>
    <row r="422" spans="1:11" ht="15.75" customHeight="1">
      <c r="A422" s="116"/>
      <c r="B422" s="408" t="str">
        <f t="shared" si="20"/>
        <v>ESS</v>
      </c>
      <c r="C422" s="479" t="s">
        <v>67</v>
      </c>
      <c r="D422" s="480">
        <v>35.869999999999997</v>
      </c>
      <c r="E422" s="480">
        <v>45.46</v>
      </c>
      <c r="F422" s="480" t="s">
        <v>172</v>
      </c>
      <c r="G422" s="480">
        <v>36</v>
      </c>
      <c r="H422" s="480">
        <v>32</v>
      </c>
      <c r="I422" s="480">
        <v>269.57</v>
      </c>
      <c r="J422" s="480">
        <v>290.45999999999998</v>
      </c>
      <c r="K422" s="376"/>
    </row>
    <row r="423" spans="1:11" ht="15.75" customHeight="1">
      <c r="A423" s="116"/>
      <c r="B423" s="408" t="str">
        <f t="shared" si="20"/>
        <v>ESS</v>
      </c>
      <c r="C423" s="482" t="s">
        <v>68</v>
      </c>
      <c r="D423" s="478">
        <v>303.85000000000002</v>
      </c>
      <c r="E423" s="478">
        <v>315</v>
      </c>
      <c r="F423" s="478">
        <v>302.10000000000002</v>
      </c>
      <c r="G423" s="478">
        <v>297.8</v>
      </c>
      <c r="H423" s="478">
        <v>283.39999999999998</v>
      </c>
      <c r="I423" s="478">
        <v>292.7</v>
      </c>
      <c r="J423" s="478">
        <v>289.60000000000002</v>
      </c>
      <c r="K423" s="470"/>
    </row>
    <row r="424" spans="1:11" ht="15.75" customHeight="1">
      <c r="A424" s="116"/>
      <c r="B424" s="408" t="str">
        <f t="shared" si="20"/>
        <v>ESS</v>
      </c>
      <c r="C424" s="474" t="s">
        <v>69</v>
      </c>
      <c r="D424" s="481">
        <v>6.0499999999999998E-2</v>
      </c>
      <c r="E424" s="481">
        <v>6.4699999999999994E-2</v>
      </c>
      <c r="F424" s="481">
        <v>6.1899999999999997E-2</v>
      </c>
      <c r="G424" s="481">
        <v>6.3899999999999998E-2</v>
      </c>
      <c r="H424" s="481">
        <v>6.3200000000000006E-2</v>
      </c>
      <c r="I424" s="481">
        <v>6.7400000000000002E-2</v>
      </c>
      <c r="J424" s="481">
        <v>6.6199999999999995E-2</v>
      </c>
      <c r="K424" s="471"/>
    </row>
    <row r="425" spans="1:11" ht="15.75" customHeight="1">
      <c r="A425" s="116"/>
      <c r="B425" s="408" t="str">
        <f t="shared" si="20"/>
        <v>ESS</v>
      </c>
      <c r="C425" s="474" t="s">
        <v>70</v>
      </c>
      <c r="D425" s="481">
        <v>5.9700000000000003E-2</v>
      </c>
      <c r="E425" s="481">
        <v>6.1499999999999999E-2</v>
      </c>
      <c r="F425" s="481">
        <v>6.2399999999999997E-2</v>
      </c>
      <c r="G425" s="481">
        <v>6.1699999999999998E-2</v>
      </c>
      <c r="H425" s="481">
        <v>6.5299999999999997E-2</v>
      </c>
      <c r="I425" s="481">
        <v>6.25E-2</v>
      </c>
      <c r="J425" s="481">
        <v>6.25E-2</v>
      </c>
      <c r="K425" s="471"/>
    </row>
    <row r="426" spans="1:11" ht="15.75" customHeight="1">
      <c r="A426" s="116"/>
      <c r="B426" s="408" t="str">
        <f t="shared" si="20"/>
        <v>ESS</v>
      </c>
      <c r="C426" s="474" t="s">
        <v>71</v>
      </c>
      <c r="D426" s="481">
        <v>6.9999999999999999E-4</v>
      </c>
      <c r="E426" s="481">
        <v>3.2000000000000002E-3</v>
      </c>
      <c r="F426" s="481">
        <v>-5.0000000000000001E-4</v>
      </c>
      <c r="G426" s="481">
        <v>2.2000000000000001E-3</v>
      </c>
      <c r="H426" s="481">
        <v>-2.0999999999999999E-3</v>
      </c>
      <c r="I426" s="481">
        <v>4.8999999999999998E-3</v>
      </c>
      <c r="J426" s="481">
        <v>3.8E-3</v>
      </c>
      <c r="K426" s="471"/>
    </row>
    <row r="427" spans="1:11" ht="15.75" customHeight="1">
      <c r="A427" s="116"/>
      <c r="B427" s="408" t="str">
        <f t="shared" si="20"/>
        <v>ESS</v>
      </c>
      <c r="C427" s="477" t="s">
        <v>72</v>
      </c>
      <c r="D427" s="478">
        <v>3285.2</v>
      </c>
      <c r="E427" s="478">
        <v>3348.88</v>
      </c>
      <c r="F427" s="478">
        <v>3413.26</v>
      </c>
      <c r="G427" s="478">
        <v>3284.56</v>
      </c>
      <c r="H427" s="478">
        <v>3260.3</v>
      </c>
      <c r="I427" s="478">
        <v>3358</v>
      </c>
      <c r="J427" s="478">
        <v>3490</v>
      </c>
      <c r="K427" s="468"/>
    </row>
    <row r="428" spans="1:11" ht="15.75" customHeight="1">
      <c r="A428" s="116"/>
      <c r="B428" s="408" t="str">
        <f t="shared" si="20"/>
        <v>ESS</v>
      </c>
      <c r="C428" s="479" t="s">
        <v>73</v>
      </c>
      <c r="D428" s="480">
        <v>1566.01</v>
      </c>
      <c r="E428" s="480">
        <v>1565.45</v>
      </c>
      <c r="F428" s="480">
        <v>1512.32</v>
      </c>
      <c r="G428" s="480">
        <v>1430.13</v>
      </c>
      <c r="H428" s="480">
        <v>1383.47</v>
      </c>
      <c r="I428" s="480">
        <v>1339</v>
      </c>
      <c r="J428" s="480">
        <v>1309</v>
      </c>
      <c r="K428" s="469"/>
    </row>
    <row r="429" spans="1:11" ht="15.75" customHeight="1">
      <c r="A429" s="116"/>
      <c r="B429" s="408" t="str">
        <f t="shared" si="20"/>
        <v>ESS</v>
      </c>
      <c r="C429" s="479" t="s">
        <v>74</v>
      </c>
      <c r="D429" s="480">
        <v>263.67</v>
      </c>
      <c r="E429" s="480">
        <v>310.08</v>
      </c>
      <c r="F429" s="480">
        <v>339.45</v>
      </c>
      <c r="G429" s="480">
        <v>348.66</v>
      </c>
      <c r="H429" s="480">
        <v>383.27</v>
      </c>
      <c r="I429" s="480">
        <v>537</v>
      </c>
      <c r="J429" s="480">
        <v>679</v>
      </c>
      <c r="K429" s="376"/>
    </row>
    <row r="430" spans="1:11" ht="15.75" customHeight="1">
      <c r="A430" s="116"/>
      <c r="B430" s="408" t="str">
        <f t="shared" si="20"/>
        <v>ESS</v>
      </c>
      <c r="C430" s="479" t="s">
        <v>75</v>
      </c>
      <c r="D430" s="480">
        <v>650.34</v>
      </c>
      <c r="E430" s="480">
        <v>668.64</v>
      </c>
      <c r="F430" s="480">
        <v>751.9</v>
      </c>
      <c r="G430" s="480">
        <v>722</v>
      </c>
      <c r="H430" s="480">
        <v>727</v>
      </c>
      <c r="I430" s="480">
        <v>738</v>
      </c>
      <c r="J430" s="480">
        <v>765</v>
      </c>
      <c r="K430" s="376"/>
    </row>
    <row r="431" spans="1:11" ht="15.75" customHeight="1">
      <c r="A431" s="116"/>
      <c r="B431" s="408" t="str">
        <f t="shared" si="20"/>
        <v>ESS</v>
      </c>
      <c r="C431" s="479" t="s">
        <v>76</v>
      </c>
      <c r="D431" s="480">
        <v>359.38</v>
      </c>
      <c r="E431" s="480">
        <v>356.26</v>
      </c>
      <c r="F431" s="480">
        <v>332.86</v>
      </c>
      <c r="G431" s="480">
        <v>315</v>
      </c>
      <c r="H431" s="480">
        <v>295</v>
      </c>
      <c r="I431" s="480">
        <v>281</v>
      </c>
      <c r="J431" s="480">
        <v>275</v>
      </c>
      <c r="K431" s="376"/>
    </row>
    <row r="432" spans="1:11" ht="15.75" customHeight="1">
      <c r="A432" s="116"/>
      <c r="B432" s="408" t="str">
        <f t="shared" si="20"/>
        <v>ESS</v>
      </c>
      <c r="C432" s="479" t="s">
        <v>77</v>
      </c>
      <c r="D432" s="480">
        <v>98.51</v>
      </c>
      <c r="E432" s="480">
        <v>97.2</v>
      </c>
      <c r="F432" s="480">
        <v>122.23</v>
      </c>
      <c r="G432" s="480">
        <v>117.72</v>
      </c>
      <c r="H432" s="480">
        <v>117.05</v>
      </c>
      <c r="I432" s="480">
        <v>115</v>
      </c>
      <c r="J432" s="480">
        <v>122</v>
      </c>
      <c r="K432" s="376"/>
    </row>
    <row r="433" spans="1:12" ht="15.75" customHeight="1">
      <c r="A433" s="116"/>
      <c r="B433" s="408" t="str">
        <f t="shared" si="20"/>
        <v>ESS</v>
      </c>
      <c r="C433" s="479" t="s">
        <v>78</v>
      </c>
      <c r="D433" s="480">
        <v>192.74</v>
      </c>
      <c r="E433" s="480">
        <v>184.99</v>
      </c>
      <c r="F433" s="480">
        <v>191.33</v>
      </c>
      <c r="G433" s="480">
        <v>192.58</v>
      </c>
      <c r="H433" s="480">
        <v>190.46</v>
      </c>
      <c r="I433" s="480">
        <v>187</v>
      </c>
      <c r="J433" s="480">
        <v>186</v>
      </c>
      <c r="K433" s="376"/>
    </row>
    <row r="434" spans="1:12" ht="15.75" customHeight="1">
      <c r="A434" s="116"/>
      <c r="B434" s="408" t="str">
        <f t="shared" si="20"/>
        <v>ESS</v>
      </c>
      <c r="C434" s="479" t="s">
        <v>79</v>
      </c>
      <c r="D434" s="480">
        <v>154.5</v>
      </c>
      <c r="E434" s="480">
        <v>166.27</v>
      </c>
      <c r="F434" s="480">
        <v>163.16999999999999</v>
      </c>
      <c r="G434" s="480">
        <v>158.49</v>
      </c>
      <c r="H434" s="480">
        <v>163.52000000000001</v>
      </c>
      <c r="I434" s="480">
        <v>161</v>
      </c>
      <c r="J434" s="480">
        <v>153</v>
      </c>
      <c r="K434" s="376"/>
    </row>
    <row r="435" spans="1:12" ht="15.75" customHeight="1">
      <c r="A435" s="116"/>
      <c r="B435" s="408" t="str">
        <f t="shared" si="20"/>
        <v>ESS</v>
      </c>
      <c r="C435" s="474" t="s">
        <v>80</v>
      </c>
      <c r="D435" s="411">
        <v>98</v>
      </c>
      <c r="E435" s="411">
        <v>98</v>
      </c>
      <c r="F435" s="411">
        <v>94</v>
      </c>
      <c r="G435" s="411">
        <v>93</v>
      </c>
      <c r="H435" s="411">
        <v>92</v>
      </c>
      <c r="I435" s="411">
        <v>90</v>
      </c>
      <c r="J435" s="411">
        <v>90</v>
      </c>
      <c r="K435" s="376"/>
    </row>
    <row r="436" spans="1:12" ht="15.75" customHeight="1">
      <c r="A436" s="116"/>
      <c r="B436" s="408" t="str">
        <f t="shared" si="20"/>
        <v>ESS</v>
      </c>
      <c r="C436" s="474" t="s">
        <v>81</v>
      </c>
      <c r="D436" s="411">
        <v>2634</v>
      </c>
      <c r="E436" s="411">
        <v>2592</v>
      </c>
      <c r="F436" s="411">
        <v>2353</v>
      </c>
      <c r="G436" s="411">
        <v>2323</v>
      </c>
      <c r="H436" s="411">
        <v>2217</v>
      </c>
      <c r="I436" s="411">
        <v>2290</v>
      </c>
      <c r="J436" s="411">
        <v>2333</v>
      </c>
      <c r="K436" s="472"/>
    </row>
    <row r="437" spans="1:12" ht="15.75" customHeight="1">
      <c r="A437" s="116"/>
      <c r="B437" s="408" t="str">
        <f t="shared" si="20"/>
        <v>ESS</v>
      </c>
      <c r="C437" s="474" t="s">
        <v>82</v>
      </c>
      <c r="D437" s="411">
        <v>545</v>
      </c>
      <c r="E437" s="411">
        <v>545</v>
      </c>
      <c r="F437" s="411">
        <v>444</v>
      </c>
      <c r="G437" s="411">
        <v>415</v>
      </c>
      <c r="H437" s="411">
        <v>415</v>
      </c>
      <c r="I437" s="411">
        <v>415</v>
      </c>
      <c r="J437" s="411">
        <v>415</v>
      </c>
      <c r="K437" s="376"/>
    </row>
    <row r="438" spans="1:12" ht="15.75" customHeight="1">
      <c r="A438" s="116"/>
      <c r="B438" s="408" t="str">
        <f t="shared" si="20"/>
        <v>ESS</v>
      </c>
      <c r="C438" s="474" t="s">
        <v>83</v>
      </c>
      <c r="D438" s="411">
        <v>33540</v>
      </c>
      <c r="E438" s="411">
        <v>32369</v>
      </c>
      <c r="F438" s="411">
        <v>31971</v>
      </c>
      <c r="G438" s="411">
        <v>31556</v>
      </c>
      <c r="H438" s="411">
        <v>31123</v>
      </c>
      <c r="I438" s="411">
        <v>31234</v>
      </c>
      <c r="J438" s="411">
        <v>30924</v>
      </c>
      <c r="K438" s="472"/>
    </row>
    <row r="439" spans="1:12" ht="15.75" customHeight="1">
      <c r="A439" s="116"/>
      <c r="B439" s="408" t="str">
        <f t="shared" si="20"/>
        <v>ESS</v>
      </c>
      <c r="C439" s="474" t="s">
        <v>84</v>
      </c>
      <c r="D439" s="411">
        <v>50298</v>
      </c>
      <c r="E439" s="411">
        <v>49291</v>
      </c>
      <c r="F439" s="411">
        <v>48618</v>
      </c>
      <c r="G439" s="411">
        <v>47797</v>
      </c>
      <c r="H439" s="411">
        <v>46844</v>
      </c>
      <c r="I439" s="411">
        <v>49904</v>
      </c>
      <c r="J439" s="411">
        <v>49135</v>
      </c>
      <c r="K439" s="472"/>
    </row>
    <row r="440" spans="1:12" ht="15.75" customHeight="1">
      <c r="A440" s="116"/>
      <c r="B440" s="408" t="str">
        <f t="shared" si="20"/>
        <v>ESS</v>
      </c>
      <c r="C440" s="483" t="s">
        <v>85</v>
      </c>
      <c r="D440" s="476">
        <v>1.4200000000000001E-4</v>
      </c>
      <c r="E440" s="476">
        <v>1.47E-4</v>
      </c>
      <c r="F440" s="476">
        <v>1.66E-4</v>
      </c>
      <c r="G440" s="476">
        <v>1.6100000000000001E-4</v>
      </c>
      <c r="H440" s="476">
        <v>1.6799999999999999E-4</v>
      </c>
      <c r="I440" s="476">
        <v>12844.28</v>
      </c>
      <c r="J440" s="476">
        <v>13103.13</v>
      </c>
      <c r="K440" s="376"/>
    </row>
    <row r="441" spans="1:12" ht="15.75" customHeight="1">
      <c r="A441" s="116"/>
      <c r="B441" s="408" t="str">
        <f t="shared" si="20"/>
        <v>ESS</v>
      </c>
      <c r="C441" s="484" t="s">
        <v>86</v>
      </c>
      <c r="D441" s="411">
        <v>3240</v>
      </c>
      <c r="E441" s="411">
        <v>3319</v>
      </c>
      <c r="F441" s="411">
        <v>3320</v>
      </c>
      <c r="G441" s="411">
        <v>3155</v>
      </c>
      <c r="H441" s="411">
        <v>3064</v>
      </c>
      <c r="I441" s="411">
        <v>2.78</v>
      </c>
      <c r="J441" s="411">
        <v>2.81</v>
      </c>
      <c r="K441" s="472"/>
    </row>
    <row r="442" spans="1:12" ht="15.75" customHeight="1">
      <c r="A442" s="116"/>
      <c r="B442" s="408" t="str">
        <f t="shared" si="20"/>
        <v>ESS</v>
      </c>
      <c r="C442" s="484" t="s">
        <v>87</v>
      </c>
      <c r="D442" s="411">
        <v>827</v>
      </c>
      <c r="E442" s="411">
        <v>812</v>
      </c>
      <c r="F442" s="411">
        <v>778</v>
      </c>
      <c r="G442" s="411">
        <v>753</v>
      </c>
      <c r="H442" s="411">
        <v>722</v>
      </c>
      <c r="I442" s="411">
        <v>626.01</v>
      </c>
      <c r="J442" s="411">
        <v>596.44000000000005</v>
      </c>
      <c r="K442" s="376"/>
    </row>
    <row r="443" spans="1:12" ht="15.75" customHeight="1">
      <c r="A443" s="116"/>
      <c r="B443" s="408" t="str">
        <f t="shared" si="20"/>
        <v>ESS</v>
      </c>
      <c r="C443" s="484" t="s">
        <v>88</v>
      </c>
      <c r="D443" s="480">
        <v>454.34</v>
      </c>
      <c r="E443" s="480">
        <v>358.54</v>
      </c>
      <c r="F443" s="480" t="s">
        <v>173</v>
      </c>
      <c r="G443" s="480">
        <v>353.25</v>
      </c>
      <c r="H443" s="480">
        <v>243.2</v>
      </c>
      <c r="I443" s="480">
        <v>81.7</v>
      </c>
      <c r="J443" s="480" t="s">
        <v>62</v>
      </c>
      <c r="K443" s="376"/>
    </row>
    <row r="444" spans="1:12" ht="25.5">
      <c r="A444" s="116"/>
      <c r="B444" s="408" t="str">
        <f t="shared" si="20"/>
        <v>ESS</v>
      </c>
      <c r="C444" s="485" t="s">
        <v>89</v>
      </c>
      <c r="D444" s="486">
        <v>5.09</v>
      </c>
      <c r="E444" s="486" t="s">
        <v>174</v>
      </c>
      <c r="F444" s="486">
        <v>5.76</v>
      </c>
      <c r="G444" s="486">
        <v>6.06</v>
      </c>
      <c r="H444" s="486">
        <v>6.6</v>
      </c>
      <c r="I444" s="486">
        <v>7.91</v>
      </c>
      <c r="J444" s="486">
        <v>10.27</v>
      </c>
      <c r="K444" s="376"/>
      <c r="L444" s="378"/>
    </row>
    <row r="445" spans="1:12" ht="15.75" customHeight="1">
      <c r="A445" s="116"/>
      <c r="B445" s="408" t="str">
        <f t="shared" si="20"/>
        <v>ESS</v>
      </c>
      <c r="C445" s="485" t="s">
        <v>90</v>
      </c>
      <c r="D445" s="486">
        <v>7.19</v>
      </c>
      <c r="E445" s="486">
        <v>7.57</v>
      </c>
      <c r="F445" s="486">
        <v>7.82</v>
      </c>
      <c r="G445" s="486">
        <v>8.1300000000000008</v>
      </c>
      <c r="H445" s="486">
        <v>8.6</v>
      </c>
      <c r="I445" s="486">
        <v>8.6999999999999993</v>
      </c>
      <c r="J445" s="486">
        <v>9.2899999999999991</v>
      </c>
      <c r="K445" s="376"/>
      <c r="L445" s="379"/>
    </row>
    <row r="446" spans="1:12" ht="25.5">
      <c r="A446" s="116"/>
      <c r="B446" s="408" t="str">
        <f t="shared" si="20"/>
        <v>ESS</v>
      </c>
      <c r="C446" s="485" t="s">
        <v>91</v>
      </c>
      <c r="D446" s="487">
        <v>3.45</v>
      </c>
      <c r="E446" s="487">
        <v>4.29</v>
      </c>
      <c r="F446" s="487">
        <v>4.4000000000000004</v>
      </c>
      <c r="G446" s="487">
        <v>4.5999999999999996</v>
      </c>
      <c r="H446" s="487">
        <v>4.97</v>
      </c>
      <c r="I446" s="487">
        <v>6.54</v>
      </c>
      <c r="J446" s="487">
        <v>7.93</v>
      </c>
      <c r="K446" s="376"/>
      <c r="L446" s="379"/>
    </row>
    <row r="447" spans="1:12" ht="25.5">
      <c r="A447" s="116"/>
      <c r="B447" s="408" t="str">
        <f t="shared" si="20"/>
        <v>ESS</v>
      </c>
      <c r="C447" s="485" t="s">
        <v>92</v>
      </c>
      <c r="D447" s="486">
        <v>6.56</v>
      </c>
      <c r="E447" s="486">
        <v>7.25</v>
      </c>
      <c r="F447" s="486">
        <v>7.65</v>
      </c>
      <c r="G447" s="486">
        <v>8.27</v>
      </c>
      <c r="H447" s="486">
        <v>8.77</v>
      </c>
      <c r="I447" s="486">
        <v>9.2200000000000006</v>
      </c>
      <c r="J447" s="486">
        <v>9.82</v>
      </c>
      <c r="K447" s="376"/>
      <c r="L447" s="379"/>
    </row>
    <row r="448" spans="1:12" ht="14.25">
      <c r="A448" s="116"/>
      <c r="B448" s="176" t="str">
        <f t="shared" si="20"/>
        <v>ESS</v>
      </c>
      <c r="C448" s="355" t="s">
        <v>1203</v>
      </c>
      <c r="D448" s="356"/>
      <c r="E448" s="357"/>
      <c r="F448" s="357"/>
      <c r="G448" s="357"/>
      <c r="H448" s="358"/>
      <c r="I448" s="358"/>
      <c r="J448" s="358"/>
      <c r="K448" s="334"/>
      <c r="L448" s="379"/>
    </row>
    <row r="449" spans="1:12" ht="14.25">
      <c r="A449" s="116"/>
      <c r="B449" s="176" t="str">
        <f t="shared" si="20"/>
        <v>ESS</v>
      </c>
      <c r="C449" s="331" t="s">
        <v>1202</v>
      </c>
      <c r="D449" s="332"/>
      <c r="E449" s="333"/>
      <c r="F449" s="333"/>
      <c r="G449" s="333"/>
      <c r="H449" s="334"/>
      <c r="I449" s="334"/>
      <c r="J449" s="334"/>
      <c r="K449" s="334"/>
      <c r="L449" s="379"/>
    </row>
    <row r="450" spans="1:12" ht="14.25">
      <c r="A450" s="116"/>
      <c r="B450" s="176" t="str">
        <f t="shared" si="20"/>
        <v>ESS</v>
      </c>
      <c r="C450" s="331" t="s">
        <v>1201</v>
      </c>
      <c r="D450" s="332"/>
      <c r="E450" s="333"/>
      <c r="F450" s="333"/>
      <c r="G450" s="333"/>
      <c r="H450" s="334"/>
      <c r="I450" s="334"/>
      <c r="J450" s="334"/>
      <c r="K450" s="334"/>
      <c r="L450" s="379"/>
    </row>
    <row r="451" spans="1:12" ht="14.25">
      <c r="A451" s="116"/>
      <c r="B451" s="176" t="str">
        <f>$B$411</f>
        <v>ESS</v>
      </c>
      <c r="C451" s="336"/>
      <c r="D451" s="337"/>
      <c r="E451" s="338"/>
      <c r="F451" s="338"/>
      <c r="G451" s="338"/>
      <c r="H451" s="339"/>
      <c r="I451" s="339"/>
      <c r="J451" s="339"/>
      <c r="K451" s="334"/>
      <c r="L451" s="379"/>
    </row>
    <row r="452" spans="1:12" ht="15.75" customHeight="1">
      <c r="A452" s="116"/>
      <c r="B452" s="382" t="str">
        <f t="shared" si="20"/>
        <v>ESS</v>
      </c>
      <c r="C452" s="364" t="s">
        <v>96</v>
      </c>
      <c r="D452" s="325">
        <v>2021</v>
      </c>
      <c r="E452" s="325">
        <v>2020</v>
      </c>
      <c r="F452" s="325">
        <v>2019</v>
      </c>
      <c r="G452" s="325">
        <v>2018</v>
      </c>
      <c r="H452" s="325">
        <v>2017</v>
      </c>
      <c r="I452" s="325">
        <v>2016</v>
      </c>
      <c r="J452" s="325">
        <v>2015</v>
      </c>
      <c r="K452" s="352"/>
      <c r="L452" s="116"/>
    </row>
    <row r="453" spans="1:12" ht="15.75" customHeight="1">
      <c r="A453" s="116"/>
      <c r="B453" s="176" t="str">
        <f t="shared" si="20"/>
        <v>ESS</v>
      </c>
      <c r="C453" s="409" t="s">
        <v>97</v>
      </c>
      <c r="D453" s="488" t="s">
        <v>318</v>
      </c>
      <c r="E453" s="488">
        <v>3348.88</v>
      </c>
      <c r="F453" s="488">
        <v>3413.26</v>
      </c>
      <c r="G453" s="488">
        <v>3284.56</v>
      </c>
      <c r="H453" s="489">
        <f>+H427</f>
        <v>3260.3</v>
      </c>
      <c r="I453" s="489">
        <f>+I427</f>
        <v>3358</v>
      </c>
      <c r="J453" s="489">
        <f>+J427</f>
        <v>3490</v>
      </c>
      <c r="K453" s="352"/>
      <c r="L453" s="116"/>
    </row>
    <row r="454" spans="1:12" ht="15.75" customHeight="1">
      <c r="A454" s="116"/>
      <c r="B454" s="176" t="str">
        <f t="shared" si="20"/>
        <v>ESS</v>
      </c>
      <c r="C454" s="412" t="s">
        <v>98</v>
      </c>
      <c r="D454" s="488" t="s">
        <v>318</v>
      </c>
      <c r="E454" s="490">
        <v>2592</v>
      </c>
      <c r="F454" s="490">
        <v>2353</v>
      </c>
      <c r="G454" s="490">
        <v>2323</v>
      </c>
      <c r="H454" s="475">
        <f>+H436</f>
        <v>2217</v>
      </c>
      <c r="I454" s="475">
        <f>+I436</f>
        <v>2290</v>
      </c>
      <c r="J454" s="475">
        <f>+J436</f>
        <v>2333</v>
      </c>
      <c r="K454" s="352"/>
      <c r="L454" s="116"/>
    </row>
    <row r="455" spans="1:12" ht="15.75" customHeight="1">
      <c r="A455" s="116"/>
      <c r="B455" s="176" t="str">
        <f t="shared" si="20"/>
        <v>ESS</v>
      </c>
      <c r="C455" s="412" t="s">
        <v>99</v>
      </c>
      <c r="D455" s="488" t="s">
        <v>318</v>
      </c>
      <c r="E455" s="490">
        <v>1.4708631293710225E-4</v>
      </c>
      <c r="F455" s="490">
        <v>1.6559351997935212E-4</v>
      </c>
      <c r="G455" s="490">
        <v>1.6140756422277128E-4</v>
      </c>
      <c r="H455" s="475">
        <f t="shared" ref="H455:J455" si="21">+H453/(H454*8760)</f>
        <v>1.6787567221326281E-4</v>
      </c>
      <c r="I455" s="475">
        <f t="shared" si="21"/>
        <v>1.6739446870451237E-4</v>
      </c>
      <c r="J455" s="475">
        <f t="shared" si="21"/>
        <v>1.7076803535534432E-4</v>
      </c>
      <c r="K455" s="352"/>
      <c r="L455" s="116"/>
    </row>
    <row r="456" spans="1:12" ht="15.75" customHeight="1">
      <c r="A456" s="116"/>
      <c r="B456" s="176" t="str">
        <f t="shared" si="20"/>
        <v>ESS</v>
      </c>
      <c r="C456" s="413"/>
      <c r="D456" s="413"/>
      <c r="E456" s="414"/>
      <c r="F456" s="414"/>
      <c r="G456" s="414"/>
      <c r="H456" s="415"/>
      <c r="I456" s="415"/>
      <c r="J456" s="415"/>
      <c r="K456" s="473"/>
    </row>
    <row r="457" spans="1:12" s="52" customFormat="1" ht="15.75" customHeight="1">
      <c r="A457" s="120"/>
      <c r="B457" s="382" t="s">
        <v>24</v>
      </c>
      <c r="C457" s="377" t="s">
        <v>54</v>
      </c>
      <c r="D457" s="325">
        <v>2021</v>
      </c>
      <c r="E457" s="325">
        <v>2020</v>
      </c>
      <c r="F457" s="325">
        <v>2019</v>
      </c>
      <c r="G457" s="325">
        <v>2018</v>
      </c>
      <c r="H457" s="325">
        <v>2017</v>
      </c>
      <c r="I457" s="325">
        <v>2016</v>
      </c>
      <c r="J457" s="325">
        <v>2015</v>
      </c>
      <c r="K457" s="325">
        <v>2014</v>
      </c>
    </row>
    <row r="458" spans="1:12" ht="15.75" customHeight="1">
      <c r="A458" s="116"/>
      <c r="B458" s="176" t="str">
        <f>$B$457</f>
        <v>ETO</v>
      </c>
      <c r="C458" s="13" t="s">
        <v>55</v>
      </c>
      <c r="D458" s="261">
        <v>632721</v>
      </c>
      <c r="E458" s="261">
        <v>618062</v>
      </c>
      <c r="F458" s="261">
        <v>599584</v>
      </c>
      <c r="G458" s="261">
        <v>586458</v>
      </c>
      <c r="H458" s="261">
        <v>573855</v>
      </c>
      <c r="I458" s="261">
        <v>566139</v>
      </c>
      <c r="J458" s="261">
        <v>567469</v>
      </c>
      <c r="K458" s="261">
        <v>546408</v>
      </c>
    </row>
    <row r="459" spans="1:12" ht="15.75" customHeight="1">
      <c r="A459" s="116"/>
      <c r="B459" s="176" t="str">
        <f t="shared" ref="B459:B499" si="22">$B$457</f>
        <v>ETO</v>
      </c>
      <c r="C459" s="13" t="s">
        <v>56</v>
      </c>
      <c r="D459" s="261">
        <v>122</v>
      </c>
      <c r="E459" s="261">
        <v>84</v>
      </c>
      <c r="F459" s="261">
        <v>44</v>
      </c>
      <c r="G459" s="261">
        <v>34</v>
      </c>
      <c r="H459" s="261">
        <v>21</v>
      </c>
      <c r="I459" s="261">
        <v>15</v>
      </c>
      <c r="J459" s="261">
        <v>7</v>
      </c>
      <c r="K459" s="261">
        <v>7</v>
      </c>
    </row>
    <row r="460" spans="1:12" ht="15.75" customHeight="1">
      <c r="A460" s="116"/>
      <c r="B460" s="176" t="str">
        <f t="shared" si="22"/>
        <v>ETO</v>
      </c>
      <c r="C460" s="13" t="s">
        <v>57</v>
      </c>
      <c r="D460" s="261">
        <v>139</v>
      </c>
      <c r="E460" s="261">
        <v>139</v>
      </c>
      <c r="F460" s="261">
        <v>139</v>
      </c>
      <c r="G460" s="261">
        <v>139</v>
      </c>
      <c r="H460" s="261">
        <v>139</v>
      </c>
      <c r="I460" s="261">
        <v>139</v>
      </c>
      <c r="J460" s="261">
        <v>139</v>
      </c>
      <c r="K460" s="261">
        <v>139</v>
      </c>
    </row>
    <row r="461" spans="1:12" ht="15.75" customHeight="1">
      <c r="A461" s="116"/>
      <c r="B461" s="176" t="str">
        <f t="shared" si="22"/>
        <v>ETO</v>
      </c>
      <c r="C461" s="13" t="s">
        <v>58</v>
      </c>
      <c r="D461" s="261">
        <v>1325</v>
      </c>
      <c r="E461" s="261" t="s">
        <v>175</v>
      </c>
      <c r="F461" s="261" t="s">
        <v>176</v>
      </c>
      <c r="G461" s="261" t="s">
        <v>177</v>
      </c>
      <c r="H461" s="261" t="s">
        <v>178</v>
      </c>
      <c r="I461" s="261">
        <v>1223</v>
      </c>
      <c r="J461" s="261">
        <v>1257</v>
      </c>
      <c r="K461" s="261">
        <v>903</v>
      </c>
    </row>
    <row r="462" spans="1:12" ht="15.75" customHeight="1">
      <c r="A462" s="116"/>
      <c r="B462" s="176" t="str">
        <f t="shared" si="22"/>
        <v>ETO</v>
      </c>
      <c r="C462" s="13" t="s">
        <v>59</v>
      </c>
      <c r="D462" s="261">
        <v>432</v>
      </c>
      <c r="E462" s="261">
        <v>594</v>
      </c>
      <c r="F462" s="261" t="s">
        <v>179</v>
      </c>
      <c r="G462" s="261" t="s">
        <v>180</v>
      </c>
      <c r="H462" s="261" t="s">
        <v>181</v>
      </c>
      <c r="I462" s="261">
        <v>585</v>
      </c>
      <c r="J462" s="261">
        <v>511</v>
      </c>
      <c r="K462" s="261">
        <v>1445</v>
      </c>
    </row>
    <row r="463" spans="1:12" ht="15.75" customHeight="1">
      <c r="A463" s="116"/>
      <c r="B463" s="176" t="str">
        <f t="shared" si="22"/>
        <v>ETO</v>
      </c>
      <c r="C463" s="13" t="s">
        <v>60</v>
      </c>
      <c r="D463" s="261">
        <v>140</v>
      </c>
      <c r="E463" s="261">
        <v>140</v>
      </c>
      <c r="F463" s="261">
        <v>140</v>
      </c>
      <c r="G463" s="261">
        <v>140</v>
      </c>
      <c r="H463" s="261">
        <v>139</v>
      </c>
      <c r="I463" s="261">
        <v>139</v>
      </c>
      <c r="J463" s="261">
        <v>139</v>
      </c>
      <c r="K463" s="261">
        <v>63</v>
      </c>
    </row>
    <row r="464" spans="1:12" ht="15.75" customHeight="1">
      <c r="A464" s="116"/>
      <c r="B464" s="176" t="str">
        <f t="shared" si="22"/>
        <v>ETO</v>
      </c>
      <c r="C464" s="13" t="s">
        <v>61</v>
      </c>
      <c r="D464" s="46" t="s">
        <v>62</v>
      </c>
      <c r="E464" s="46" t="s">
        <v>63</v>
      </c>
      <c r="F464" s="46" t="s">
        <v>63</v>
      </c>
      <c r="G464" s="46" t="s">
        <v>63</v>
      </c>
      <c r="H464" s="46" t="s">
        <v>63</v>
      </c>
      <c r="I464" s="46" t="s">
        <v>63</v>
      </c>
      <c r="J464" s="46" t="s">
        <v>63</v>
      </c>
      <c r="K464" s="46">
        <v>0</v>
      </c>
    </row>
    <row r="465" spans="1:13" ht="15.75" customHeight="1">
      <c r="A465" s="116"/>
      <c r="B465" s="176" t="str">
        <f t="shared" si="22"/>
        <v>ETO</v>
      </c>
      <c r="C465" s="7" t="s">
        <v>64</v>
      </c>
      <c r="D465" s="362">
        <v>2628.68</v>
      </c>
      <c r="E465" s="362">
        <v>2595</v>
      </c>
      <c r="F465" s="362" t="s">
        <v>182</v>
      </c>
      <c r="G465" s="362">
        <v>2685.3</v>
      </c>
      <c r="H465" s="362">
        <v>2561.3000000000002</v>
      </c>
      <c r="I465" s="362">
        <v>3063.25</v>
      </c>
      <c r="J465" s="362">
        <v>2144.13</v>
      </c>
      <c r="K465" s="362">
        <v>2106.19</v>
      </c>
    </row>
    <row r="466" spans="1:13" ht="15.75" customHeight="1">
      <c r="A466" s="116"/>
      <c r="B466" s="176" t="str">
        <f t="shared" si="22"/>
        <v>ETO</v>
      </c>
      <c r="C466" s="8" t="s">
        <v>65</v>
      </c>
      <c r="D466" s="264" t="s">
        <v>62</v>
      </c>
      <c r="E466" s="264" t="s">
        <v>62</v>
      </c>
      <c r="F466" s="264" t="s">
        <v>101</v>
      </c>
      <c r="G466" s="264" t="s">
        <v>62</v>
      </c>
      <c r="H466" s="264" t="s">
        <v>62</v>
      </c>
      <c r="I466" s="264" t="s">
        <v>100</v>
      </c>
      <c r="J466" s="264" t="s">
        <v>100</v>
      </c>
      <c r="K466" s="264" t="s">
        <v>100</v>
      </c>
    </row>
    <row r="467" spans="1:13" ht="15.75" customHeight="1">
      <c r="A467" s="116"/>
      <c r="B467" s="176" t="str">
        <f t="shared" si="22"/>
        <v>ETO</v>
      </c>
      <c r="C467" s="8" t="s">
        <v>66</v>
      </c>
      <c r="D467" s="264">
        <v>2628.68</v>
      </c>
      <c r="E467" s="264">
        <v>2595</v>
      </c>
      <c r="F467" s="264" t="s">
        <v>182</v>
      </c>
      <c r="G467" s="264">
        <v>2685.3</v>
      </c>
      <c r="H467" s="264">
        <v>2561.3000000000002</v>
      </c>
      <c r="I467" s="264">
        <v>3063.25</v>
      </c>
      <c r="J467" s="264">
        <v>2144.13</v>
      </c>
      <c r="K467" s="264">
        <v>2106.19</v>
      </c>
    </row>
    <row r="468" spans="1:13" ht="15.75" customHeight="1">
      <c r="A468" s="116"/>
      <c r="B468" s="176" t="str">
        <f t="shared" si="22"/>
        <v>ETO</v>
      </c>
      <c r="C468" s="8" t="s">
        <v>67</v>
      </c>
      <c r="D468" s="264" t="s">
        <v>62</v>
      </c>
      <c r="E468" s="264" t="s">
        <v>108</v>
      </c>
      <c r="F468" s="264" t="s">
        <v>101</v>
      </c>
      <c r="G468" s="264" t="s">
        <v>62</v>
      </c>
      <c r="H468" s="264" t="s">
        <v>62</v>
      </c>
      <c r="I468" s="264" t="s">
        <v>100</v>
      </c>
      <c r="J468" s="264" t="s">
        <v>100</v>
      </c>
      <c r="K468" s="264" t="s">
        <v>100</v>
      </c>
    </row>
    <row r="469" spans="1:13" ht="15.75" customHeight="1">
      <c r="A469" s="116"/>
      <c r="B469" s="176" t="str">
        <f t="shared" si="22"/>
        <v>ETO</v>
      </c>
      <c r="C469" s="19" t="s">
        <v>68</v>
      </c>
      <c r="D469" s="362">
        <v>359.02</v>
      </c>
      <c r="E469" s="362">
        <v>355.2</v>
      </c>
      <c r="F469" s="362">
        <v>352.6</v>
      </c>
      <c r="G469" s="362">
        <v>356.2</v>
      </c>
      <c r="H469" s="362">
        <v>334.5</v>
      </c>
      <c r="I469" s="362">
        <v>377.5</v>
      </c>
      <c r="J469" s="362">
        <v>359.2</v>
      </c>
      <c r="K469" s="362">
        <v>345.7</v>
      </c>
    </row>
    <row r="470" spans="1:13" ht="15.75" customHeight="1">
      <c r="A470" s="116"/>
      <c r="B470" s="176" t="str">
        <f t="shared" si="22"/>
        <v>ETO</v>
      </c>
      <c r="C470" s="157" t="s">
        <v>69</v>
      </c>
      <c r="D470" s="47">
        <v>0.12130000000000001</v>
      </c>
      <c r="E470" s="47">
        <v>0.1245</v>
      </c>
      <c r="F470" s="47">
        <v>0.12609999999999999</v>
      </c>
      <c r="G470" s="47">
        <v>0.1326</v>
      </c>
      <c r="H470" s="47">
        <v>0.1298</v>
      </c>
      <c r="I470" s="47">
        <v>0.14710000000000001</v>
      </c>
      <c r="J470" s="47">
        <v>0.1462</v>
      </c>
      <c r="K470" s="47">
        <v>0.14929999999999999</v>
      </c>
    </row>
    <row r="471" spans="1:13" ht="15.75" customHeight="1">
      <c r="A471" s="116"/>
      <c r="B471" s="176" t="str">
        <f t="shared" si="22"/>
        <v>ETO</v>
      </c>
      <c r="C471" s="157" t="s">
        <v>70</v>
      </c>
      <c r="D471" s="47">
        <v>0.1051</v>
      </c>
      <c r="E471" s="47">
        <v>0.1094</v>
      </c>
      <c r="F471" s="47">
        <v>0.1147</v>
      </c>
      <c r="G471" s="47">
        <v>0.11459999999999999</v>
      </c>
      <c r="H471" s="47">
        <v>0.11409999999999999</v>
      </c>
      <c r="I471" s="47">
        <v>0.1152</v>
      </c>
      <c r="J471" s="47">
        <v>0.1181</v>
      </c>
      <c r="K471" s="47">
        <v>0.12139999999999999</v>
      </c>
    </row>
    <row r="472" spans="1:13" ht="15.75" customHeight="1">
      <c r="A472" s="116"/>
      <c r="B472" s="176" t="str">
        <f t="shared" si="22"/>
        <v>ETO</v>
      </c>
      <c r="C472" s="157" t="s">
        <v>71</v>
      </c>
      <c r="D472" s="47">
        <v>1.6199999999999999E-2</v>
      </c>
      <c r="E472" s="47">
        <v>1.4999999999999999E-2</v>
      </c>
      <c r="F472" s="47">
        <v>1.15E-2</v>
      </c>
      <c r="G472" s="47">
        <v>1.7899999999999999E-2</v>
      </c>
      <c r="H472" s="47">
        <v>1.5699999999999999E-2</v>
      </c>
      <c r="I472" s="47">
        <v>3.1899999999999998E-2</v>
      </c>
      <c r="J472" s="47">
        <v>2.81E-2</v>
      </c>
      <c r="K472" s="47">
        <v>2.7900000000000001E-2</v>
      </c>
    </row>
    <row r="473" spans="1:13" ht="15.75" customHeight="1">
      <c r="A473" s="116"/>
      <c r="B473" s="176" t="str">
        <f t="shared" si="22"/>
        <v>ETO</v>
      </c>
      <c r="C473" s="19" t="s">
        <v>72</v>
      </c>
      <c r="D473" s="362">
        <v>2114.6999999999998</v>
      </c>
      <c r="E473" s="362">
        <v>2154</v>
      </c>
      <c r="F473" s="362">
        <v>2171.6999999999998</v>
      </c>
      <c r="G473" s="362">
        <v>2100.2399999999998</v>
      </c>
      <c r="H473" s="362">
        <v>2089.25</v>
      </c>
      <c r="I473" s="362">
        <v>2119</v>
      </c>
      <c r="J473" s="362">
        <v>2036</v>
      </c>
      <c r="K473" s="362">
        <v>1911</v>
      </c>
    </row>
    <row r="474" spans="1:13" ht="15.75" customHeight="1">
      <c r="A474" s="116"/>
      <c r="B474" s="176" t="str">
        <f t="shared" si="22"/>
        <v>ETO</v>
      </c>
      <c r="C474" s="8" t="s">
        <v>73</v>
      </c>
      <c r="D474" s="264">
        <v>1119.71</v>
      </c>
      <c r="E474" s="264">
        <v>1121.93</v>
      </c>
      <c r="F474" s="264">
        <v>1050.33</v>
      </c>
      <c r="G474" s="264">
        <v>973.84</v>
      </c>
      <c r="H474" s="264">
        <v>949.32</v>
      </c>
      <c r="I474" s="264">
        <v>918</v>
      </c>
      <c r="J474" s="264">
        <v>834</v>
      </c>
      <c r="K474" s="264">
        <v>766</v>
      </c>
      <c r="L474" s="17"/>
      <c r="M474" s="17"/>
    </row>
    <row r="475" spans="1:13" ht="15.75" customHeight="1">
      <c r="A475" s="116"/>
      <c r="B475" s="176" t="str">
        <f t="shared" si="22"/>
        <v>ETO</v>
      </c>
      <c r="C475" s="8" t="s">
        <v>74</v>
      </c>
      <c r="D475" s="264">
        <v>79.180000000000007</v>
      </c>
      <c r="E475" s="264">
        <v>92.31</v>
      </c>
      <c r="F475" s="264">
        <v>130.57</v>
      </c>
      <c r="G475" s="264">
        <v>163.16</v>
      </c>
      <c r="H475" s="264">
        <v>173.13</v>
      </c>
      <c r="I475" s="264">
        <v>253</v>
      </c>
      <c r="J475" s="264">
        <v>287</v>
      </c>
      <c r="K475" s="264">
        <v>280</v>
      </c>
    </row>
    <row r="476" spans="1:13" ht="15.75" customHeight="1">
      <c r="A476" s="116"/>
      <c r="B476" s="176" t="str">
        <f t="shared" si="22"/>
        <v>ETO</v>
      </c>
      <c r="C476" s="8" t="s">
        <v>75</v>
      </c>
      <c r="D476" s="264">
        <v>359.08</v>
      </c>
      <c r="E476" s="264">
        <v>368.67</v>
      </c>
      <c r="F476" s="264">
        <v>399.99</v>
      </c>
      <c r="G476" s="264">
        <v>395</v>
      </c>
      <c r="H476" s="264">
        <v>403</v>
      </c>
      <c r="I476" s="264">
        <v>411</v>
      </c>
      <c r="J476" s="264">
        <v>397</v>
      </c>
      <c r="K476" s="264">
        <v>377</v>
      </c>
    </row>
    <row r="477" spans="1:13" ht="15.75" customHeight="1">
      <c r="A477" s="116"/>
      <c r="B477" s="176" t="str">
        <f t="shared" si="22"/>
        <v>ETO</v>
      </c>
      <c r="C477" s="8" t="s">
        <v>76</v>
      </c>
      <c r="D477" s="264">
        <v>259.45</v>
      </c>
      <c r="E477" s="264">
        <v>258.83</v>
      </c>
      <c r="F477" s="264">
        <v>230.37</v>
      </c>
      <c r="G477" s="264">
        <v>222</v>
      </c>
      <c r="H477" s="264">
        <v>221</v>
      </c>
      <c r="I477" s="264">
        <v>205</v>
      </c>
      <c r="J477" s="264">
        <v>199</v>
      </c>
      <c r="K477" s="264">
        <v>183</v>
      </c>
    </row>
    <row r="478" spans="1:13" ht="15.75" customHeight="1">
      <c r="A478" s="116"/>
      <c r="B478" s="176" t="str">
        <f t="shared" si="22"/>
        <v>ETO</v>
      </c>
      <c r="C478" s="8" t="s">
        <v>77</v>
      </c>
      <c r="D478" s="264">
        <v>142.63999999999999</v>
      </c>
      <c r="E478" s="264">
        <v>138.78</v>
      </c>
      <c r="F478" s="264">
        <v>172.7</v>
      </c>
      <c r="G478" s="264">
        <v>162.91</v>
      </c>
      <c r="H478" s="264">
        <v>161.75</v>
      </c>
      <c r="I478" s="264">
        <v>159</v>
      </c>
      <c r="J478" s="264">
        <v>152</v>
      </c>
      <c r="K478" s="264">
        <v>145</v>
      </c>
    </row>
    <row r="479" spans="1:13" ht="15.75" customHeight="1">
      <c r="A479" s="116"/>
      <c r="B479" s="176" t="str">
        <f t="shared" si="22"/>
        <v>ETO</v>
      </c>
      <c r="C479" s="8" t="s">
        <v>78</v>
      </c>
      <c r="D479" s="264">
        <v>118.96</v>
      </c>
      <c r="E479" s="264">
        <v>119.69</v>
      </c>
      <c r="F479" s="264">
        <v>122.88</v>
      </c>
      <c r="G479" s="264">
        <v>122.17</v>
      </c>
      <c r="H479" s="264">
        <v>121.34</v>
      </c>
      <c r="I479" s="264">
        <v>115</v>
      </c>
      <c r="J479" s="264">
        <v>111</v>
      </c>
      <c r="K479" s="264">
        <v>103</v>
      </c>
    </row>
    <row r="480" spans="1:13" ht="15.75" customHeight="1">
      <c r="A480" s="116"/>
      <c r="B480" s="176" t="str">
        <f t="shared" si="22"/>
        <v>ETO</v>
      </c>
      <c r="C480" s="8" t="s">
        <v>79</v>
      </c>
      <c r="D480" s="264">
        <v>35.69</v>
      </c>
      <c r="E480" s="264">
        <v>53.79</v>
      </c>
      <c r="F480" s="264">
        <v>64.64</v>
      </c>
      <c r="G480" s="264">
        <v>60.97</v>
      </c>
      <c r="H480" s="264">
        <v>59.82</v>
      </c>
      <c r="I480" s="264">
        <v>59</v>
      </c>
      <c r="J480" s="264">
        <v>56</v>
      </c>
      <c r="K480" s="264">
        <v>56</v>
      </c>
    </row>
    <row r="481" spans="1:13" ht="15.75" customHeight="1">
      <c r="A481" s="116"/>
      <c r="B481" s="176" t="str">
        <f t="shared" si="22"/>
        <v>ETO</v>
      </c>
      <c r="C481" s="26" t="s">
        <v>80</v>
      </c>
      <c r="D481" s="261">
        <v>105</v>
      </c>
      <c r="E481" s="261">
        <v>104</v>
      </c>
      <c r="F481" s="261" t="s">
        <v>183</v>
      </c>
      <c r="G481" s="261" t="s">
        <v>184</v>
      </c>
      <c r="H481" s="261">
        <v>101</v>
      </c>
      <c r="I481" s="261">
        <v>101</v>
      </c>
      <c r="J481" s="261">
        <v>99</v>
      </c>
      <c r="K481" s="261">
        <v>96</v>
      </c>
    </row>
    <row r="482" spans="1:13" ht="15.75" customHeight="1">
      <c r="A482" s="116"/>
      <c r="B482" s="176" t="str">
        <f t="shared" si="22"/>
        <v>ETO</v>
      </c>
      <c r="C482" s="26" t="s">
        <v>81</v>
      </c>
      <c r="D482" s="261">
        <v>1541</v>
      </c>
      <c r="E482" s="261">
        <v>1571</v>
      </c>
      <c r="F482" s="261">
        <v>1562</v>
      </c>
      <c r="G482" s="261">
        <v>1477</v>
      </c>
      <c r="H482" s="261">
        <v>1454</v>
      </c>
      <c r="I482" s="261">
        <v>1381</v>
      </c>
      <c r="J482" s="261">
        <v>1346</v>
      </c>
      <c r="K482" s="261">
        <v>1107</v>
      </c>
    </row>
    <row r="483" spans="1:13" ht="15.75" customHeight="1">
      <c r="A483" s="116"/>
      <c r="B483" s="176" t="str">
        <f t="shared" si="22"/>
        <v>ETO</v>
      </c>
      <c r="C483" s="26" t="s">
        <v>82</v>
      </c>
      <c r="D483" s="261">
        <v>2822</v>
      </c>
      <c r="E483" s="261">
        <v>2815</v>
      </c>
      <c r="F483" s="261" t="s">
        <v>185</v>
      </c>
      <c r="G483" s="261">
        <v>2735</v>
      </c>
      <c r="H483" s="261">
        <v>2735</v>
      </c>
      <c r="I483" s="261">
        <v>2637</v>
      </c>
      <c r="J483" s="261">
        <v>2637</v>
      </c>
      <c r="K483" s="261">
        <v>2589</v>
      </c>
    </row>
    <row r="484" spans="1:13" ht="15.75" customHeight="1">
      <c r="A484" s="116"/>
      <c r="B484" s="176" t="str">
        <f t="shared" si="22"/>
        <v>ETO</v>
      </c>
      <c r="C484" s="26" t="s">
        <v>83</v>
      </c>
      <c r="D484" s="261">
        <v>99346</v>
      </c>
      <c r="E484" s="261" t="s">
        <v>186</v>
      </c>
      <c r="F484" s="261" t="s">
        <v>187</v>
      </c>
      <c r="G484" s="261" t="s">
        <v>188</v>
      </c>
      <c r="H484" s="261">
        <v>92327</v>
      </c>
      <c r="I484" s="261">
        <v>85936</v>
      </c>
      <c r="J484" s="261">
        <v>83194</v>
      </c>
      <c r="K484" s="261">
        <v>82171</v>
      </c>
    </row>
    <row r="485" spans="1:13" ht="15.75" customHeight="1">
      <c r="A485" s="116"/>
      <c r="B485" s="176" t="str">
        <f t="shared" si="22"/>
        <v>ETO</v>
      </c>
      <c r="C485" s="26" t="s">
        <v>84</v>
      </c>
      <c r="D485" s="261">
        <v>83848</v>
      </c>
      <c r="E485" s="261" t="s">
        <v>189</v>
      </c>
      <c r="F485" s="261" t="s">
        <v>190</v>
      </c>
      <c r="G485" s="261" t="s">
        <v>191</v>
      </c>
      <c r="H485" s="261">
        <v>76974</v>
      </c>
      <c r="I485" s="261">
        <v>76452</v>
      </c>
      <c r="J485" s="261">
        <v>72914</v>
      </c>
      <c r="K485" s="261">
        <v>66044</v>
      </c>
    </row>
    <row r="486" spans="1:13" ht="15.75" customHeight="1">
      <c r="A486" s="116"/>
      <c r="B486" s="176" t="str">
        <f t="shared" si="22"/>
        <v>ETO</v>
      </c>
      <c r="C486" s="222" t="s">
        <v>85</v>
      </c>
      <c r="D486" s="46">
        <v>1.5699999999999999E-4</v>
      </c>
      <c r="E486" s="46">
        <v>1.5609075699234417E-4</v>
      </c>
      <c r="F486" s="46">
        <v>1.5899999999999999E-4</v>
      </c>
      <c r="G486" s="46">
        <v>1.6200000000000001E-4</v>
      </c>
      <c r="H486" s="46">
        <v>1.64E-4</v>
      </c>
      <c r="I486" s="46">
        <v>1.7000000000000001E-4</v>
      </c>
      <c r="J486" s="46">
        <v>1.7000000000000001E-4</v>
      </c>
      <c r="K486" s="46">
        <v>2.0000000000000001E-4</v>
      </c>
    </row>
    <row r="487" spans="1:13" ht="15.75" customHeight="1">
      <c r="A487" s="116"/>
      <c r="B487" s="176" t="str">
        <f t="shared" si="22"/>
        <v>ETO</v>
      </c>
      <c r="C487" s="26" t="s">
        <v>86</v>
      </c>
      <c r="D487" s="261">
        <v>1596</v>
      </c>
      <c r="E487" s="261" t="s">
        <v>192</v>
      </c>
      <c r="F487" s="261">
        <v>1643</v>
      </c>
      <c r="G487" s="261">
        <v>1694</v>
      </c>
      <c r="H487" s="261">
        <v>1780</v>
      </c>
      <c r="I487" s="261">
        <v>1690</v>
      </c>
      <c r="J487" s="261">
        <v>1620</v>
      </c>
      <c r="K487" s="261">
        <v>2116</v>
      </c>
    </row>
    <row r="488" spans="1:13" ht="15.75" customHeight="1">
      <c r="A488" s="116"/>
      <c r="B488" s="176" t="str">
        <f t="shared" si="22"/>
        <v>ETO</v>
      </c>
      <c r="C488" s="26" t="s">
        <v>87</v>
      </c>
      <c r="D488" s="261">
        <v>478</v>
      </c>
      <c r="E488" s="261" t="s">
        <v>193</v>
      </c>
      <c r="F488" s="261">
        <v>454</v>
      </c>
      <c r="G488" s="261">
        <v>473</v>
      </c>
      <c r="H488" s="261">
        <v>489</v>
      </c>
      <c r="I488" s="261">
        <v>451</v>
      </c>
      <c r="J488" s="261">
        <v>451</v>
      </c>
      <c r="K488" s="261">
        <v>605</v>
      </c>
    </row>
    <row r="489" spans="1:13" ht="15.75" customHeight="1">
      <c r="A489" s="116"/>
      <c r="B489" s="176" t="str">
        <f t="shared" si="22"/>
        <v>ETO</v>
      </c>
      <c r="C489" s="157" t="s">
        <v>88</v>
      </c>
      <c r="D489" s="264">
        <v>533.63</v>
      </c>
      <c r="E489" s="264">
        <v>464.25</v>
      </c>
      <c r="F489" s="264">
        <v>477.04</v>
      </c>
      <c r="G489" s="264">
        <v>412.27</v>
      </c>
      <c r="H489" s="264">
        <v>392.99</v>
      </c>
      <c r="I489" s="264">
        <v>332.99</v>
      </c>
      <c r="J489" s="264">
        <v>348.22</v>
      </c>
      <c r="K489" s="264">
        <v>287.97000000000003</v>
      </c>
    </row>
    <row r="490" spans="1:13" ht="25.5">
      <c r="A490" s="116"/>
      <c r="B490" s="176" t="str">
        <f t="shared" si="22"/>
        <v>ETO</v>
      </c>
      <c r="C490" s="155" t="s">
        <v>89</v>
      </c>
      <c r="D490" s="300">
        <v>15.96</v>
      </c>
      <c r="E490" s="300" t="s">
        <v>194</v>
      </c>
      <c r="F490" s="300">
        <v>21.55</v>
      </c>
      <c r="G490" s="300">
        <v>23.09</v>
      </c>
      <c r="H490" s="300">
        <v>27.98</v>
      </c>
      <c r="I490" s="300">
        <v>32.24</v>
      </c>
      <c r="J490" s="300">
        <v>33.22</v>
      </c>
      <c r="K490" s="300">
        <v>33.130000000000003</v>
      </c>
      <c r="L490" s="378"/>
      <c r="M490" s="330"/>
    </row>
    <row r="491" spans="1:13" ht="25.5">
      <c r="A491" s="116"/>
      <c r="B491" s="176" t="str">
        <f t="shared" si="22"/>
        <v>ETO</v>
      </c>
      <c r="C491" s="155" t="s">
        <v>90</v>
      </c>
      <c r="D491" s="300">
        <v>22.38</v>
      </c>
      <c r="E491" s="300" t="s">
        <v>195</v>
      </c>
      <c r="F491" s="300">
        <v>24.68</v>
      </c>
      <c r="G491" s="300">
        <v>25.92</v>
      </c>
      <c r="H491" s="300">
        <v>27.19</v>
      </c>
      <c r="I491" s="300">
        <v>28.48</v>
      </c>
      <c r="J491" s="300">
        <v>30.28</v>
      </c>
      <c r="K491" s="300">
        <v>32</v>
      </c>
      <c r="L491" s="379"/>
      <c r="M491" s="335"/>
    </row>
    <row r="492" spans="1:13" ht="25.5">
      <c r="A492" s="116"/>
      <c r="B492" s="176" t="str">
        <f t="shared" si="22"/>
        <v>ETO</v>
      </c>
      <c r="C492" s="155" t="s">
        <v>91</v>
      </c>
      <c r="D492" s="320">
        <v>6.18</v>
      </c>
      <c r="E492" s="320">
        <v>7.9</v>
      </c>
      <c r="F492" s="320">
        <v>7.9</v>
      </c>
      <c r="G492" s="320">
        <v>9.3699999999999992</v>
      </c>
      <c r="H492" s="320">
        <v>12.72</v>
      </c>
      <c r="I492" s="320">
        <v>14.47</v>
      </c>
      <c r="J492" s="320">
        <v>16.09</v>
      </c>
      <c r="K492" s="320">
        <v>14.35</v>
      </c>
      <c r="L492" s="379"/>
      <c r="M492" s="335"/>
    </row>
    <row r="493" spans="1:13" ht="25.5">
      <c r="A493" s="116"/>
      <c r="B493" s="176" t="str">
        <f t="shared" si="22"/>
        <v>ETO</v>
      </c>
      <c r="C493" s="155" t="s">
        <v>92</v>
      </c>
      <c r="D493" s="300">
        <v>14.88</v>
      </c>
      <c r="E493" s="300" t="s">
        <v>196</v>
      </c>
      <c r="F493" s="300">
        <v>16.75</v>
      </c>
      <c r="G493" s="300">
        <v>18.010000000000002</v>
      </c>
      <c r="H493" s="300">
        <v>19.329999999999998</v>
      </c>
      <c r="I493" s="300">
        <v>20.49</v>
      </c>
      <c r="J493" s="300">
        <v>22.53</v>
      </c>
      <c r="K493" s="300">
        <v>24.57</v>
      </c>
      <c r="L493" s="379"/>
      <c r="M493" s="335"/>
    </row>
    <row r="494" spans="1:13" ht="14.25">
      <c r="A494" s="116"/>
      <c r="B494" s="176" t="str">
        <f t="shared" si="22"/>
        <v>ETO</v>
      </c>
      <c r="C494" s="355" t="s">
        <v>197</v>
      </c>
      <c r="D494" s="356"/>
      <c r="E494" s="357"/>
      <c r="F494" s="357"/>
      <c r="G494" s="357"/>
      <c r="H494" s="358"/>
      <c r="I494" s="358"/>
      <c r="J494" s="358"/>
      <c r="K494" s="358"/>
      <c r="L494" s="332"/>
      <c r="M494" s="335"/>
    </row>
    <row r="495" spans="1:13" ht="14.25">
      <c r="A495" s="116"/>
      <c r="B495" s="176" t="str">
        <f t="shared" si="22"/>
        <v>ETO</v>
      </c>
      <c r="C495" s="331"/>
      <c r="D495" s="332"/>
      <c r="E495" s="333"/>
      <c r="F495" s="333"/>
      <c r="G495" s="333"/>
      <c r="H495" s="334"/>
      <c r="I495" s="334"/>
      <c r="J495" s="334"/>
      <c r="K495" s="334"/>
      <c r="L495" s="332"/>
      <c r="M495" s="335"/>
    </row>
    <row r="496" spans="1:13" ht="15.75" customHeight="1">
      <c r="A496" s="116"/>
      <c r="B496" s="382" t="str">
        <f t="shared" si="22"/>
        <v>ETO</v>
      </c>
      <c r="C496" s="364" t="s">
        <v>96</v>
      </c>
      <c r="D496" s="325">
        <v>2021</v>
      </c>
      <c r="E496" s="325">
        <v>2020</v>
      </c>
      <c r="F496" s="325">
        <v>2019</v>
      </c>
      <c r="G496" s="325">
        <v>2018</v>
      </c>
      <c r="H496" s="325">
        <v>2017</v>
      </c>
      <c r="I496" s="325">
        <v>2016</v>
      </c>
      <c r="J496" s="325">
        <v>2015</v>
      </c>
      <c r="K496" s="325">
        <v>2014</v>
      </c>
      <c r="L496" s="379"/>
      <c r="M496" s="335"/>
    </row>
    <row r="497" spans="1:13" ht="15.75" customHeight="1">
      <c r="A497" s="116"/>
      <c r="B497" s="176" t="str">
        <f t="shared" si="22"/>
        <v>ETO</v>
      </c>
      <c r="C497" s="81" t="s">
        <v>97</v>
      </c>
      <c r="D497" s="323" t="s">
        <v>318</v>
      </c>
      <c r="E497" s="323">
        <v>2154</v>
      </c>
      <c r="F497" s="323">
        <v>2171.6999999999998</v>
      </c>
      <c r="G497" s="323">
        <v>2100.2399999999998</v>
      </c>
      <c r="H497" s="235">
        <f>+H473</f>
        <v>2089.25</v>
      </c>
      <c r="I497" s="235">
        <f>+I473</f>
        <v>2119</v>
      </c>
      <c r="J497" s="235">
        <f>+J473</f>
        <v>2036</v>
      </c>
      <c r="K497" s="235">
        <f>+K473</f>
        <v>1911</v>
      </c>
      <c r="L497" s="379"/>
      <c r="M497" s="335"/>
    </row>
    <row r="498" spans="1:13" ht="15.75" customHeight="1">
      <c r="A498" s="116"/>
      <c r="B498" s="383" t="str">
        <f t="shared" si="22"/>
        <v>ETO</v>
      </c>
      <c r="C498" s="372" t="s">
        <v>98</v>
      </c>
      <c r="D498" s="321" t="s">
        <v>318</v>
      </c>
      <c r="E498" s="324">
        <v>1571</v>
      </c>
      <c r="F498" s="324">
        <v>1562</v>
      </c>
      <c r="G498" s="324">
        <v>1477</v>
      </c>
      <c r="H498" s="316">
        <f>+H482</f>
        <v>1454</v>
      </c>
      <c r="I498" s="316">
        <f>+I482</f>
        <v>1381</v>
      </c>
      <c r="J498" s="316">
        <f>+J482</f>
        <v>1346</v>
      </c>
      <c r="K498" s="375">
        <f>+K482</f>
        <v>1107</v>
      </c>
      <c r="L498" s="379"/>
      <c r="M498" s="335"/>
    </row>
    <row r="499" spans="1:13" ht="15.75" customHeight="1">
      <c r="A499" s="116"/>
      <c r="B499" s="388" t="str">
        <f t="shared" si="22"/>
        <v>ETO</v>
      </c>
      <c r="C499" s="389" t="s">
        <v>99</v>
      </c>
      <c r="D499" s="390" t="s">
        <v>318</v>
      </c>
      <c r="E499" s="391">
        <v>1.5609075699234417E-4</v>
      </c>
      <c r="F499" s="391">
        <v>1.5871380211530703E-4</v>
      </c>
      <c r="G499" s="391">
        <v>1.6232459353929195E-4</v>
      </c>
      <c r="H499" s="392">
        <f>+H497/(H498*8760)</f>
        <v>1.6402947623623699E-4</v>
      </c>
      <c r="I499" s="392">
        <f>+I497/(I498*8760)</f>
        <v>1.7515928831929745E-4</v>
      </c>
      <c r="J499" s="392">
        <f>+J497/(J498*8760)</f>
        <v>1.7267465923046131E-4</v>
      </c>
      <c r="K499" s="392">
        <f>+K497/(K498*8760)</f>
        <v>1.9706475603568821E-4</v>
      </c>
      <c r="L499" s="380"/>
      <c r="M499" s="340"/>
    </row>
    <row r="500" spans="1:13">
      <c r="A500" s="116"/>
      <c r="B500" s="116"/>
      <c r="C500" s="117"/>
      <c r="D500" s="119"/>
      <c r="E500" s="119"/>
      <c r="F500" s="119"/>
      <c r="G500" s="119"/>
      <c r="H500" s="118"/>
      <c r="I500" s="118"/>
      <c r="J500" s="118"/>
      <c r="K500" s="118"/>
    </row>
    <row r="501" spans="1:13">
      <c r="A501" s="116"/>
      <c r="B501" s="116"/>
      <c r="C501" s="117"/>
      <c r="D501" s="119"/>
      <c r="E501" s="119"/>
      <c r="F501" s="119"/>
      <c r="G501" s="119"/>
      <c r="H501" s="118"/>
      <c r="I501" s="118"/>
      <c r="J501" s="118"/>
      <c r="K501" s="118"/>
    </row>
  </sheetData>
  <phoneticPr fontId="12" type="noConversion"/>
  <pageMargins left="0.27559055119999998" right="0.27559055119999998" top="0.29527559060000003" bottom="0.29527559060000003" header="0.1181102362" footer="0.1181102362"/>
  <pageSetup paperSize="9"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dimension ref="A1:AJ190"/>
  <sheetViews>
    <sheetView showGridLines="0" showRowColHeaders="0" zoomScale="85" zoomScaleNormal="85" workbookViewId="0">
      <pane ySplit="3" topLeftCell="A4" activePane="bottomLeft" state="frozen"/>
      <selection activeCell="C12" sqref="C12"/>
      <selection pane="bottomLeft"/>
    </sheetView>
  </sheetViews>
  <sheetFormatPr defaultColWidth="10.875" defaultRowHeight="15.75"/>
  <cols>
    <col min="1" max="1" width="5.625" customWidth="1"/>
    <col min="2" max="2" width="5.625" style="16" customWidth="1"/>
    <col min="3" max="3" width="34.875" bestFit="1" customWidth="1"/>
    <col min="4" max="11" width="8.375" customWidth="1"/>
    <col min="12" max="31" width="9.25" customWidth="1"/>
    <col min="38" max="39" width="10.875" customWidth="1"/>
    <col min="41" max="41" width="10.875" customWidth="1"/>
  </cols>
  <sheetData>
    <row r="1" spans="1:36" s="513" customFormat="1" ht="38.25" customHeight="1">
      <c r="A1" s="512"/>
      <c r="B1" s="570" t="s">
        <v>1212</v>
      </c>
      <c r="D1" s="569"/>
      <c r="E1" s="569"/>
      <c r="F1" s="569"/>
      <c r="G1" s="569"/>
      <c r="H1" s="569"/>
      <c r="I1" s="569"/>
      <c r="J1" s="569"/>
      <c r="K1" s="569"/>
      <c r="L1" s="569"/>
      <c r="M1" s="569"/>
      <c r="N1" s="569"/>
      <c r="O1" s="569"/>
      <c r="P1" s="569"/>
      <c r="Q1" s="569"/>
      <c r="R1" s="569"/>
      <c r="S1" s="569"/>
      <c r="T1" s="512"/>
      <c r="U1" s="512"/>
      <c r="V1" s="512"/>
      <c r="W1" s="512"/>
      <c r="X1" s="512"/>
      <c r="Y1" s="512"/>
      <c r="Z1" s="512"/>
      <c r="AA1" s="512"/>
      <c r="AB1" s="512"/>
      <c r="AC1" s="512"/>
      <c r="AD1" s="512"/>
      <c r="AE1" s="512"/>
      <c r="AF1" s="512"/>
      <c r="AG1" s="512"/>
      <c r="AH1" s="512"/>
      <c r="AI1" s="512"/>
      <c r="AJ1" s="512"/>
    </row>
    <row r="2" spans="1:36" s="514" customFormat="1" ht="40.5" customHeight="1">
      <c r="A2" s="514" t="s">
        <v>0</v>
      </c>
      <c r="B2" s="515"/>
      <c r="C2" s="516"/>
      <c r="D2" s="516"/>
      <c r="E2" s="516"/>
      <c r="F2" s="516"/>
      <c r="G2" s="516"/>
      <c r="H2" s="516"/>
      <c r="I2" s="516"/>
      <c r="J2" s="516"/>
      <c r="K2" s="516"/>
      <c r="L2" s="517"/>
      <c r="M2" s="517"/>
      <c r="N2" s="517"/>
      <c r="O2" s="517"/>
      <c r="P2" s="517"/>
      <c r="Q2" s="517"/>
      <c r="R2" s="517"/>
    </row>
    <row r="3" spans="1:36" s="301" customFormat="1" ht="17.25" hidden="1" customHeight="1">
      <c r="A3" s="134"/>
      <c r="B3" s="536" t="s">
        <v>1191</v>
      </c>
      <c r="C3" s="537" t="s">
        <v>1192</v>
      </c>
      <c r="D3" s="537" t="s">
        <v>1204</v>
      </c>
      <c r="E3" s="537" t="s">
        <v>1205</v>
      </c>
      <c r="F3" s="537" t="s">
        <v>1206</v>
      </c>
      <c r="G3" s="537" t="s">
        <v>1207</v>
      </c>
      <c r="H3" s="537" t="s">
        <v>1208</v>
      </c>
      <c r="I3" s="537" t="s">
        <v>1209</v>
      </c>
      <c r="J3" s="537" t="s">
        <v>1210</v>
      </c>
      <c r="K3" s="537" t="s">
        <v>1211</v>
      </c>
      <c r="L3" s="537" t="s">
        <v>1213</v>
      </c>
      <c r="M3" s="537" t="s">
        <v>1214</v>
      </c>
      <c r="N3" s="537" t="s">
        <v>1215</v>
      </c>
      <c r="O3" s="537" t="s">
        <v>1216</v>
      </c>
      <c r="P3" s="537" t="s">
        <v>1217</v>
      </c>
      <c r="Q3" s="537" t="s">
        <v>1218</v>
      </c>
      <c r="R3" s="537" t="s">
        <v>1219</v>
      </c>
      <c r="S3" s="537" t="s">
        <v>1220</v>
      </c>
      <c r="T3" s="537" t="s">
        <v>1221</v>
      </c>
      <c r="U3" s="537" t="s">
        <v>1222</v>
      </c>
      <c r="V3" s="537" t="s">
        <v>1223</v>
      </c>
      <c r="W3" s="537" t="s">
        <v>1224</v>
      </c>
      <c r="X3" s="537" t="s">
        <v>1225</v>
      </c>
      <c r="Y3" s="537" t="s">
        <v>1226</v>
      </c>
      <c r="Z3" s="537" t="s">
        <v>1227</v>
      </c>
      <c r="AA3" s="537" t="s">
        <v>1228</v>
      </c>
      <c r="AB3" s="537" t="s">
        <v>1229</v>
      </c>
      <c r="AC3" s="537" t="s">
        <v>1230</v>
      </c>
      <c r="AD3" s="537" t="s">
        <v>1231</v>
      </c>
      <c r="AE3" s="537" t="s">
        <v>1232</v>
      </c>
      <c r="AF3" s="134"/>
      <c r="AG3" s="134"/>
      <c r="AH3" s="134"/>
      <c r="AI3" s="134"/>
      <c r="AJ3" s="134"/>
    </row>
    <row r="4" spans="1:36" ht="16.5">
      <c r="B4" s="521" t="s">
        <v>14</v>
      </c>
      <c r="C4" s="520"/>
      <c r="D4" s="573">
        <v>2021</v>
      </c>
      <c r="E4" s="571"/>
      <c r="F4" s="572"/>
      <c r="G4" s="572"/>
      <c r="H4" s="573">
        <v>2020</v>
      </c>
      <c r="I4" s="571"/>
      <c r="J4" s="572"/>
      <c r="K4" s="572"/>
      <c r="L4" s="573">
        <v>2019</v>
      </c>
      <c r="M4" s="571"/>
      <c r="N4" s="572"/>
      <c r="O4" s="572"/>
      <c r="P4" s="573">
        <v>2018</v>
      </c>
      <c r="Q4" s="571"/>
      <c r="R4" s="572"/>
      <c r="S4" s="572"/>
      <c r="T4" s="573">
        <v>2017</v>
      </c>
      <c r="U4" s="571"/>
      <c r="V4" s="572"/>
      <c r="W4" s="572"/>
      <c r="X4" s="573" t="s">
        <v>1233</v>
      </c>
      <c r="Y4" s="571"/>
      <c r="Z4" s="572"/>
      <c r="AA4" s="572"/>
      <c r="AB4" s="573">
        <v>2015</v>
      </c>
      <c r="AC4" s="572"/>
      <c r="AD4" s="572"/>
      <c r="AE4" s="573"/>
    </row>
    <row r="5" spans="1:36">
      <c r="B5" s="520" t="s">
        <v>14</v>
      </c>
      <c r="C5" s="311" t="s">
        <v>198</v>
      </c>
      <c r="D5" s="522" t="s">
        <v>199</v>
      </c>
      <c r="E5" s="523" t="s">
        <v>200</v>
      </c>
      <c r="F5" s="524" t="s">
        <v>201</v>
      </c>
      <c r="G5" s="523" t="s">
        <v>202</v>
      </c>
      <c r="H5" s="522" t="s">
        <v>199</v>
      </c>
      <c r="I5" s="523" t="s">
        <v>200</v>
      </c>
      <c r="J5" s="524" t="s">
        <v>201</v>
      </c>
      <c r="K5" s="523" t="s">
        <v>202</v>
      </c>
      <c r="L5" s="522" t="s">
        <v>199</v>
      </c>
      <c r="M5" s="523" t="s">
        <v>200</v>
      </c>
      <c r="N5" s="524" t="s">
        <v>201</v>
      </c>
      <c r="O5" s="523" t="s">
        <v>202</v>
      </c>
      <c r="P5" s="522" t="s">
        <v>199</v>
      </c>
      <c r="Q5" s="523" t="s">
        <v>200</v>
      </c>
      <c r="R5" s="524" t="s">
        <v>201</v>
      </c>
      <c r="S5" s="523" t="s">
        <v>202</v>
      </c>
      <c r="T5" s="522" t="s">
        <v>199</v>
      </c>
      <c r="U5" s="523" t="s">
        <v>200</v>
      </c>
      <c r="V5" s="524" t="s">
        <v>201</v>
      </c>
      <c r="W5" s="523" t="s">
        <v>202</v>
      </c>
      <c r="X5" s="522" t="s">
        <v>199</v>
      </c>
      <c r="Y5" s="523" t="s">
        <v>200</v>
      </c>
      <c r="Z5" s="524" t="s">
        <v>201</v>
      </c>
      <c r="AA5" s="523" t="s">
        <v>202</v>
      </c>
      <c r="AB5" s="522" t="s">
        <v>199</v>
      </c>
      <c r="AC5" s="523" t="s">
        <v>200</v>
      </c>
      <c r="AD5" s="524" t="s">
        <v>201</v>
      </c>
      <c r="AE5" s="523" t="s">
        <v>202</v>
      </c>
    </row>
    <row r="6" spans="1:36">
      <c r="B6" s="76" t="str">
        <f>$B$5</f>
        <v>EMG</v>
      </c>
      <c r="C6" s="40" t="s">
        <v>203</v>
      </c>
      <c r="D6" s="525">
        <v>6</v>
      </c>
      <c r="E6" s="525">
        <v>7</v>
      </c>
      <c r="F6" s="525">
        <v>0</v>
      </c>
      <c r="G6" s="525">
        <v>13</v>
      </c>
      <c r="H6" s="525">
        <v>6</v>
      </c>
      <c r="I6" s="525">
        <v>7</v>
      </c>
      <c r="J6" s="525" t="s">
        <v>62</v>
      </c>
      <c r="K6" s="525">
        <v>13</v>
      </c>
      <c r="L6" s="525">
        <v>6</v>
      </c>
      <c r="M6" s="525">
        <v>7</v>
      </c>
      <c r="N6" s="525" t="s">
        <v>62</v>
      </c>
      <c r="O6" s="525">
        <v>13</v>
      </c>
      <c r="P6" s="525">
        <v>6</v>
      </c>
      <c r="Q6" s="525">
        <v>7</v>
      </c>
      <c r="R6" s="525" t="s">
        <v>62</v>
      </c>
      <c r="S6" s="525">
        <v>13</v>
      </c>
      <c r="T6" s="525">
        <v>6</v>
      </c>
      <c r="U6" s="525">
        <v>6</v>
      </c>
      <c r="V6" s="525" t="s">
        <v>62</v>
      </c>
      <c r="W6" s="525">
        <v>12</v>
      </c>
      <c r="X6" s="525">
        <v>6</v>
      </c>
      <c r="Y6" s="525">
        <v>6</v>
      </c>
      <c r="Z6" s="525" t="s">
        <v>62</v>
      </c>
      <c r="AA6" s="525">
        <v>12</v>
      </c>
      <c r="AB6" s="525">
        <v>6</v>
      </c>
      <c r="AC6" s="525">
        <v>6</v>
      </c>
      <c r="AD6" s="525" t="s">
        <v>62</v>
      </c>
      <c r="AE6" s="525">
        <v>12</v>
      </c>
    </row>
    <row r="7" spans="1:36">
      <c r="B7" s="76" t="str">
        <f t="shared" ref="B7:B20" si="0">$B$5</f>
        <v>EMG</v>
      </c>
      <c r="C7" s="19" t="s">
        <v>204</v>
      </c>
      <c r="D7" s="526">
        <v>811.97</v>
      </c>
      <c r="E7" s="526">
        <v>2013.36</v>
      </c>
      <c r="F7" s="526" t="s">
        <v>62</v>
      </c>
      <c r="G7" s="526">
        <v>2771</v>
      </c>
      <c r="H7" s="526">
        <v>640</v>
      </c>
      <c r="I7" s="526">
        <v>2131</v>
      </c>
      <c r="J7" s="526" t="s">
        <v>62</v>
      </c>
      <c r="K7" s="526">
        <v>2771</v>
      </c>
      <c r="L7" s="526">
        <v>696</v>
      </c>
      <c r="M7" s="526">
        <v>1844</v>
      </c>
      <c r="N7" s="526" t="s">
        <v>62</v>
      </c>
      <c r="O7" s="526">
        <v>2539</v>
      </c>
      <c r="P7" s="526">
        <v>623</v>
      </c>
      <c r="Q7" s="526">
        <v>1873</v>
      </c>
      <c r="R7" s="526" t="s">
        <v>62</v>
      </c>
      <c r="S7" s="526">
        <v>2496</v>
      </c>
      <c r="T7" s="526">
        <v>715</v>
      </c>
      <c r="U7" s="526">
        <v>2574</v>
      </c>
      <c r="V7" s="526" t="s">
        <v>62</v>
      </c>
      <c r="W7" s="526">
        <v>3289</v>
      </c>
      <c r="X7" s="526">
        <v>727.37</v>
      </c>
      <c r="Y7" s="526">
        <v>1533.43</v>
      </c>
      <c r="Z7" s="526" t="s">
        <v>62</v>
      </c>
      <c r="AA7" s="526">
        <v>2260.8000000000002</v>
      </c>
      <c r="AB7" s="526">
        <v>649.08000000000004</v>
      </c>
      <c r="AC7" s="526">
        <v>1531.62</v>
      </c>
      <c r="AD7" s="526" t="s">
        <v>62</v>
      </c>
      <c r="AE7" s="526">
        <v>2180.6999999999998</v>
      </c>
    </row>
    <row r="8" spans="1:36">
      <c r="B8" s="76" t="str">
        <f t="shared" si="0"/>
        <v>EMG</v>
      </c>
      <c r="C8" s="58" t="s">
        <v>205</v>
      </c>
      <c r="D8" s="527">
        <v>451.07</v>
      </c>
      <c r="E8" s="527">
        <v>1084.07</v>
      </c>
      <c r="F8" s="527" t="s">
        <v>62</v>
      </c>
      <c r="G8" s="527">
        <v>1390</v>
      </c>
      <c r="H8" s="527">
        <v>373</v>
      </c>
      <c r="I8" s="527">
        <v>1017</v>
      </c>
      <c r="J8" s="527" t="s">
        <v>62</v>
      </c>
      <c r="K8" s="527">
        <v>1390</v>
      </c>
      <c r="L8" s="527">
        <v>393</v>
      </c>
      <c r="M8" s="527">
        <v>1078</v>
      </c>
      <c r="N8" s="527" t="s">
        <v>62</v>
      </c>
      <c r="O8" s="527">
        <v>1470</v>
      </c>
      <c r="P8" s="527">
        <v>379</v>
      </c>
      <c r="Q8" s="527">
        <v>991</v>
      </c>
      <c r="R8" s="527" t="s">
        <v>62</v>
      </c>
      <c r="S8" s="527">
        <v>1370</v>
      </c>
      <c r="T8" s="527">
        <v>449</v>
      </c>
      <c r="U8" s="527">
        <v>900</v>
      </c>
      <c r="V8" s="527" t="s">
        <v>62</v>
      </c>
      <c r="W8" s="527">
        <v>1349</v>
      </c>
      <c r="X8" s="527">
        <v>519.5</v>
      </c>
      <c r="Y8" s="527">
        <v>885.7</v>
      </c>
      <c r="Z8" s="527" t="s">
        <v>62</v>
      </c>
      <c r="AA8" s="527">
        <v>1405.2</v>
      </c>
      <c r="AB8" s="527">
        <v>458.56</v>
      </c>
      <c r="AC8" s="527">
        <v>884.83</v>
      </c>
      <c r="AD8" s="527" t="s">
        <v>62</v>
      </c>
      <c r="AE8" s="527">
        <v>1343.39</v>
      </c>
    </row>
    <row r="9" spans="1:36">
      <c r="B9" s="76" t="str">
        <f t="shared" si="0"/>
        <v>EMG</v>
      </c>
      <c r="C9" s="58" t="s">
        <v>206</v>
      </c>
      <c r="D9" s="528">
        <v>148.97</v>
      </c>
      <c r="E9" s="528">
        <v>190.4</v>
      </c>
      <c r="F9" s="528" t="s">
        <v>62</v>
      </c>
      <c r="G9" s="528">
        <v>612</v>
      </c>
      <c r="H9" s="528">
        <v>143</v>
      </c>
      <c r="I9" s="528">
        <v>469</v>
      </c>
      <c r="J9" s="528" t="s">
        <v>62</v>
      </c>
      <c r="K9" s="528">
        <v>612</v>
      </c>
      <c r="L9" s="528">
        <v>139</v>
      </c>
      <c r="M9" s="528">
        <v>242</v>
      </c>
      <c r="N9" s="528" t="s">
        <v>62</v>
      </c>
      <c r="O9" s="528">
        <v>381</v>
      </c>
      <c r="P9" s="528">
        <v>122</v>
      </c>
      <c r="Q9" s="528">
        <v>427</v>
      </c>
      <c r="R9" s="528" t="s">
        <v>62</v>
      </c>
      <c r="S9" s="528">
        <v>550</v>
      </c>
      <c r="T9" s="528">
        <v>90</v>
      </c>
      <c r="U9" s="528">
        <v>435</v>
      </c>
      <c r="V9" s="528" t="s">
        <v>62</v>
      </c>
      <c r="W9" s="528">
        <v>525</v>
      </c>
      <c r="X9" s="528">
        <v>79.31</v>
      </c>
      <c r="Y9" s="528">
        <v>428.88</v>
      </c>
      <c r="Z9" s="528" t="s">
        <v>62</v>
      </c>
      <c r="AA9" s="528">
        <v>508.2</v>
      </c>
      <c r="AB9" s="528">
        <v>79.849999999999994</v>
      </c>
      <c r="AC9" s="528">
        <v>437.96</v>
      </c>
      <c r="AD9" s="528" t="s">
        <v>62</v>
      </c>
      <c r="AE9" s="528">
        <v>517.80999999999995</v>
      </c>
    </row>
    <row r="10" spans="1:36">
      <c r="B10" s="76" t="str">
        <f t="shared" si="0"/>
        <v>EMG</v>
      </c>
      <c r="C10" s="58" t="s">
        <v>207</v>
      </c>
      <c r="D10" s="527" t="s">
        <v>62</v>
      </c>
      <c r="E10" s="527" t="s">
        <v>62</v>
      </c>
      <c r="F10" s="527" t="s">
        <v>62</v>
      </c>
      <c r="G10" s="527" t="s">
        <v>62</v>
      </c>
      <c r="H10" s="527" t="s">
        <v>62</v>
      </c>
      <c r="I10" s="527" t="s">
        <v>62</v>
      </c>
      <c r="J10" s="527" t="s">
        <v>62</v>
      </c>
      <c r="K10" s="527" t="s">
        <v>62</v>
      </c>
      <c r="L10" s="527" t="s">
        <v>62</v>
      </c>
      <c r="M10" s="527" t="s">
        <v>62</v>
      </c>
      <c r="N10" s="527" t="s">
        <v>62</v>
      </c>
      <c r="O10" s="527" t="s">
        <v>62</v>
      </c>
      <c r="P10" s="527" t="s">
        <v>62</v>
      </c>
      <c r="Q10" s="527" t="s">
        <v>62</v>
      </c>
      <c r="R10" s="527" t="s">
        <v>62</v>
      </c>
      <c r="S10" s="527" t="s">
        <v>62</v>
      </c>
      <c r="T10" s="527" t="s">
        <v>62</v>
      </c>
      <c r="U10" s="527" t="s">
        <v>62</v>
      </c>
      <c r="V10" s="527" t="s">
        <v>62</v>
      </c>
      <c r="W10" s="527" t="s">
        <v>62</v>
      </c>
      <c r="X10" s="527" t="s">
        <v>62</v>
      </c>
      <c r="Y10" s="527" t="s">
        <v>62</v>
      </c>
      <c r="Z10" s="527" t="s">
        <v>62</v>
      </c>
      <c r="AA10" s="527" t="s">
        <v>62</v>
      </c>
      <c r="AB10" s="527" t="s">
        <v>62</v>
      </c>
      <c r="AC10" s="527" t="s">
        <v>62</v>
      </c>
      <c r="AD10" s="527" t="s">
        <v>62</v>
      </c>
      <c r="AE10" s="527" t="s">
        <v>62</v>
      </c>
    </row>
    <row r="11" spans="1:36">
      <c r="B11" s="76" t="str">
        <f t="shared" si="0"/>
        <v>EMG</v>
      </c>
      <c r="C11" s="58" t="s">
        <v>208</v>
      </c>
      <c r="D11" s="528">
        <v>211.94</v>
      </c>
      <c r="E11" s="528">
        <v>738.89</v>
      </c>
      <c r="F11" s="528" t="s">
        <v>62</v>
      </c>
      <c r="G11" s="528">
        <v>769</v>
      </c>
      <c r="H11" s="528">
        <v>123</v>
      </c>
      <c r="I11" s="528">
        <v>645</v>
      </c>
      <c r="J11" s="528" t="s">
        <v>62</v>
      </c>
      <c r="K11" s="528">
        <v>769</v>
      </c>
      <c r="L11" s="528">
        <v>164</v>
      </c>
      <c r="M11" s="528">
        <v>523</v>
      </c>
      <c r="N11" s="528" t="s">
        <v>62</v>
      </c>
      <c r="O11" s="528">
        <v>688</v>
      </c>
      <c r="P11" s="528">
        <v>122</v>
      </c>
      <c r="Q11" s="528">
        <v>455</v>
      </c>
      <c r="R11" s="528" t="s">
        <v>62</v>
      </c>
      <c r="S11" s="528">
        <v>577</v>
      </c>
      <c r="T11" s="528">
        <v>176</v>
      </c>
      <c r="U11" s="528">
        <v>1239</v>
      </c>
      <c r="V11" s="528" t="s">
        <v>62</v>
      </c>
      <c r="W11" s="528">
        <v>1415</v>
      </c>
      <c r="X11" s="528">
        <v>128.57</v>
      </c>
      <c r="Y11" s="528">
        <v>218.84</v>
      </c>
      <c r="Z11" s="528" t="s">
        <v>62</v>
      </c>
      <c r="AA11" s="528">
        <v>347.4</v>
      </c>
      <c r="AB11" s="528">
        <v>110.67</v>
      </c>
      <c r="AC11" s="528">
        <v>208.83</v>
      </c>
      <c r="AD11" s="528" t="s">
        <v>62</v>
      </c>
      <c r="AE11" s="528">
        <v>319.5</v>
      </c>
    </row>
    <row r="12" spans="1:36">
      <c r="B12" s="76" t="str">
        <f t="shared" si="0"/>
        <v>EMG</v>
      </c>
      <c r="C12" s="58" t="s">
        <v>209</v>
      </c>
      <c r="D12" s="527" t="s">
        <v>62</v>
      </c>
      <c r="E12" s="527" t="s">
        <v>62</v>
      </c>
      <c r="F12" s="527" t="s">
        <v>62</v>
      </c>
      <c r="G12" s="527" t="s">
        <v>62</v>
      </c>
      <c r="H12" s="527" t="s">
        <v>62</v>
      </c>
      <c r="I12" s="527" t="s">
        <v>62</v>
      </c>
      <c r="J12" s="527" t="s">
        <v>62</v>
      </c>
      <c r="K12" s="527" t="s">
        <v>62</v>
      </c>
      <c r="L12" s="527" t="s">
        <v>62</v>
      </c>
      <c r="M12" s="527" t="s">
        <v>62</v>
      </c>
      <c r="N12" s="527" t="s">
        <v>62</v>
      </c>
      <c r="O12" s="527" t="s">
        <v>62</v>
      </c>
      <c r="P12" s="527" t="s">
        <v>62</v>
      </c>
      <c r="Q12" s="527" t="s">
        <v>62</v>
      </c>
      <c r="R12" s="527" t="s">
        <v>62</v>
      </c>
      <c r="S12" s="527" t="s">
        <v>62</v>
      </c>
      <c r="T12" s="527" t="s">
        <v>62</v>
      </c>
      <c r="U12" s="527" t="s">
        <v>62</v>
      </c>
      <c r="V12" s="527" t="s">
        <v>62</v>
      </c>
      <c r="W12" s="527" t="s">
        <v>62</v>
      </c>
      <c r="X12" s="527" t="s">
        <v>62</v>
      </c>
      <c r="Y12" s="527" t="s">
        <v>62</v>
      </c>
      <c r="Z12" s="527" t="s">
        <v>62</v>
      </c>
      <c r="AA12" s="527" t="s">
        <v>62</v>
      </c>
      <c r="AB12" s="527" t="s">
        <v>62</v>
      </c>
      <c r="AC12" s="527" t="s">
        <v>62</v>
      </c>
      <c r="AD12" s="527" t="s">
        <v>62</v>
      </c>
      <c r="AE12" s="527" t="s">
        <v>62</v>
      </c>
    </row>
    <row r="13" spans="1:36">
      <c r="B13" s="76" t="str">
        <f t="shared" si="0"/>
        <v>EMG</v>
      </c>
      <c r="C13" s="19" t="s">
        <v>210</v>
      </c>
      <c r="D13" s="526" t="s">
        <v>62</v>
      </c>
      <c r="E13" s="526">
        <v>770.26</v>
      </c>
      <c r="F13" s="526" t="s">
        <v>62</v>
      </c>
      <c r="G13" s="526">
        <v>919</v>
      </c>
      <c r="H13" s="526" t="s">
        <v>62</v>
      </c>
      <c r="I13" s="526">
        <v>919</v>
      </c>
      <c r="J13" s="526" t="s">
        <v>62</v>
      </c>
      <c r="K13" s="526">
        <v>919</v>
      </c>
      <c r="L13" s="526" t="s">
        <v>62</v>
      </c>
      <c r="M13" s="526">
        <v>964</v>
      </c>
      <c r="N13" s="526" t="s">
        <v>62</v>
      </c>
      <c r="O13" s="526">
        <v>964</v>
      </c>
      <c r="P13" s="526">
        <v>302</v>
      </c>
      <c r="Q13" s="526">
        <v>1064</v>
      </c>
      <c r="R13" s="526" t="s">
        <v>62</v>
      </c>
      <c r="S13" s="526">
        <v>1366</v>
      </c>
      <c r="T13" s="526">
        <v>252</v>
      </c>
      <c r="U13" s="526">
        <v>907</v>
      </c>
      <c r="V13" s="526" t="s">
        <v>62</v>
      </c>
      <c r="W13" s="526">
        <v>1159</v>
      </c>
      <c r="X13" s="526">
        <v>658.24</v>
      </c>
      <c r="Y13" s="526">
        <v>991.68</v>
      </c>
      <c r="Z13" s="526" t="s">
        <v>62</v>
      </c>
      <c r="AA13" s="526">
        <v>1649.9</v>
      </c>
      <c r="AB13" s="526">
        <v>383.93</v>
      </c>
      <c r="AC13" s="526">
        <v>487.93</v>
      </c>
      <c r="AD13" s="526" t="s">
        <v>62</v>
      </c>
      <c r="AE13" s="526">
        <v>871.86</v>
      </c>
    </row>
    <row r="14" spans="1:36">
      <c r="B14" s="76" t="str">
        <f t="shared" si="0"/>
        <v>EMG</v>
      </c>
      <c r="C14" s="58" t="s">
        <v>211</v>
      </c>
      <c r="D14" s="527" t="s">
        <v>62</v>
      </c>
      <c r="E14" s="527">
        <v>0</v>
      </c>
      <c r="F14" s="527" t="s">
        <v>62</v>
      </c>
      <c r="G14" s="527" t="s">
        <v>62</v>
      </c>
      <c r="H14" s="527" t="s">
        <v>62</v>
      </c>
      <c r="I14" s="527" t="s">
        <v>62</v>
      </c>
      <c r="J14" s="527" t="s">
        <v>62</v>
      </c>
      <c r="K14" s="527" t="s">
        <v>62</v>
      </c>
      <c r="L14" s="527" t="s">
        <v>62</v>
      </c>
      <c r="M14" s="527" t="s">
        <v>62</v>
      </c>
      <c r="N14" s="527" t="s">
        <v>62</v>
      </c>
      <c r="O14" s="527" t="s">
        <v>62</v>
      </c>
      <c r="P14" s="527" t="s">
        <v>62</v>
      </c>
      <c r="Q14" s="527" t="s">
        <v>62</v>
      </c>
      <c r="R14" s="527" t="s">
        <v>62</v>
      </c>
      <c r="S14" s="527" t="s">
        <v>62</v>
      </c>
      <c r="T14" s="527" t="s">
        <v>62</v>
      </c>
      <c r="U14" s="527" t="s">
        <v>62</v>
      </c>
      <c r="V14" s="527" t="s">
        <v>62</v>
      </c>
      <c r="W14" s="527" t="s">
        <v>62</v>
      </c>
      <c r="X14" s="527" t="s">
        <v>62</v>
      </c>
      <c r="Y14" s="527" t="s">
        <v>62</v>
      </c>
      <c r="Z14" s="527" t="s">
        <v>62</v>
      </c>
      <c r="AA14" s="527" t="s">
        <v>62</v>
      </c>
      <c r="AB14" s="527" t="s">
        <v>62</v>
      </c>
      <c r="AC14" s="527"/>
      <c r="AD14" s="527" t="s">
        <v>62</v>
      </c>
      <c r="AE14" s="527" t="s">
        <v>62</v>
      </c>
    </row>
    <row r="15" spans="1:36">
      <c r="B15" s="76" t="str">
        <f t="shared" si="0"/>
        <v>EMG</v>
      </c>
      <c r="C15" s="58" t="s">
        <v>212</v>
      </c>
      <c r="D15" s="528" t="s">
        <v>62</v>
      </c>
      <c r="E15" s="528">
        <v>770.26</v>
      </c>
      <c r="F15" s="528" t="s">
        <v>62</v>
      </c>
      <c r="G15" s="528">
        <v>919</v>
      </c>
      <c r="H15" s="528" t="s">
        <v>62</v>
      </c>
      <c r="I15" s="528">
        <v>919</v>
      </c>
      <c r="J15" s="528" t="s">
        <v>62</v>
      </c>
      <c r="K15" s="528">
        <v>919</v>
      </c>
      <c r="L15" s="528" t="s">
        <v>62</v>
      </c>
      <c r="M15" s="528">
        <v>964</v>
      </c>
      <c r="N15" s="528" t="s">
        <v>62</v>
      </c>
      <c r="O15" s="528">
        <v>964</v>
      </c>
      <c r="P15" s="528">
        <v>302</v>
      </c>
      <c r="Q15" s="528">
        <v>1064</v>
      </c>
      <c r="R15" s="528" t="s">
        <v>62</v>
      </c>
      <c r="S15" s="528">
        <v>1366</v>
      </c>
      <c r="T15" s="528">
        <v>252</v>
      </c>
      <c r="U15" s="528">
        <v>907</v>
      </c>
      <c r="V15" s="528" t="s">
        <v>62</v>
      </c>
      <c r="W15" s="528">
        <v>1159</v>
      </c>
      <c r="X15" s="528">
        <v>658.24</v>
      </c>
      <c r="Y15" s="528">
        <v>991.68</v>
      </c>
      <c r="Z15" s="528" t="s">
        <v>62</v>
      </c>
      <c r="AA15" s="528">
        <v>1649.9</v>
      </c>
      <c r="AB15" s="528">
        <v>383.93</v>
      </c>
      <c r="AC15" s="528">
        <v>487.93</v>
      </c>
      <c r="AD15" s="528" t="s">
        <v>62</v>
      </c>
      <c r="AE15" s="528">
        <v>871.86</v>
      </c>
    </row>
    <row r="16" spans="1:36">
      <c r="B16" s="76" t="str">
        <f t="shared" si="0"/>
        <v>EMG</v>
      </c>
      <c r="C16" s="58" t="s">
        <v>213</v>
      </c>
      <c r="D16" s="527" t="s">
        <v>62</v>
      </c>
      <c r="E16" s="527" t="s">
        <v>62</v>
      </c>
      <c r="F16" s="527" t="s">
        <v>62</v>
      </c>
      <c r="G16" s="527" t="s">
        <v>62</v>
      </c>
      <c r="H16" s="527" t="s">
        <v>62</v>
      </c>
      <c r="I16" s="527" t="s">
        <v>62</v>
      </c>
      <c r="J16" s="527" t="s">
        <v>62</v>
      </c>
      <c r="K16" s="527" t="s">
        <v>62</v>
      </c>
      <c r="L16" s="527" t="s">
        <v>62</v>
      </c>
      <c r="M16" s="527" t="s">
        <v>62</v>
      </c>
      <c r="N16" s="527" t="s">
        <v>62</v>
      </c>
      <c r="O16" s="527" t="s">
        <v>62</v>
      </c>
      <c r="P16" s="527" t="s">
        <v>62</v>
      </c>
      <c r="Q16" s="527" t="s">
        <v>62</v>
      </c>
      <c r="R16" s="527" t="s">
        <v>62</v>
      </c>
      <c r="S16" s="527" t="s">
        <v>62</v>
      </c>
      <c r="T16" s="527" t="s">
        <v>62</v>
      </c>
      <c r="U16" s="527" t="s">
        <v>62</v>
      </c>
      <c r="V16" s="527" t="s">
        <v>62</v>
      </c>
      <c r="W16" s="527" t="s">
        <v>62</v>
      </c>
      <c r="X16" s="527" t="s">
        <v>62</v>
      </c>
      <c r="Y16" s="527" t="s">
        <v>62</v>
      </c>
      <c r="Z16" s="527" t="s">
        <v>62</v>
      </c>
      <c r="AA16" s="527" t="s">
        <v>62</v>
      </c>
      <c r="AB16" s="527" t="s">
        <v>62</v>
      </c>
      <c r="AC16" s="527" t="s">
        <v>62</v>
      </c>
      <c r="AD16" s="527" t="s">
        <v>62</v>
      </c>
      <c r="AE16" s="527" t="s">
        <v>62</v>
      </c>
    </row>
    <row r="17" spans="1:31">
      <c r="B17" s="76" t="str">
        <f t="shared" si="0"/>
        <v>EMG</v>
      </c>
      <c r="C17" s="58" t="s">
        <v>214</v>
      </c>
      <c r="D17" s="528" t="s">
        <v>62</v>
      </c>
      <c r="E17" s="528" t="s">
        <v>62</v>
      </c>
      <c r="F17" s="528" t="s">
        <v>62</v>
      </c>
      <c r="G17" s="528" t="s">
        <v>62</v>
      </c>
      <c r="H17" s="528" t="s">
        <v>62</v>
      </c>
      <c r="I17" s="528" t="s">
        <v>62</v>
      </c>
      <c r="J17" s="528" t="s">
        <v>62</v>
      </c>
      <c r="K17" s="528" t="s">
        <v>62</v>
      </c>
      <c r="L17" s="528" t="s">
        <v>62</v>
      </c>
      <c r="M17" s="528" t="s">
        <v>62</v>
      </c>
      <c r="N17" s="528" t="s">
        <v>62</v>
      </c>
      <c r="O17" s="528" t="s">
        <v>62</v>
      </c>
      <c r="P17" s="528" t="s">
        <v>62</v>
      </c>
      <c r="Q17" s="528" t="s">
        <v>62</v>
      </c>
      <c r="R17" s="528" t="s">
        <v>62</v>
      </c>
      <c r="S17" s="528" t="s">
        <v>62</v>
      </c>
      <c r="T17" s="528" t="s">
        <v>62</v>
      </c>
      <c r="U17" s="528" t="s">
        <v>62</v>
      </c>
      <c r="V17" s="528" t="s">
        <v>62</v>
      </c>
      <c r="W17" s="528" t="s">
        <v>62</v>
      </c>
      <c r="X17" s="528" t="s">
        <v>62</v>
      </c>
      <c r="Y17" s="528" t="s">
        <v>62</v>
      </c>
      <c r="Z17" s="528" t="s">
        <v>62</v>
      </c>
      <c r="AA17" s="528" t="s">
        <v>62</v>
      </c>
      <c r="AB17" s="528" t="s">
        <v>62</v>
      </c>
      <c r="AC17" s="528" t="s">
        <v>62</v>
      </c>
      <c r="AD17" s="528" t="s">
        <v>62</v>
      </c>
      <c r="AE17" s="528" t="s">
        <v>62</v>
      </c>
    </row>
    <row r="18" spans="1:31">
      <c r="B18" s="76" t="str">
        <f t="shared" si="0"/>
        <v>EMG</v>
      </c>
      <c r="C18" s="58" t="s">
        <v>215</v>
      </c>
      <c r="D18" s="527" t="s">
        <v>62</v>
      </c>
      <c r="E18" s="527" t="s">
        <v>62</v>
      </c>
      <c r="F18" s="527" t="s">
        <v>62</v>
      </c>
      <c r="G18" s="527" t="s">
        <v>62</v>
      </c>
      <c r="H18" s="527" t="s">
        <v>62</v>
      </c>
      <c r="I18" s="527" t="s">
        <v>62</v>
      </c>
      <c r="J18" s="527" t="s">
        <v>62</v>
      </c>
      <c r="K18" s="527" t="s">
        <v>62</v>
      </c>
      <c r="L18" s="527" t="s">
        <v>62</v>
      </c>
      <c r="M18" s="527" t="s">
        <v>62</v>
      </c>
      <c r="N18" s="527" t="s">
        <v>62</v>
      </c>
      <c r="O18" s="527" t="s">
        <v>62</v>
      </c>
      <c r="P18" s="527" t="s">
        <v>62</v>
      </c>
      <c r="Q18" s="527" t="s">
        <v>62</v>
      </c>
      <c r="R18" s="527" t="s">
        <v>62</v>
      </c>
      <c r="S18" s="527" t="s">
        <v>62</v>
      </c>
      <c r="T18" s="527" t="s">
        <v>62</v>
      </c>
      <c r="U18" s="527" t="s">
        <v>62</v>
      </c>
      <c r="V18" s="527" t="s">
        <v>62</v>
      </c>
      <c r="W18" s="527" t="s">
        <v>62</v>
      </c>
      <c r="X18" s="527" t="s">
        <v>62</v>
      </c>
      <c r="Y18" s="527" t="s">
        <v>62</v>
      </c>
      <c r="Z18" s="527" t="s">
        <v>62</v>
      </c>
      <c r="AA18" s="527" t="s">
        <v>62</v>
      </c>
      <c r="AB18" s="527" t="s">
        <v>62</v>
      </c>
      <c r="AC18" s="527" t="s">
        <v>62</v>
      </c>
      <c r="AD18" s="527" t="s">
        <v>62</v>
      </c>
      <c r="AE18" s="527" t="s">
        <v>62</v>
      </c>
    </row>
    <row r="19" spans="1:31">
      <c r="A19" t="s">
        <v>0</v>
      </c>
      <c r="B19" s="76" t="str">
        <f t="shared" si="0"/>
        <v>EMG</v>
      </c>
      <c r="C19" s="20" t="s">
        <v>216</v>
      </c>
      <c r="D19" s="20"/>
      <c r="E19" s="20"/>
      <c r="F19" s="20"/>
      <c r="G19" s="20"/>
      <c r="H19" s="20"/>
      <c r="I19" s="20"/>
      <c r="J19" s="20"/>
      <c r="K19" s="20"/>
      <c r="L19" s="16"/>
      <c r="M19" s="16"/>
      <c r="N19" s="16"/>
      <c r="O19" s="16"/>
      <c r="P19" s="16"/>
      <c r="Q19" s="16"/>
      <c r="R19" s="16"/>
      <c r="S19" s="16"/>
      <c r="T19" s="16"/>
      <c r="U19" s="16"/>
      <c r="V19" s="21"/>
      <c r="W19" s="21"/>
      <c r="AB19" s="545"/>
      <c r="AC19" s="545"/>
      <c r="AD19" s="545"/>
      <c r="AE19" s="546"/>
    </row>
    <row r="20" spans="1:31">
      <c r="B20" s="76" t="str">
        <f t="shared" si="0"/>
        <v>EMG</v>
      </c>
      <c r="C20" s="538" t="s">
        <v>217</v>
      </c>
      <c r="D20" s="539"/>
      <c r="E20" s="539"/>
      <c r="F20" s="539"/>
      <c r="G20" s="539"/>
      <c r="H20" s="539"/>
      <c r="I20" s="539"/>
      <c r="J20" s="539"/>
      <c r="K20" s="539"/>
      <c r="L20" s="354"/>
      <c r="M20" s="354"/>
      <c r="N20" s="354"/>
      <c r="O20" s="354"/>
      <c r="P20" s="354"/>
      <c r="Q20" s="354"/>
      <c r="R20" s="354"/>
      <c r="S20" s="354"/>
      <c r="T20" s="354"/>
      <c r="U20" s="354"/>
      <c r="V20" s="354"/>
      <c r="W20" s="354"/>
      <c r="X20" s="540"/>
      <c r="Y20" s="540"/>
      <c r="Z20" s="540"/>
      <c r="AA20" s="540"/>
      <c r="AB20" s="543"/>
      <c r="AC20" s="543"/>
      <c r="AD20" s="543"/>
      <c r="AE20" s="544"/>
    </row>
    <row r="21" spans="1:31">
      <c r="B21" s="521" t="s">
        <v>15</v>
      </c>
      <c r="C21" s="520"/>
      <c r="D21" s="571">
        <v>2021</v>
      </c>
      <c r="E21" s="572"/>
      <c r="F21" s="572"/>
      <c r="G21" s="573"/>
      <c r="H21" s="571">
        <v>2020</v>
      </c>
      <c r="I21" s="572"/>
      <c r="J21" s="572"/>
      <c r="K21" s="573"/>
      <c r="L21" s="571">
        <v>2019</v>
      </c>
      <c r="M21" s="572"/>
      <c r="N21" s="572"/>
      <c r="O21" s="573"/>
      <c r="P21" s="571">
        <v>2018</v>
      </c>
      <c r="Q21" s="572"/>
      <c r="R21" s="572"/>
      <c r="S21" s="573"/>
      <c r="T21" s="571">
        <v>2017</v>
      </c>
      <c r="U21" s="572"/>
      <c r="V21" s="572"/>
      <c r="W21" s="573"/>
      <c r="X21" s="571">
        <v>2016</v>
      </c>
      <c r="Y21" s="572"/>
      <c r="Z21" s="572"/>
      <c r="AA21" s="573"/>
      <c r="AB21" s="543"/>
      <c r="AC21" s="543"/>
      <c r="AD21" s="543"/>
      <c r="AE21" s="544"/>
    </row>
    <row r="22" spans="1:31">
      <c r="B22" s="520" t="s">
        <v>15</v>
      </c>
      <c r="C22" s="311" t="s">
        <v>198</v>
      </c>
      <c r="D22" s="522" t="s">
        <v>199</v>
      </c>
      <c r="E22" s="523" t="s">
        <v>200</v>
      </c>
      <c r="F22" s="524" t="s">
        <v>201</v>
      </c>
      <c r="G22" s="523" t="s">
        <v>202</v>
      </c>
      <c r="H22" s="522" t="s">
        <v>199</v>
      </c>
      <c r="I22" s="523" t="s">
        <v>200</v>
      </c>
      <c r="J22" s="524" t="s">
        <v>201</v>
      </c>
      <c r="K22" s="523" t="s">
        <v>202</v>
      </c>
      <c r="L22" s="522" t="s">
        <v>199</v>
      </c>
      <c r="M22" s="523" t="s">
        <v>200</v>
      </c>
      <c r="N22" s="524" t="s">
        <v>201</v>
      </c>
      <c r="O22" s="523" t="s">
        <v>202</v>
      </c>
      <c r="P22" s="522" t="s">
        <v>199</v>
      </c>
      <c r="Q22" s="523" t="s">
        <v>200</v>
      </c>
      <c r="R22" s="524" t="s">
        <v>201</v>
      </c>
      <c r="S22" s="523" t="s">
        <v>202</v>
      </c>
      <c r="T22" s="522" t="s">
        <v>199</v>
      </c>
      <c r="U22" s="523" t="s">
        <v>200</v>
      </c>
      <c r="V22" s="524" t="s">
        <v>201</v>
      </c>
      <c r="W22" s="523" t="s">
        <v>202</v>
      </c>
      <c r="X22" s="522" t="s">
        <v>199</v>
      </c>
      <c r="Y22" s="523" t="s">
        <v>200</v>
      </c>
      <c r="Z22" s="524" t="s">
        <v>201</v>
      </c>
      <c r="AA22" s="523" t="s">
        <v>202</v>
      </c>
      <c r="AB22" s="543"/>
      <c r="AC22" s="543"/>
      <c r="AD22" s="543"/>
      <c r="AE22" s="544"/>
    </row>
    <row r="23" spans="1:31">
      <c r="B23" s="76" t="str">
        <f>$B$22</f>
        <v>EAC</v>
      </c>
      <c r="C23" s="547" t="s">
        <v>203</v>
      </c>
      <c r="D23" s="548">
        <v>3</v>
      </c>
      <c r="E23" s="548">
        <v>7</v>
      </c>
      <c r="F23" s="548">
        <v>0</v>
      </c>
      <c r="G23" s="548">
        <v>10</v>
      </c>
      <c r="H23" s="548">
        <v>3</v>
      </c>
      <c r="I23" s="548">
        <v>7</v>
      </c>
      <c r="J23" s="548" t="s">
        <v>62</v>
      </c>
      <c r="K23" s="548">
        <v>10</v>
      </c>
      <c r="L23" s="548">
        <v>3</v>
      </c>
      <c r="M23" s="548">
        <v>8</v>
      </c>
      <c r="N23" s="548" t="s">
        <v>62</v>
      </c>
      <c r="O23" s="548">
        <v>11</v>
      </c>
      <c r="P23" s="548" t="s">
        <v>62</v>
      </c>
      <c r="Q23" s="548" t="s">
        <v>62</v>
      </c>
      <c r="R23" s="548" t="s">
        <v>62</v>
      </c>
      <c r="S23" s="548" t="s">
        <v>62</v>
      </c>
      <c r="T23" s="548" t="s">
        <v>62</v>
      </c>
      <c r="U23" s="548" t="s">
        <v>62</v>
      </c>
      <c r="V23" s="548" t="s">
        <v>62</v>
      </c>
      <c r="W23" s="548" t="s">
        <v>62</v>
      </c>
      <c r="X23" s="548">
        <v>6</v>
      </c>
      <c r="Y23" s="548">
        <v>6</v>
      </c>
      <c r="Z23" s="548">
        <v>3</v>
      </c>
      <c r="AA23" s="549">
        <v>15</v>
      </c>
      <c r="AB23" s="543"/>
      <c r="AC23" s="543"/>
      <c r="AD23" s="543"/>
      <c r="AE23" s="544"/>
    </row>
    <row r="24" spans="1:31">
      <c r="B24" s="76" t="str">
        <f t="shared" ref="B24:B37" si="1">$B$22</f>
        <v>EAC</v>
      </c>
      <c r="C24" s="482" t="s">
        <v>204</v>
      </c>
      <c r="D24" s="550">
        <v>330.13</v>
      </c>
      <c r="E24" s="550">
        <v>2524.37</v>
      </c>
      <c r="F24" s="550" t="s">
        <v>62</v>
      </c>
      <c r="G24" s="550">
        <v>2854.5</v>
      </c>
      <c r="H24" s="550">
        <v>365</v>
      </c>
      <c r="I24" s="550">
        <v>1521</v>
      </c>
      <c r="J24" s="550" t="s">
        <v>62</v>
      </c>
      <c r="K24" s="550">
        <v>1886</v>
      </c>
      <c r="L24" s="550">
        <v>294</v>
      </c>
      <c r="M24" s="550">
        <v>2093</v>
      </c>
      <c r="N24" s="550" t="s">
        <v>62</v>
      </c>
      <c r="O24" s="550">
        <v>2387</v>
      </c>
      <c r="P24" s="550" t="s">
        <v>62</v>
      </c>
      <c r="Q24" s="550" t="s">
        <v>62</v>
      </c>
      <c r="R24" s="550" t="s">
        <v>62</v>
      </c>
      <c r="S24" s="550" t="s">
        <v>62</v>
      </c>
      <c r="T24" s="550" t="s">
        <v>62</v>
      </c>
      <c r="U24" s="550" t="s">
        <v>62</v>
      </c>
      <c r="V24" s="550" t="s">
        <v>62</v>
      </c>
      <c r="W24" s="550" t="s">
        <v>62</v>
      </c>
      <c r="X24" s="550">
        <v>14.88</v>
      </c>
      <c r="Y24" s="550">
        <v>148.82</v>
      </c>
      <c r="Z24" s="550">
        <v>7.44</v>
      </c>
      <c r="AA24" s="551">
        <v>171.14</v>
      </c>
      <c r="AB24" s="543"/>
      <c r="AC24" s="543"/>
      <c r="AD24" s="543"/>
      <c r="AE24" s="544"/>
    </row>
    <row r="25" spans="1:31">
      <c r="B25" s="76" t="str">
        <f t="shared" si="1"/>
        <v>EAC</v>
      </c>
      <c r="C25" s="552" t="s">
        <v>205</v>
      </c>
      <c r="D25" s="553">
        <v>230.93</v>
      </c>
      <c r="E25" s="553">
        <v>1363.72</v>
      </c>
      <c r="F25" s="553" t="s">
        <v>62</v>
      </c>
      <c r="G25" s="553">
        <v>1594.65</v>
      </c>
      <c r="H25" s="553">
        <v>376</v>
      </c>
      <c r="I25" s="553">
        <v>1326</v>
      </c>
      <c r="J25" s="553" t="s">
        <v>62</v>
      </c>
      <c r="K25" s="553">
        <v>1701</v>
      </c>
      <c r="L25" s="553">
        <v>239</v>
      </c>
      <c r="M25" s="553">
        <v>1342</v>
      </c>
      <c r="N25" s="553" t="s">
        <v>62</v>
      </c>
      <c r="O25" s="553">
        <v>1581</v>
      </c>
      <c r="P25" s="553" t="s">
        <v>62</v>
      </c>
      <c r="Q25" s="553" t="s">
        <v>62</v>
      </c>
      <c r="R25" s="553" t="s">
        <v>62</v>
      </c>
      <c r="S25" s="553" t="s">
        <v>62</v>
      </c>
      <c r="T25" s="553" t="s">
        <v>62</v>
      </c>
      <c r="U25" s="553" t="s">
        <v>62</v>
      </c>
      <c r="V25" s="553" t="s">
        <v>62</v>
      </c>
      <c r="W25" s="553" t="s">
        <v>62</v>
      </c>
      <c r="X25" s="553" t="s">
        <v>62</v>
      </c>
      <c r="Y25" s="553" t="s">
        <v>62</v>
      </c>
      <c r="Z25" s="553" t="s">
        <v>62</v>
      </c>
      <c r="AA25" s="554" t="s">
        <v>62</v>
      </c>
      <c r="AB25" s="543"/>
      <c r="AC25" s="543"/>
      <c r="AD25" s="543"/>
      <c r="AE25" s="544"/>
    </row>
    <row r="26" spans="1:31">
      <c r="B26" s="76" t="str">
        <f t="shared" si="1"/>
        <v>EAC</v>
      </c>
      <c r="C26" s="552" t="s">
        <v>206</v>
      </c>
      <c r="D26" s="553">
        <v>20.059999999999999</v>
      </c>
      <c r="E26" s="553">
        <v>215.66</v>
      </c>
      <c r="F26" s="553" t="s">
        <v>62</v>
      </c>
      <c r="G26" s="553">
        <v>235.72</v>
      </c>
      <c r="H26" s="553">
        <v>-11</v>
      </c>
      <c r="I26" s="553">
        <v>196</v>
      </c>
      <c r="J26" s="553" t="s">
        <v>62</v>
      </c>
      <c r="K26" s="553">
        <v>185</v>
      </c>
      <c r="L26" s="553" t="s">
        <v>62</v>
      </c>
      <c r="M26" s="553">
        <v>1</v>
      </c>
      <c r="N26" s="553" t="s">
        <v>62</v>
      </c>
      <c r="O26" s="553">
        <v>1</v>
      </c>
      <c r="P26" s="553" t="s">
        <v>62</v>
      </c>
      <c r="Q26" s="553" t="s">
        <v>62</v>
      </c>
      <c r="R26" s="553" t="s">
        <v>62</v>
      </c>
      <c r="S26" s="553" t="s">
        <v>62</v>
      </c>
      <c r="T26" s="553" t="s">
        <v>62</v>
      </c>
      <c r="U26" s="553" t="s">
        <v>62</v>
      </c>
      <c r="V26" s="553" t="s">
        <v>62</v>
      </c>
      <c r="W26" s="553" t="s">
        <v>62</v>
      </c>
      <c r="X26" s="553" t="s">
        <v>62</v>
      </c>
      <c r="Y26" s="553" t="s">
        <v>62</v>
      </c>
      <c r="Z26" s="553" t="s">
        <v>62</v>
      </c>
      <c r="AA26" s="554" t="s">
        <v>62</v>
      </c>
      <c r="AB26" s="543"/>
      <c r="AC26" s="543"/>
      <c r="AD26" s="543"/>
      <c r="AE26" s="544"/>
    </row>
    <row r="27" spans="1:31">
      <c r="B27" s="76" t="str">
        <f t="shared" si="1"/>
        <v>EAC</v>
      </c>
      <c r="C27" s="552" t="s">
        <v>207</v>
      </c>
      <c r="D27" s="553" t="s">
        <v>62</v>
      </c>
      <c r="E27" s="553" t="s">
        <v>62</v>
      </c>
      <c r="F27" s="553" t="s">
        <v>62</v>
      </c>
      <c r="G27" s="553" t="s">
        <v>62</v>
      </c>
      <c r="H27" s="553" t="s">
        <v>62</v>
      </c>
      <c r="I27" s="553" t="s">
        <v>62</v>
      </c>
      <c r="J27" s="553" t="s">
        <v>62</v>
      </c>
      <c r="K27" s="553" t="s">
        <v>62</v>
      </c>
      <c r="L27" s="553" t="s">
        <v>62</v>
      </c>
      <c r="M27" s="553" t="s">
        <v>62</v>
      </c>
      <c r="N27" s="553" t="s">
        <v>62</v>
      </c>
      <c r="O27" s="553" t="s">
        <v>62</v>
      </c>
      <c r="P27" s="553" t="s">
        <v>62</v>
      </c>
      <c r="Q27" s="553" t="s">
        <v>62</v>
      </c>
      <c r="R27" s="553" t="s">
        <v>62</v>
      </c>
      <c r="S27" s="553" t="s">
        <v>62</v>
      </c>
      <c r="T27" s="553" t="s">
        <v>62</v>
      </c>
      <c r="U27" s="553" t="s">
        <v>62</v>
      </c>
      <c r="V27" s="553" t="s">
        <v>62</v>
      </c>
      <c r="W27" s="553" t="s">
        <v>62</v>
      </c>
      <c r="X27" s="553" t="s">
        <v>62</v>
      </c>
      <c r="Y27" s="553" t="s">
        <v>62</v>
      </c>
      <c r="Z27" s="553" t="s">
        <v>62</v>
      </c>
      <c r="AA27" s="554" t="s">
        <v>62</v>
      </c>
      <c r="AB27" s="543"/>
      <c r="AC27" s="543"/>
      <c r="AD27" s="543"/>
      <c r="AE27" s="544"/>
    </row>
    <row r="28" spans="1:31">
      <c r="B28" s="76" t="str">
        <f t="shared" si="1"/>
        <v>EAC</v>
      </c>
      <c r="C28" s="552" t="s">
        <v>208</v>
      </c>
      <c r="D28" s="553">
        <v>79.14</v>
      </c>
      <c r="E28" s="553">
        <v>944.99</v>
      </c>
      <c r="F28" s="553" t="s">
        <v>62</v>
      </c>
      <c r="G28" s="553">
        <v>1024.1300000000001</v>
      </c>
      <c r="H28" s="553" t="s">
        <v>62</v>
      </c>
      <c r="I28" s="553" t="s">
        <v>62</v>
      </c>
      <c r="J28" s="553" t="s">
        <v>62</v>
      </c>
      <c r="K28" s="553" t="s">
        <v>62</v>
      </c>
      <c r="L28" s="553">
        <v>55</v>
      </c>
      <c r="M28" s="553">
        <v>750</v>
      </c>
      <c r="N28" s="553" t="s">
        <v>62</v>
      </c>
      <c r="O28" s="553">
        <v>804</v>
      </c>
      <c r="P28" s="553" t="s">
        <v>62</v>
      </c>
      <c r="Q28" s="553" t="s">
        <v>62</v>
      </c>
      <c r="R28" s="553" t="s">
        <v>62</v>
      </c>
      <c r="S28" s="553" t="s">
        <v>62</v>
      </c>
      <c r="T28" s="553" t="s">
        <v>62</v>
      </c>
      <c r="U28" s="553" t="s">
        <v>62</v>
      </c>
      <c r="V28" s="553" t="s">
        <v>62</v>
      </c>
      <c r="W28" s="553" t="s">
        <v>62</v>
      </c>
      <c r="X28" s="553" t="s">
        <v>62</v>
      </c>
      <c r="Y28" s="553" t="s">
        <v>62</v>
      </c>
      <c r="Z28" s="553" t="s">
        <v>62</v>
      </c>
      <c r="AA28" s="554" t="s">
        <v>62</v>
      </c>
      <c r="AB28" s="543"/>
      <c r="AC28" s="543"/>
      <c r="AD28" s="543"/>
      <c r="AE28" s="544"/>
    </row>
    <row r="29" spans="1:31">
      <c r="B29" s="76" t="str">
        <f t="shared" si="1"/>
        <v>EAC</v>
      </c>
      <c r="C29" s="552" t="s">
        <v>209</v>
      </c>
      <c r="D29" s="553" t="s">
        <v>62</v>
      </c>
      <c r="E29" s="553" t="s">
        <v>62</v>
      </c>
      <c r="F29" s="553" t="s">
        <v>62</v>
      </c>
      <c r="G29" s="553" t="s">
        <v>62</v>
      </c>
      <c r="H29" s="553" t="s">
        <v>62</v>
      </c>
      <c r="I29" s="553" t="s">
        <v>62</v>
      </c>
      <c r="J29" s="553" t="s">
        <v>62</v>
      </c>
      <c r="K29" s="553" t="s">
        <v>62</v>
      </c>
      <c r="L29" s="553" t="s">
        <v>62</v>
      </c>
      <c r="M29" s="553" t="s">
        <v>62</v>
      </c>
      <c r="N29" s="553" t="s">
        <v>62</v>
      </c>
      <c r="O29" s="553" t="s">
        <v>62</v>
      </c>
      <c r="P29" s="553" t="s">
        <v>62</v>
      </c>
      <c r="Q29" s="553" t="s">
        <v>62</v>
      </c>
      <c r="R29" s="553" t="s">
        <v>62</v>
      </c>
      <c r="S29" s="553" t="s">
        <v>62</v>
      </c>
      <c r="T29" s="553" t="s">
        <v>62</v>
      </c>
      <c r="U29" s="553" t="s">
        <v>62</v>
      </c>
      <c r="V29" s="553" t="s">
        <v>62</v>
      </c>
      <c r="W29" s="553" t="s">
        <v>62</v>
      </c>
      <c r="X29" s="553" t="s">
        <v>62</v>
      </c>
      <c r="Y29" s="553" t="s">
        <v>62</v>
      </c>
      <c r="Z29" s="553" t="s">
        <v>62</v>
      </c>
      <c r="AA29" s="554" t="s">
        <v>62</v>
      </c>
      <c r="AB29" s="543"/>
      <c r="AC29" s="543"/>
      <c r="AD29" s="543"/>
      <c r="AE29" s="544"/>
    </row>
    <row r="30" spans="1:31">
      <c r="B30" s="76" t="str">
        <f t="shared" si="1"/>
        <v>EAC</v>
      </c>
      <c r="C30" s="482" t="s">
        <v>210</v>
      </c>
      <c r="D30" s="550" t="s">
        <v>62</v>
      </c>
      <c r="E30" s="550">
        <v>869.99</v>
      </c>
      <c r="F30" s="550" t="s">
        <v>62</v>
      </c>
      <c r="G30" s="550">
        <v>869.99</v>
      </c>
      <c r="H30" s="550" t="s">
        <v>62</v>
      </c>
      <c r="I30" s="550">
        <v>1506</v>
      </c>
      <c r="J30" s="550" t="s">
        <v>62</v>
      </c>
      <c r="K30" s="550">
        <v>1506</v>
      </c>
      <c r="L30" s="550">
        <v>0</v>
      </c>
      <c r="M30" s="550">
        <v>1478</v>
      </c>
      <c r="N30" s="550" t="s">
        <v>62</v>
      </c>
      <c r="O30" s="550">
        <v>1478</v>
      </c>
      <c r="P30" s="550" t="s">
        <v>62</v>
      </c>
      <c r="Q30" s="550" t="s">
        <v>62</v>
      </c>
      <c r="R30" s="550" t="s">
        <v>62</v>
      </c>
      <c r="S30" s="550" t="s">
        <v>62</v>
      </c>
      <c r="T30" s="550" t="s">
        <v>62</v>
      </c>
      <c r="U30" s="550" t="s">
        <v>62</v>
      </c>
      <c r="V30" s="550" t="s">
        <v>62</v>
      </c>
      <c r="W30" s="550" t="s">
        <v>62</v>
      </c>
      <c r="X30" s="550" t="s">
        <v>62</v>
      </c>
      <c r="Y30" s="550" t="s">
        <v>62</v>
      </c>
      <c r="Z30" s="550" t="s">
        <v>62</v>
      </c>
      <c r="AA30" s="551" t="s">
        <v>62</v>
      </c>
      <c r="AB30" s="543"/>
      <c r="AC30" s="543"/>
      <c r="AD30" s="543"/>
      <c r="AE30" s="544"/>
    </row>
    <row r="31" spans="1:31">
      <c r="B31" s="76" t="str">
        <f t="shared" si="1"/>
        <v>EAC</v>
      </c>
      <c r="C31" s="552" t="s">
        <v>211</v>
      </c>
      <c r="D31" s="553" t="s">
        <v>62</v>
      </c>
      <c r="E31" s="553" t="s">
        <v>62</v>
      </c>
      <c r="F31" s="553" t="s">
        <v>62</v>
      </c>
      <c r="G31" s="553" t="s">
        <v>62</v>
      </c>
      <c r="H31" s="553" t="s">
        <v>62</v>
      </c>
      <c r="I31" s="553" t="s">
        <v>62</v>
      </c>
      <c r="J31" s="553" t="s">
        <v>62</v>
      </c>
      <c r="K31" s="553" t="s">
        <v>62</v>
      </c>
      <c r="L31" s="553" t="s">
        <v>62</v>
      </c>
      <c r="M31" s="553" t="s">
        <v>62</v>
      </c>
      <c r="N31" s="553" t="s">
        <v>62</v>
      </c>
      <c r="O31" s="553" t="s">
        <v>62</v>
      </c>
      <c r="P31" s="553" t="s">
        <v>62</v>
      </c>
      <c r="Q31" s="553" t="s">
        <v>62</v>
      </c>
      <c r="R31" s="553" t="s">
        <v>62</v>
      </c>
      <c r="S31" s="553" t="s">
        <v>62</v>
      </c>
      <c r="T31" s="553" t="s">
        <v>62</v>
      </c>
      <c r="U31" s="553" t="s">
        <v>62</v>
      </c>
      <c r="V31" s="553" t="s">
        <v>62</v>
      </c>
      <c r="W31" s="553" t="s">
        <v>62</v>
      </c>
      <c r="X31" s="553" t="s">
        <v>62</v>
      </c>
      <c r="Y31" s="553" t="s">
        <v>62</v>
      </c>
      <c r="Z31" s="553" t="s">
        <v>62</v>
      </c>
      <c r="AA31" s="554" t="s">
        <v>62</v>
      </c>
      <c r="AB31" s="543"/>
      <c r="AC31" s="543"/>
      <c r="AD31" s="543"/>
      <c r="AE31" s="544"/>
    </row>
    <row r="32" spans="1:31">
      <c r="B32" s="76" t="str">
        <f t="shared" si="1"/>
        <v>EAC</v>
      </c>
      <c r="C32" s="552" t="s">
        <v>212</v>
      </c>
      <c r="D32" s="553" t="s">
        <v>62</v>
      </c>
      <c r="E32" s="553">
        <v>869.99</v>
      </c>
      <c r="F32" s="553" t="s">
        <v>62</v>
      </c>
      <c r="G32" s="553">
        <v>869.99</v>
      </c>
      <c r="H32" s="553" t="s">
        <v>62</v>
      </c>
      <c r="I32" s="553">
        <v>1506</v>
      </c>
      <c r="J32" s="553" t="s">
        <v>62</v>
      </c>
      <c r="K32" s="553">
        <v>1506</v>
      </c>
      <c r="L32" s="553">
        <v>0</v>
      </c>
      <c r="M32" s="553">
        <v>1478</v>
      </c>
      <c r="N32" s="553" t="s">
        <v>62</v>
      </c>
      <c r="O32" s="553">
        <v>1478</v>
      </c>
      <c r="P32" s="553" t="s">
        <v>62</v>
      </c>
      <c r="Q32" s="553" t="s">
        <v>62</v>
      </c>
      <c r="R32" s="553" t="s">
        <v>62</v>
      </c>
      <c r="S32" s="553" t="s">
        <v>62</v>
      </c>
      <c r="T32" s="553" t="s">
        <v>62</v>
      </c>
      <c r="U32" s="553" t="s">
        <v>62</v>
      </c>
      <c r="V32" s="553" t="s">
        <v>62</v>
      </c>
      <c r="W32" s="553" t="s">
        <v>62</v>
      </c>
      <c r="X32" s="553" t="s">
        <v>62</v>
      </c>
      <c r="Y32" s="553" t="s">
        <v>62</v>
      </c>
      <c r="Z32" s="553" t="s">
        <v>62</v>
      </c>
      <c r="AA32" s="554" t="s">
        <v>62</v>
      </c>
      <c r="AB32" s="543"/>
      <c r="AC32" s="543"/>
      <c r="AD32" s="543"/>
      <c r="AE32" s="544"/>
    </row>
    <row r="33" spans="1:31">
      <c r="B33" s="76" t="str">
        <f t="shared" si="1"/>
        <v>EAC</v>
      </c>
      <c r="C33" s="552" t="s">
        <v>213</v>
      </c>
      <c r="D33" s="553" t="s">
        <v>62</v>
      </c>
      <c r="E33" s="553" t="s">
        <v>62</v>
      </c>
      <c r="F33" s="553" t="s">
        <v>62</v>
      </c>
      <c r="G33" s="553" t="s">
        <v>62</v>
      </c>
      <c r="H33" s="553" t="s">
        <v>62</v>
      </c>
      <c r="I33" s="553" t="s">
        <v>62</v>
      </c>
      <c r="J33" s="553" t="s">
        <v>62</v>
      </c>
      <c r="K33" s="553" t="s">
        <v>62</v>
      </c>
      <c r="L33" s="553" t="s">
        <v>62</v>
      </c>
      <c r="M33" s="553" t="s">
        <v>62</v>
      </c>
      <c r="N33" s="553" t="s">
        <v>62</v>
      </c>
      <c r="O33" s="553" t="s">
        <v>62</v>
      </c>
      <c r="P33" s="553" t="s">
        <v>62</v>
      </c>
      <c r="Q33" s="553" t="s">
        <v>62</v>
      </c>
      <c r="R33" s="553" t="s">
        <v>62</v>
      </c>
      <c r="S33" s="553" t="s">
        <v>62</v>
      </c>
      <c r="T33" s="553" t="s">
        <v>62</v>
      </c>
      <c r="U33" s="553" t="s">
        <v>62</v>
      </c>
      <c r="V33" s="553" t="s">
        <v>62</v>
      </c>
      <c r="W33" s="553" t="s">
        <v>62</v>
      </c>
      <c r="X33" s="553" t="s">
        <v>62</v>
      </c>
      <c r="Y33" s="553" t="s">
        <v>62</v>
      </c>
      <c r="Z33" s="553" t="s">
        <v>62</v>
      </c>
      <c r="AA33" s="554" t="s">
        <v>62</v>
      </c>
      <c r="AB33" s="543"/>
      <c r="AC33" s="543"/>
      <c r="AD33" s="543"/>
      <c r="AE33" s="544"/>
    </row>
    <row r="34" spans="1:31">
      <c r="B34" s="76" t="str">
        <f t="shared" si="1"/>
        <v>EAC</v>
      </c>
      <c r="C34" s="552" t="s">
        <v>214</v>
      </c>
      <c r="D34" s="553" t="s">
        <v>62</v>
      </c>
      <c r="E34" s="553" t="s">
        <v>62</v>
      </c>
      <c r="F34" s="553" t="s">
        <v>62</v>
      </c>
      <c r="G34" s="553" t="s">
        <v>62</v>
      </c>
      <c r="H34" s="553" t="s">
        <v>62</v>
      </c>
      <c r="I34" s="553" t="s">
        <v>62</v>
      </c>
      <c r="J34" s="553" t="s">
        <v>62</v>
      </c>
      <c r="K34" s="553" t="s">
        <v>62</v>
      </c>
      <c r="L34" s="553" t="s">
        <v>62</v>
      </c>
      <c r="M34" s="553" t="s">
        <v>62</v>
      </c>
      <c r="N34" s="553" t="s">
        <v>62</v>
      </c>
      <c r="O34" s="553" t="s">
        <v>62</v>
      </c>
      <c r="P34" s="553" t="s">
        <v>62</v>
      </c>
      <c r="Q34" s="553" t="s">
        <v>62</v>
      </c>
      <c r="R34" s="553" t="s">
        <v>62</v>
      </c>
      <c r="S34" s="553" t="s">
        <v>62</v>
      </c>
      <c r="T34" s="553" t="s">
        <v>62</v>
      </c>
      <c r="U34" s="553" t="s">
        <v>62</v>
      </c>
      <c r="V34" s="553" t="s">
        <v>62</v>
      </c>
      <c r="W34" s="553" t="s">
        <v>62</v>
      </c>
      <c r="X34" s="553" t="s">
        <v>62</v>
      </c>
      <c r="Y34" s="553" t="s">
        <v>62</v>
      </c>
      <c r="Z34" s="553" t="s">
        <v>62</v>
      </c>
      <c r="AA34" s="554" t="s">
        <v>62</v>
      </c>
      <c r="AB34" s="543"/>
      <c r="AC34" s="543"/>
      <c r="AD34" s="543"/>
      <c r="AE34" s="544"/>
    </row>
    <row r="35" spans="1:31">
      <c r="B35" s="76" t="str">
        <f t="shared" si="1"/>
        <v>EAC</v>
      </c>
      <c r="C35" s="552" t="s">
        <v>215</v>
      </c>
      <c r="D35" s="555" t="s">
        <v>62</v>
      </c>
      <c r="E35" s="555" t="s">
        <v>62</v>
      </c>
      <c r="F35" s="555" t="s">
        <v>62</v>
      </c>
      <c r="G35" s="555" t="s">
        <v>62</v>
      </c>
      <c r="H35" s="555" t="s">
        <v>62</v>
      </c>
      <c r="I35" s="555" t="s">
        <v>62</v>
      </c>
      <c r="J35" s="555" t="s">
        <v>62</v>
      </c>
      <c r="K35" s="555" t="s">
        <v>62</v>
      </c>
      <c r="L35" s="555" t="s">
        <v>62</v>
      </c>
      <c r="M35" s="555" t="s">
        <v>62</v>
      </c>
      <c r="N35" s="555" t="s">
        <v>62</v>
      </c>
      <c r="O35" s="555" t="s">
        <v>62</v>
      </c>
      <c r="P35" s="555" t="s">
        <v>62</v>
      </c>
      <c r="Q35" s="555" t="s">
        <v>62</v>
      </c>
      <c r="R35" s="555" t="s">
        <v>62</v>
      </c>
      <c r="S35" s="555" t="s">
        <v>62</v>
      </c>
      <c r="T35" s="555" t="s">
        <v>62</v>
      </c>
      <c r="U35" s="555" t="s">
        <v>62</v>
      </c>
      <c r="V35" s="555" t="s">
        <v>62</v>
      </c>
      <c r="W35" s="555" t="s">
        <v>62</v>
      </c>
      <c r="X35" s="555" t="s">
        <v>62</v>
      </c>
      <c r="Y35" s="555" t="s">
        <v>62</v>
      </c>
      <c r="Z35" s="555" t="s">
        <v>62</v>
      </c>
      <c r="AA35" s="556" t="s">
        <v>62</v>
      </c>
      <c r="AB35" s="543"/>
      <c r="AC35" s="543"/>
      <c r="AD35" s="543"/>
      <c r="AE35" s="544"/>
    </row>
    <row r="36" spans="1:31">
      <c r="B36" s="76" t="str">
        <f t="shared" si="1"/>
        <v>EAC</v>
      </c>
      <c r="C36" s="557" t="s">
        <v>216</v>
      </c>
      <c r="D36" s="558"/>
      <c r="E36" s="558"/>
      <c r="F36" s="558"/>
      <c r="G36" s="558"/>
      <c r="H36" s="558"/>
      <c r="I36" s="558"/>
      <c r="J36" s="558"/>
      <c r="K36" s="558"/>
      <c r="L36" s="559"/>
      <c r="M36" s="559"/>
      <c r="N36" s="559"/>
      <c r="O36" s="559"/>
      <c r="P36" s="559"/>
      <c r="Q36" s="559"/>
      <c r="R36" s="559"/>
      <c r="S36" s="559"/>
      <c r="T36" s="559"/>
      <c r="U36" s="559"/>
      <c r="V36" s="560"/>
      <c r="W36" s="560"/>
      <c r="X36" s="561"/>
      <c r="Y36" s="561"/>
      <c r="Z36" s="561"/>
      <c r="AA36" s="561"/>
      <c r="AB36" s="543"/>
      <c r="AC36" s="543"/>
      <c r="AD36" s="543"/>
      <c r="AE36" s="544"/>
    </row>
    <row r="37" spans="1:31">
      <c r="B37" s="76" t="str">
        <f t="shared" si="1"/>
        <v>EAC</v>
      </c>
      <c r="C37" s="57" t="s">
        <v>217</v>
      </c>
      <c r="D37" s="89"/>
      <c r="E37" s="89"/>
      <c r="F37" s="89"/>
      <c r="G37" s="89"/>
      <c r="H37" s="89"/>
      <c r="I37" s="89"/>
      <c r="J37" s="89"/>
      <c r="K37" s="89"/>
      <c r="L37" s="42"/>
      <c r="M37" s="42"/>
      <c r="N37" s="42"/>
      <c r="O37" s="42"/>
      <c r="P37" s="42"/>
      <c r="Q37" s="42"/>
      <c r="R37" s="42"/>
      <c r="S37" s="42"/>
      <c r="T37" s="42"/>
      <c r="U37" s="42"/>
      <c r="V37" s="42"/>
      <c r="W37" s="42"/>
      <c r="AB37" s="543"/>
      <c r="AC37" s="543"/>
      <c r="AD37" s="543"/>
      <c r="AE37" s="544"/>
    </row>
    <row r="38" spans="1:31">
      <c r="A38" s="16"/>
      <c r="B38" s="521" t="s">
        <v>16</v>
      </c>
      <c r="C38" s="520"/>
      <c r="D38" s="571">
        <v>2021</v>
      </c>
      <c r="E38" s="572"/>
      <c r="F38" s="572"/>
      <c r="G38" s="573"/>
      <c r="H38" s="571">
        <v>2020</v>
      </c>
      <c r="I38" s="572"/>
      <c r="J38" s="572"/>
      <c r="K38" s="573"/>
      <c r="L38" s="571">
        <v>2019</v>
      </c>
      <c r="M38" s="572"/>
      <c r="N38" s="572"/>
      <c r="O38" s="573"/>
      <c r="P38" s="571">
        <v>2018</v>
      </c>
      <c r="Q38" s="572"/>
      <c r="R38" s="572"/>
      <c r="S38" s="573"/>
      <c r="T38" s="571">
        <v>2017</v>
      </c>
      <c r="U38" s="572"/>
      <c r="V38" s="572"/>
      <c r="W38" s="573"/>
      <c r="X38" s="571">
        <v>2016</v>
      </c>
      <c r="Y38" s="572"/>
      <c r="Z38" s="572"/>
      <c r="AA38" s="573"/>
      <c r="AB38" s="571">
        <v>2015</v>
      </c>
      <c r="AC38" s="572"/>
      <c r="AD38" s="572"/>
      <c r="AE38" s="573"/>
    </row>
    <row r="39" spans="1:31">
      <c r="A39" s="16"/>
      <c r="B39" s="520" t="str">
        <f>$B$38</f>
        <v>EBO</v>
      </c>
      <c r="C39" s="311" t="s">
        <v>198</v>
      </c>
      <c r="D39" s="522" t="s">
        <v>199</v>
      </c>
      <c r="E39" s="523" t="s">
        <v>200</v>
      </c>
      <c r="F39" s="524" t="s">
        <v>201</v>
      </c>
      <c r="G39" s="523" t="s">
        <v>202</v>
      </c>
      <c r="H39" s="522" t="s">
        <v>199</v>
      </c>
      <c r="I39" s="523" t="s">
        <v>200</v>
      </c>
      <c r="J39" s="524" t="s">
        <v>201</v>
      </c>
      <c r="K39" s="523" t="s">
        <v>202</v>
      </c>
      <c r="L39" s="522" t="s">
        <v>199</v>
      </c>
      <c r="M39" s="523" t="s">
        <v>200</v>
      </c>
      <c r="N39" s="524" t="s">
        <v>201</v>
      </c>
      <c r="O39" s="523" t="s">
        <v>202</v>
      </c>
      <c r="P39" s="522" t="s">
        <v>199</v>
      </c>
      <c r="Q39" s="523" t="s">
        <v>200</v>
      </c>
      <c r="R39" s="524" t="s">
        <v>201</v>
      </c>
      <c r="S39" s="523" t="s">
        <v>202</v>
      </c>
      <c r="T39" s="522" t="s">
        <v>199</v>
      </c>
      <c r="U39" s="523" t="s">
        <v>200</v>
      </c>
      <c r="V39" s="524" t="s">
        <v>201</v>
      </c>
      <c r="W39" s="523" t="s">
        <v>202</v>
      </c>
      <c r="X39" s="522" t="s">
        <v>199</v>
      </c>
      <c r="Y39" s="523" t="s">
        <v>200</v>
      </c>
      <c r="Z39" s="524" t="s">
        <v>201</v>
      </c>
      <c r="AA39" s="523" t="s">
        <v>202</v>
      </c>
      <c r="AB39" s="522" t="s">
        <v>199</v>
      </c>
      <c r="AC39" s="523" t="s">
        <v>200</v>
      </c>
      <c r="AD39" s="524" t="s">
        <v>201</v>
      </c>
      <c r="AE39" s="523" t="s">
        <v>202</v>
      </c>
    </row>
    <row r="40" spans="1:31">
      <c r="A40" s="16"/>
      <c r="B40" s="76" t="str">
        <f t="shared" ref="B40:B54" si="2">$B$38</f>
        <v>EBO</v>
      </c>
      <c r="C40" s="40" t="s">
        <v>203</v>
      </c>
      <c r="D40" s="525">
        <v>7</v>
      </c>
      <c r="E40" s="525">
        <v>7</v>
      </c>
      <c r="F40" s="525">
        <v>0</v>
      </c>
      <c r="G40" s="525">
        <v>14</v>
      </c>
      <c r="H40" s="525">
        <v>7</v>
      </c>
      <c r="I40" s="525">
        <v>7</v>
      </c>
      <c r="J40" s="525" t="s">
        <v>62</v>
      </c>
      <c r="K40" s="525">
        <v>14</v>
      </c>
      <c r="L40" s="525">
        <v>7</v>
      </c>
      <c r="M40" s="525">
        <v>7</v>
      </c>
      <c r="N40" s="525" t="s">
        <v>62</v>
      </c>
      <c r="O40" s="525">
        <v>14</v>
      </c>
      <c r="P40" s="525">
        <v>7</v>
      </c>
      <c r="Q40" s="525">
        <v>7</v>
      </c>
      <c r="R40" s="525" t="s">
        <v>62</v>
      </c>
      <c r="S40" s="525">
        <v>14</v>
      </c>
      <c r="T40" s="525">
        <v>7</v>
      </c>
      <c r="U40" s="525">
        <v>6</v>
      </c>
      <c r="V40" s="525" t="s">
        <v>62</v>
      </c>
      <c r="W40" s="525">
        <v>13</v>
      </c>
      <c r="X40" s="525">
        <v>7</v>
      </c>
      <c r="Y40" s="525">
        <v>6</v>
      </c>
      <c r="Z40" s="525" t="s">
        <v>62</v>
      </c>
      <c r="AA40" s="530">
        <v>13</v>
      </c>
      <c r="AB40" s="525">
        <v>8</v>
      </c>
      <c r="AC40" s="525">
        <v>6</v>
      </c>
      <c r="AD40" s="525" t="s">
        <v>62</v>
      </c>
      <c r="AE40" s="530">
        <v>14</v>
      </c>
    </row>
    <row r="41" spans="1:31">
      <c r="A41" s="16"/>
      <c r="B41" s="76" t="str">
        <f t="shared" si="2"/>
        <v>EBO</v>
      </c>
      <c r="C41" s="19" t="s">
        <v>204</v>
      </c>
      <c r="D41" s="526">
        <v>634.30999999999995</v>
      </c>
      <c r="E41" s="526">
        <v>1313.23</v>
      </c>
      <c r="F41" s="526" t="s">
        <v>62</v>
      </c>
      <c r="G41" s="526">
        <v>1947.54</v>
      </c>
      <c r="H41" s="526">
        <v>561</v>
      </c>
      <c r="I41" s="526">
        <v>961</v>
      </c>
      <c r="J41" s="526" t="s">
        <v>62</v>
      </c>
      <c r="K41" s="526">
        <v>1522</v>
      </c>
      <c r="L41" s="526">
        <v>582</v>
      </c>
      <c r="M41" s="526">
        <v>847</v>
      </c>
      <c r="N41" s="526" t="s">
        <v>62</v>
      </c>
      <c r="O41" s="526">
        <v>1429</v>
      </c>
      <c r="P41" s="526">
        <v>571</v>
      </c>
      <c r="Q41" s="526">
        <v>826</v>
      </c>
      <c r="R41" s="526" t="s">
        <v>62</v>
      </c>
      <c r="S41" s="526">
        <v>1397</v>
      </c>
      <c r="T41" s="526">
        <v>631</v>
      </c>
      <c r="U41" s="526">
        <v>1761</v>
      </c>
      <c r="V41" s="526" t="s">
        <v>62</v>
      </c>
      <c r="W41" s="526">
        <v>2393</v>
      </c>
      <c r="X41" s="526">
        <v>535.75</v>
      </c>
      <c r="Y41" s="526">
        <v>921.68</v>
      </c>
      <c r="Z41" s="526" t="s">
        <v>62</v>
      </c>
      <c r="AA41" s="531">
        <v>1457.4</v>
      </c>
      <c r="AB41" s="526">
        <v>451.7</v>
      </c>
      <c r="AC41" s="526">
        <v>893.55</v>
      </c>
      <c r="AD41" s="526" t="s">
        <v>62</v>
      </c>
      <c r="AE41" s="531">
        <v>1345.25</v>
      </c>
    </row>
    <row r="42" spans="1:31">
      <c r="A42" s="16"/>
      <c r="B42" s="76" t="str">
        <f t="shared" si="2"/>
        <v>EBO</v>
      </c>
      <c r="C42" s="58" t="s">
        <v>205</v>
      </c>
      <c r="D42" s="527">
        <v>495.11</v>
      </c>
      <c r="E42" s="527">
        <v>586.89</v>
      </c>
      <c r="F42" s="527" t="s">
        <v>62</v>
      </c>
      <c r="G42" s="527">
        <v>1082</v>
      </c>
      <c r="H42" s="527">
        <v>426</v>
      </c>
      <c r="I42" s="527">
        <v>564</v>
      </c>
      <c r="J42" s="527" t="s">
        <v>62</v>
      </c>
      <c r="K42" s="527">
        <v>991</v>
      </c>
      <c r="L42" s="527">
        <v>449</v>
      </c>
      <c r="M42" s="527">
        <v>537</v>
      </c>
      <c r="N42" s="527" t="s">
        <v>62</v>
      </c>
      <c r="O42" s="527">
        <v>985</v>
      </c>
      <c r="P42" s="527">
        <v>433</v>
      </c>
      <c r="Q42" s="527">
        <v>602</v>
      </c>
      <c r="R42" s="527" t="s">
        <v>62</v>
      </c>
      <c r="S42" s="527">
        <v>1035</v>
      </c>
      <c r="T42" s="527">
        <v>437</v>
      </c>
      <c r="U42" s="527">
        <v>719</v>
      </c>
      <c r="V42" s="527" t="s">
        <v>62</v>
      </c>
      <c r="W42" s="527">
        <v>1156</v>
      </c>
      <c r="X42" s="527">
        <v>413.24</v>
      </c>
      <c r="Y42" s="527">
        <v>682.81</v>
      </c>
      <c r="Z42" s="527" t="s">
        <v>62</v>
      </c>
      <c r="AA42" s="532">
        <v>1096</v>
      </c>
      <c r="AB42" s="527">
        <v>349.17</v>
      </c>
      <c r="AC42" s="527">
        <v>660.61</v>
      </c>
      <c r="AD42" s="527" t="s">
        <v>62</v>
      </c>
      <c r="AE42" s="532">
        <v>1009.78</v>
      </c>
    </row>
    <row r="43" spans="1:31">
      <c r="A43" s="16"/>
      <c r="B43" s="76" t="str">
        <f t="shared" si="2"/>
        <v>EBO</v>
      </c>
      <c r="C43" s="58" t="s">
        <v>206</v>
      </c>
      <c r="D43" s="528">
        <v>7.01</v>
      </c>
      <c r="E43" s="528">
        <v>157.56</v>
      </c>
      <c r="F43" s="528" t="s">
        <v>62</v>
      </c>
      <c r="G43" s="528">
        <v>164.57</v>
      </c>
      <c r="H43" s="528">
        <v>11</v>
      </c>
      <c r="I43" s="528">
        <v>111</v>
      </c>
      <c r="J43" s="528" t="s">
        <v>62</v>
      </c>
      <c r="K43" s="528">
        <v>122</v>
      </c>
      <c r="L43" s="528">
        <v>11</v>
      </c>
      <c r="M43" s="528">
        <v>65</v>
      </c>
      <c r="N43" s="528" t="s">
        <v>62</v>
      </c>
      <c r="O43" s="528">
        <v>76</v>
      </c>
      <c r="P43" s="528">
        <v>9</v>
      </c>
      <c r="Q43" s="528">
        <v>52</v>
      </c>
      <c r="R43" s="528" t="s">
        <v>62</v>
      </c>
      <c r="S43" s="528">
        <v>61</v>
      </c>
      <c r="T43" s="528">
        <v>12</v>
      </c>
      <c r="U43" s="528">
        <v>80</v>
      </c>
      <c r="V43" s="528" t="s">
        <v>62</v>
      </c>
      <c r="W43" s="528">
        <v>92</v>
      </c>
      <c r="X43" s="528">
        <v>17.649999999999999</v>
      </c>
      <c r="Y43" s="528">
        <v>66.33</v>
      </c>
      <c r="Z43" s="528" t="s">
        <v>62</v>
      </c>
      <c r="AA43" s="533">
        <v>84</v>
      </c>
      <c r="AB43" s="528">
        <v>14.42</v>
      </c>
      <c r="AC43" s="528">
        <v>66.239999999999995</v>
      </c>
      <c r="AD43" s="528" t="s">
        <v>62</v>
      </c>
      <c r="AE43" s="533">
        <v>80.66</v>
      </c>
    </row>
    <row r="44" spans="1:31">
      <c r="A44" s="16"/>
      <c r="B44" s="76" t="str">
        <f t="shared" si="2"/>
        <v>EBO</v>
      </c>
      <c r="C44" s="58" t="s">
        <v>207</v>
      </c>
      <c r="D44" s="527">
        <v>0</v>
      </c>
      <c r="E44" s="527">
        <v>0</v>
      </c>
      <c r="F44" s="527" t="s">
        <v>62</v>
      </c>
      <c r="G44" s="527">
        <v>0</v>
      </c>
      <c r="H44" s="527" t="s">
        <v>62</v>
      </c>
      <c r="I44" s="527" t="s">
        <v>62</v>
      </c>
      <c r="J44" s="527" t="s">
        <v>62</v>
      </c>
      <c r="K44" s="527" t="s">
        <v>62</v>
      </c>
      <c r="L44" s="527" t="s">
        <v>62</v>
      </c>
      <c r="M44" s="527" t="s">
        <v>62</v>
      </c>
      <c r="N44" s="527" t="s">
        <v>62</v>
      </c>
      <c r="O44" s="527" t="s">
        <v>62</v>
      </c>
      <c r="P44" s="527" t="s">
        <v>62</v>
      </c>
      <c r="Q44" s="527" t="s">
        <v>62</v>
      </c>
      <c r="R44" s="527" t="s">
        <v>62</v>
      </c>
      <c r="S44" s="527" t="s">
        <v>62</v>
      </c>
      <c r="T44" s="527" t="s">
        <v>62</v>
      </c>
      <c r="U44" s="527" t="s">
        <v>62</v>
      </c>
      <c r="V44" s="527" t="s">
        <v>62</v>
      </c>
      <c r="W44" s="527" t="s">
        <v>62</v>
      </c>
      <c r="X44" s="527" t="s">
        <v>62</v>
      </c>
      <c r="Y44" s="527" t="s">
        <v>62</v>
      </c>
      <c r="Z44" s="527" t="s">
        <v>62</v>
      </c>
      <c r="AA44" s="532" t="s">
        <v>62</v>
      </c>
      <c r="AB44" s="527" t="s">
        <v>62</v>
      </c>
      <c r="AC44" s="527"/>
      <c r="AD44" s="527" t="s">
        <v>62</v>
      </c>
      <c r="AE44" s="532" t="s">
        <v>62</v>
      </c>
    </row>
    <row r="45" spans="1:31">
      <c r="A45" s="16"/>
      <c r="B45" s="76" t="str">
        <f t="shared" si="2"/>
        <v>EBO</v>
      </c>
      <c r="C45" s="58" t="s">
        <v>208</v>
      </c>
      <c r="D45" s="528">
        <v>132.19</v>
      </c>
      <c r="E45" s="528">
        <v>568.78</v>
      </c>
      <c r="F45" s="528" t="s">
        <v>62</v>
      </c>
      <c r="G45" s="528">
        <v>700.97</v>
      </c>
      <c r="H45" s="528">
        <v>123</v>
      </c>
      <c r="I45" s="528">
        <v>286</v>
      </c>
      <c r="J45" s="528" t="s">
        <v>62</v>
      </c>
      <c r="K45" s="528">
        <v>409</v>
      </c>
      <c r="L45" s="528">
        <v>123</v>
      </c>
      <c r="M45" s="528">
        <v>245</v>
      </c>
      <c r="N45" s="528" t="s">
        <v>62</v>
      </c>
      <c r="O45" s="528">
        <v>368</v>
      </c>
      <c r="P45" s="528">
        <v>128</v>
      </c>
      <c r="Q45" s="528">
        <v>172</v>
      </c>
      <c r="R45" s="528" t="s">
        <v>62</v>
      </c>
      <c r="S45" s="528">
        <v>300</v>
      </c>
      <c r="T45" s="528">
        <v>182</v>
      </c>
      <c r="U45" s="528">
        <v>962</v>
      </c>
      <c r="V45" s="528" t="s">
        <v>62</v>
      </c>
      <c r="W45" s="528">
        <v>1144</v>
      </c>
      <c r="X45" s="528">
        <v>104.87</v>
      </c>
      <c r="Y45" s="528">
        <v>172.54</v>
      </c>
      <c r="Z45" s="528" t="s">
        <v>62</v>
      </c>
      <c r="AA45" s="533">
        <v>277.39999999999998</v>
      </c>
      <c r="AB45" s="528">
        <v>88.11</v>
      </c>
      <c r="AC45" s="528">
        <v>166.7</v>
      </c>
      <c r="AD45" s="528" t="s">
        <v>62</v>
      </c>
      <c r="AE45" s="533">
        <v>254.81</v>
      </c>
    </row>
    <row r="46" spans="1:31">
      <c r="A46" s="16"/>
      <c r="B46" s="76" t="str">
        <f t="shared" si="2"/>
        <v>EBO</v>
      </c>
      <c r="C46" s="58" t="s">
        <v>209</v>
      </c>
      <c r="D46" s="527" t="s">
        <v>62</v>
      </c>
      <c r="E46" s="527" t="s">
        <v>62</v>
      </c>
      <c r="F46" s="527" t="s">
        <v>62</v>
      </c>
      <c r="G46" s="527" t="s">
        <v>62</v>
      </c>
      <c r="H46" s="527" t="s">
        <v>62</v>
      </c>
      <c r="I46" s="527" t="s">
        <v>62</v>
      </c>
      <c r="J46" s="527" t="s">
        <v>62</v>
      </c>
      <c r="K46" s="527" t="s">
        <v>62</v>
      </c>
      <c r="L46" s="527" t="s">
        <v>62</v>
      </c>
      <c r="M46" s="527" t="s">
        <v>62</v>
      </c>
      <c r="N46" s="527" t="s">
        <v>62</v>
      </c>
      <c r="O46" s="527" t="s">
        <v>62</v>
      </c>
      <c r="P46" s="527" t="s">
        <v>62</v>
      </c>
      <c r="Q46" s="527" t="s">
        <v>62</v>
      </c>
      <c r="R46" s="527" t="s">
        <v>62</v>
      </c>
      <c r="S46" s="527" t="s">
        <v>62</v>
      </c>
      <c r="T46" s="527" t="s">
        <v>62</v>
      </c>
      <c r="U46" s="527" t="s">
        <v>62</v>
      </c>
      <c r="V46" s="527" t="s">
        <v>62</v>
      </c>
      <c r="W46" s="527" t="s">
        <v>62</v>
      </c>
      <c r="X46" s="527" t="s">
        <v>62</v>
      </c>
      <c r="Y46" s="527" t="s">
        <v>62</v>
      </c>
      <c r="Z46" s="527" t="s">
        <v>62</v>
      </c>
      <c r="AA46" s="532" t="s">
        <v>62</v>
      </c>
      <c r="AB46" s="527" t="s">
        <v>62</v>
      </c>
      <c r="AC46" s="527"/>
      <c r="AD46" s="527" t="s">
        <v>62</v>
      </c>
      <c r="AE46" s="532" t="s">
        <v>62</v>
      </c>
    </row>
    <row r="47" spans="1:31">
      <c r="A47" s="16"/>
      <c r="B47" s="76" t="str">
        <f t="shared" si="2"/>
        <v>EBO</v>
      </c>
      <c r="C47" s="19" t="s">
        <v>210</v>
      </c>
      <c r="D47" s="526">
        <v>0</v>
      </c>
      <c r="E47" s="526">
        <v>92.85</v>
      </c>
      <c r="F47" s="526" t="s">
        <v>62</v>
      </c>
      <c r="G47" s="526">
        <v>92.85</v>
      </c>
      <c r="H47" s="526" t="s">
        <v>62</v>
      </c>
      <c r="I47" s="526">
        <v>428</v>
      </c>
      <c r="J47" s="526" t="s">
        <v>62</v>
      </c>
      <c r="K47" s="526">
        <v>428</v>
      </c>
      <c r="L47" s="526" t="s">
        <v>62</v>
      </c>
      <c r="M47" s="526">
        <v>405</v>
      </c>
      <c r="N47" s="526" t="s">
        <v>62</v>
      </c>
      <c r="O47" s="526">
        <v>405</v>
      </c>
      <c r="P47" s="526">
        <v>302</v>
      </c>
      <c r="Q47" s="526">
        <v>556</v>
      </c>
      <c r="R47" s="526" t="s">
        <v>62</v>
      </c>
      <c r="S47" s="526">
        <v>858</v>
      </c>
      <c r="T47" s="526">
        <v>515</v>
      </c>
      <c r="U47" s="526">
        <v>639</v>
      </c>
      <c r="V47" s="526" t="s">
        <v>62</v>
      </c>
      <c r="W47" s="526">
        <v>1154</v>
      </c>
      <c r="X47" s="526">
        <v>390.81</v>
      </c>
      <c r="Y47" s="526">
        <v>702.6</v>
      </c>
      <c r="Z47" s="526" t="s">
        <v>62</v>
      </c>
      <c r="AA47" s="531">
        <v>1093.4000000000001</v>
      </c>
      <c r="AB47" s="526">
        <v>263.37</v>
      </c>
      <c r="AC47" s="526">
        <v>508.78</v>
      </c>
      <c r="AD47" s="526" t="s">
        <v>62</v>
      </c>
      <c r="AE47" s="531">
        <v>772.15</v>
      </c>
    </row>
    <row r="48" spans="1:31">
      <c r="A48" s="16"/>
      <c r="B48" s="76" t="str">
        <f t="shared" si="2"/>
        <v>EBO</v>
      </c>
      <c r="C48" s="58" t="s">
        <v>211</v>
      </c>
      <c r="D48" s="527" t="s">
        <v>62</v>
      </c>
      <c r="E48" s="527" t="s">
        <v>62</v>
      </c>
      <c r="F48" s="527" t="s">
        <v>62</v>
      </c>
      <c r="G48" s="527" t="s">
        <v>62</v>
      </c>
      <c r="H48" s="527" t="s">
        <v>62</v>
      </c>
      <c r="I48" s="527" t="s">
        <v>62</v>
      </c>
      <c r="J48" s="527" t="s">
        <v>62</v>
      </c>
      <c r="K48" s="527" t="s">
        <v>62</v>
      </c>
      <c r="L48" s="527" t="s">
        <v>62</v>
      </c>
      <c r="M48" s="527" t="s">
        <v>62</v>
      </c>
      <c r="N48" s="527" t="s">
        <v>62</v>
      </c>
      <c r="O48" s="527" t="s">
        <v>62</v>
      </c>
      <c r="P48" s="527" t="s">
        <v>62</v>
      </c>
      <c r="Q48" s="527" t="s">
        <v>62</v>
      </c>
      <c r="R48" s="527" t="s">
        <v>62</v>
      </c>
      <c r="S48" s="527" t="s">
        <v>62</v>
      </c>
      <c r="T48" s="527" t="s">
        <v>62</v>
      </c>
      <c r="U48" s="527" t="s">
        <v>62</v>
      </c>
      <c r="V48" s="527" t="s">
        <v>62</v>
      </c>
      <c r="W48" s="527" t="s">
        <v>62</v>
      </c>
      <c r="X48" s="527" t="s">
        <v>62</v>
      </c>
      <c r="Y48" s="527" t="s">
        <v>62</v>
      </c>
      <c r="Z48" s="527" t="s">
        <v>62</v>
      </c>
      <c r="AA48" s="532" t="s">
        <v>62</v>
      </c>
      <c r="AB48" s="527" t="s">
        <v>62</v>
      </c>
      <c r="AC48" s="527"/>
      <c r="AD48" s="527" t="s">
        <v>62</v>
      </c>
      <c r="AE48" s="532" t="s">
        <v>62</v>
      </c>
    </row>
    <row r="49" spans="1:31">
      <c r="A49" s="16"/>
      <c r="B49" s="76" t="str">
        <f t="shared" si="2"/>
        <v>EBO</v>
      </c>
      <c r="C49" s="58" t="s">
        <v>212</v>
      </c>
      <c r="D49" s="528">
        <v>0</v>
      </c>
      <c r="E49" s="528">
        <v>92.85</v>
      </c>
      <c r="F49" s="528" t="s">
        <v>62</v>
      </c>
      <c r="G49" s="528">
        <v>92.85</v>
      </c>
      <c r="H49" s="528" t="s">
        <v>62</v>
      </c>
      <c r="I49" s="528">
        <v>428</v>
      </c>
      <c r="J49" s="528" t="s">
        <v>62</v>
      </c>
      <c r="K49" s="528">
        <v>428</v>
      </c>
      <c r="L49" s="528" t="s">
        <v>62</v>
      </c>
      <c r="M49" s="528">
        <v>405</v>
      </c>
      <c r="N49" s="528" t="s">
        <v>62</v>
      </c>
      <c r="O49" s="528">
        <v>405</v>
      </c>
      <c r="P49" s="528">
        <v>302</v>
      </c>
      <c r="Q49" s="528">
        <v>556</v>
      </c>
      <c r="R49" s="528" t="s">
        <v>62</v>
      </c>
      <c r="S49" s="528">
        <v>858</v>
      </c>
      <c r="T49" s="528">
        <v>515</v>
      </c>
      <c r="U49" s="528">
        <v>639</v>
      </c>
      <c r="V49" s="528" t="s">
        <v>62</v>
      </c>
      <c r="W49" s="528">
        <v>1154</v>
      </c>
      <c r="X49" s="528">
        <v>390.81</v>
      </c>
      <c r="Y49" s="528">
        <v>702.6</v>
      </c>
      <c r="Z49" s="528" t="s">
        <v>62</v>
      </c>
      <c r="AA49" s="533">
        <v>1093.4000000000001</v>
      </c>
      <c r="AB49" s="528">
        <v>263.37</v>
      </c>
      <c r="AC49" s="528">
        <v>508.78</v>
      </c>
      <c r="AD49" s="528" t="s">
        <v>62</v>
      </c>
      <c r="AE49" s="533">
        <v>772.15</v>
      </c>
    </row>
    <row r="50" spans="1:31">
      <c r="A50" s="16"/>
      <c r="B50" s="76" t="str">
        <f t="shared" si="2"/>
        <v>EBO</v>
      </c>
      <c r="C50" s="58" t="s">
        <v>213</v>
      </c>
      <c r="D50" s="527" t="s">
        <v>62</v>
      </c>
      <c r="E50" s="527" t="s">
        <v>62</v>
      </c>
      <c r="F50" s="527" t="s">
        <v>62</v>
      </c>
      <c r="G50" s="527" t="s">
        <v>62</v>
      </c>
      <c r="H50" s="527" t="s">
        <v>62</v>
      </c>
      <c r="I50" s="527" t="s">
        <v>62</v>
      </c>
      <c r="J50" s="527" t="s">
        <v>62</v>
      </c>
      <c r="K50" s="527" t="s">
        <v>62</v>
      </c>
      <c r="L50" s="527" t="s">
        <v>62</v>
      </c>
      <c r="M50" s="527" t="s">
        <v>62</v>
      </c>
      <c r="N50" s="527" t="s">
        <v>62</v>
      </c>
      <c r="O50" s="527" t="s">
        <v>62</v>
      </c>
      <c r="P50" s="527" t="s">
        <v>62</v>
      </c>
      <c r="Q50" s="527" t="s">
        <v>62</v>
      </c>
      <c r="R50" s="527" t="s">
        <v>62</v>
      </c>
      <c r="S50" s="527" t="s">
        <v>62</v>
      </c>
      <c r="T50" s="527" t="s">
        <v>62</v>
      </c>
      <c r="U50" s="527" t="s">
        <v>62</v>
      </c>
      <c r="V50" s="527" t="s">
        <v>62</v>
      </c>
      <c r="W50" s="527" t="s">
        <v>62</v>
      </c>
      <c r="X50" s="527" t="s">
        <v>62</v>
      </c>
      <c r="Y50" s="527" t="s">
        <v>62</v>
      </c>
      <c r="Z50" s="527" t="s">
        <v>62</v>
      </c>
      <c r="AA50" s="532" t="s">
        <v>62</v>
      </c>
      <c r="AB50" s="527" t="s">
        <v>62</v>
      </c>
      <c r="AC50" s="527"/>
      <c r="AD50" s="527" t="s">
        <v>62</v>
      </c>
      <c r="AE50" s="532" t="s">
        <v>62</v>
      </c>
    </row>
    <row r="51" spans="1:31">
      <c r="A51" s="16"/>
      <c r="B51" s="76" t="str">
        <f t="shared" si="2"/>
        <v>EBO</v>
      </c>
      <c r="C51" s="58" t="s">
        <v>214</v>
      </c>
      <c r="D51" s="528" t="s">
        <v>62</v>
      </c>
      <c r="E51" s="528" t="s">
        <v>62</v>
      </c>
      <c r="F51" s="528" t="s">
        <v>62</v>
      </c>
      <c r="G51" s="528" t="s">
        <v>62</v>
      </c>
      <c r="H51" s="528" t="s">
        <v>62</v>
      </c>
      <c r="I51" s="528" t="s">
        <v>62</v>
      </c>
      <c r="J51" s="528" t="s">
        <v>62</v>
      </c>
      <c r="K51" s="528" t="s">
        <v>62</v>
      </c>
      <c r="L51" s="528" t="s">
        <v>62</v>
      </c>
      <c r="M51" s="528" t="s">
        <v>62</v>
      </c>
      <c r="N51" s="528" t="s">
        <v>62</v>
      </c>
      <c r="O51" s="528" t="s">
        <v>62</v>
      </c>
      <c r="P51" s="528" t="s">
        <v>62</v>
      </c>
      <c r="Q51" s="528" t="s">
        <v>62</v>
      </c>
      <c r="R51" s="528" t="s">
        <v>62</v>
      </c>
      <c r="S51" s="528" t="s">
        <v>62</v>
      </c>
      <c r="T51" s="528" t="s">
        <v>62</v>
      </c>
      <c r="U51" s="528" t="s">
        <v>62</v>
      </c>
      <c r="V51" s="528" t="s">
        <v>62</v>
      </c>
      <c r="W51" s="528" t="s">
        <v>62</v>
      </c>
      <c r="X51" s="528" t="s">
        <v>62</v>
      </c>
      <c r="Y51" s="528" t="s">
        <v>62</v>
      </c>
      <c r="Z51" s="528" t="s">
        <v>62</v>
      </c>
      <c r="AA51" s="533" t="s">
        <v>62</v>
      </c>
      <c r="AB51" s="528" t="s">
        <v>62</v>
      </c>
      <c r="AC51" s="528"/>
      <c r="AD51" s="528" t="s">
        <v>62</v>
      </c>
      <c r="AE51" s="533" t="s">
        <v>62</v>
      </c>
    </row>
    <row r="52" spans="1:31">
      <c r="A52" s="16"/>
      <c r="B52" s="76" t="str">
        <f t="shared" si="2"/>
        <v>EBO</v>
      </c>
      <c r="C52" s="58" t="s">
        <v>215</v>
      </c>
      <c r="D52" s="534" t="s">
        <v>62</v>
      </c>
      <c r="E52" s="534" t="s">
        <v>62</v>
      </c>
      <c r="F52" s="534" t="s">
        <v>62</v>
      </c>
      <c r="G52" s="534" t="s">
        <v>62</v>
      </c>
      <c r="H52" s="534" t="s">
        <v>62</v>
      </c>
      <c r="I52" s="534" t="s">
        <v>62</v>
      </c>
      <c r="J52" s="534" t="s">
        <v>62</v>
      </c>
      <c r="K52" s="534" t="s">
        <v>62</v>
      </c>
      <c r="L52" s="534" t="s">
        <v>62</v>
      </c>
      <c r="M52" s="534" t="s">
        <v>62</v>
      </c>
      <c r="N52" s="534" t="s">
        <v>62</v>
      </c>
      <c r="O52" s="534" t="s">
        <v>62</v>
      </c>
      <c r="P52" s="534" t="s">
        <v>62</v>
      </c>
      <c r="Q52" s="534" t="s">
        <v>62</v>
      </c>
      <c r="R52" s="534" t="s">
        <v>62</v>
      </c>
      <c r="S52" s="534" t="s">
        <v>62</v>
      </c>
      <c r="T52" s="534" t="s">
        <v>62</v>
      </c>
      <c r="U52" s="534" t="s">
        <v>62</v>
      </c>
      <c r="V52" s="534" t="s">
        <v>62</v>
      </c>
      <c r="W52" s="534" t="s">
        <v>62</v>
      </c>
      <c r="X52" s="534" t="s">
        <v>62</v>
      </c>
      <c r="Y52" s="534" t="s">
        <v>62</v>
      </c>
      <c r="Z52" s="534" t="s">
        <v>62</v>
      </c>
      <c r="AA52" s="535" t="s">
        <v>62</v>
      </c>
      <c r="AB52" s="534" t="s">
        <v>62</v>
      </c>
      <c r="AC52" s="534"/>
      <c r="AD52" s="534" t="s">
        <v>62</v>
      </c>
      <c r="AE52" s="535" t="s">
        <v>62</v>
      </c>
    </row>
    <row r="53" spans="1:31">
      <c r="A53" s="16"/>
      <c r="B53" s="76" t="str">
        <f t="shared" si="2"/>
        <v>EBO</v>
      </c>
      <c r="C53" s="557" t="s">
        <v>216</v>
      </c>
      <c r="D53" s="558"/>
      <c r="E53" s="558"/>
      <c r="F53" s="558"/>
      <c r="G53" s="558"/>
      <c r="H53" s="558"/>
      <c r="I53" s="558"/>
      <c r="J53" s="558"/>
      <c r="K53" s="558"/>
      <c r="L53" s="559"/>
      <c r="M53" s="559"/>
      <c r="N53" s="559"/>
      <c r="O53" s="559"/>
      <c r="P53" s="559"/>
      <c r="Q53" s="559"/>
      <c r="R53" s="559"/>
      <c r="S53" s="559"/>
      <c r="T53" s="559"/>
      <c r="U53" s="559"/>
      <c r="V53" s="560"/>
      <c r="W53" s="560"/>
      <c r="X53" s="561"/>
      <c r="Y53" s="561"/>
      <c r="Z53" s="561"/>
      <c r="AA53" s="561"/>
      <c r="AB53" s="561"/>
      <c r="AC53" s="561"/>
      <c r="AD53" s="561"/>
      <c r="AE53" s="562"/>
    </row>
    <row r="54" spans="1:31">
      <c r="A54" s="16"/>
      <c r="B54" s="76" t="str">
        <f t="shared" si="2"/>
        <v>EBO</v>
      </c>
      <c r="C54" s="538" t="s">
        <v>217</v>
      </c>
      <c r="D54" s="539"/>
      <c r="E54" s="539"/>
      <c r="F54" s="539"/>
      <c r="G54" s="539"/>
      <c r="H54" s="539"/>
      <c r="I54" s="539"/>
      <c r="J54" s="539"/>
      <c r="K54" s="539"/>
      <c r="L54" s="354"/>
      <c r="M54" s="354"/>
      <c r="N54" s="354"/>
      <c r="O54" s="354"/>
      <c r="P54" s="354"/>
      <c r="Q54" s="354"/>
      <c r="R54" s="354"/>
      <c r="S54" s="354"/>
      <c r="T54" s="354"/>
      <c r="U54" s="354"/>
      <c r="V54" s="354"/>
      <c r="W54" s="354"/>
      <c r="X54" s="540"/>
      <c r="Y54" s="540"/>
      <c r="Z54" s="540"/>
      <c r="AA54" s="540"/>
      <c r="AB54" s="540"/>
      <c r="AC54" s="540"/>
      <c r="AD54" s="540"/>
      <c r="AE54" s="563"/>
    </row>
    <row r="55" spans="1:31">
      <c r="A55" s="16"/>
      <c r="B55" s="521" t="s">
        <v>17</v>
      </c>
      <c r="C55" s="520"/>
      <c r="D55" s="571">
        <v>2021</v>
      </c>
      <c r="E55" s="572"/>
      <c r="F55" s="572"/>
      <c r="G55" s="573"/>
      <c r="H55" s="571">
        <v>2020</v>
      </c>
      <c r="I55" s="572"/>
      <c r="J55" s="572"/>
      <c r="K55" s="573"/>
      <c r="L55" s="571">
        <v>2019</v>
      </c>
      <c r="M55" s="572"/>
      <c r="N55" s="572"/>
      <c r="O55" s="573"/>
      <c r="P55" s="571">
        <v>2018</v>
      </c>
      <c r="Q55" s="572"/>
      <c r="R55" s="572"/>
      <c r="S55" s="573"/>
      <c r="T55" s="571">
        <v>2017</v>
      </c>
      <c r="U55" s="572"/>
      <c r="V55" s="572"/>
      <c r="W55" s="573"/>
      <c r="X55" s="571">
        <v>2016</v>
      </c>
      <c r="Y55" s="572"/>
      <c r="Z55" s="572"/>
      <c r="AA55" s="573"/>
      <c r="AB55" s="571">
        <v>2015</v>
      </c>
      <c r="AC55" s="572"/>
      <c r="AD55" s="572"/>
      <c r="AE55" s="573"/>
    </row>
    <row r="56" spans="1:31">
      <c r="A56" s="16"/>
      <c r="B56" s="520" t="str">
        <f>$B$55</f>
        <v>EMS</v>
      </c>
      <c r="C56" s="311" t="s">
        <v>198</v>
      </c>
      <c r="D56" s="522" t="s">
        <v>199</v>
      </c>
      <c r="E56" s="523" t="s">
        <v>200</v>
      </c>
      <c r="F56" s="524" t="s">
        <v>201</v>
      </c>
      <c r="G56" s="523" t="s">
        <v>202</v>
      </c>
      <c r="H56" s="522" t="s">
        <v>199</v>
      </c>
      <c r="I56" s="523" t="s">
        <v>200</v>
      </c>
      <c r="J56" s="524" t="s">
        <v>201</v>
      </c>
      <c r="K56" s="523" t="s">
        <v>202</v>
      </c>
      <c r="L56" s="522" t="s">
        <v>199</v>
      </c>
      <c r="M56" s="523" t="s">
        <v>200</v>
      </c>
      <c r="N56" s="524" t="s">
        <v>201</v>
      </c>
      <c r="O56" s="523" t="s">
        <v>202</v>
      </c>
      <c r="P56" s="522" t="s">
        <v>199</v>
      </c>
      <c r="Q56" s="523" t="s">
        <v>200</v>
      </c>
      <c r="R56" s="524" t="s">
        <v>201</v>
      </c>
      <c r="S56" s="523" t="s">
        <v>202</v>
      </c>
      <c r="T56" s="522" t="s">
        <v>199</v>
      </c>
      <c r="U56" s="523" t="s">
        <v>200</v>
      </c>
      <c r="V56" s="524" t="s">
        <v>201</v>
      </c>
      <c r="W56" s="523" t="s">
        <v>202</v>
      </c>
      <c r="X56" s="522" t="s">
        <v>199</v>
      </c>
      <c r="Y56" s="523" t="s">
        <v>200</v>
      </c>
      <c r="Z56" s="524" t="s">
        <v>201</v>
      </c>
      <c r="AA56" s="523" t="s">
        <v>202</v>
      </c>
      <c r="AB56" s="522" t="s">
        <v>199</v>
      </c>
      <c r="AC56" s="523" t="s">
        <v>200</v>
      </c>
      <c r="AD56" s="524" t="s">
        <v>201</v>
      </c>
      <c r="AE56" s="523" t="s">
        <v>202</v>
      </c>
    </row>
    <row r="57" spans="1:31">
      <c r="A57" s="16"/>
      <c r="B57" s="564" t="str">
        <f t="shared" ref="B57:B71" si="3">$B$55</f>
        <v>EMS</v>
      </c>
      <c r="C57" s="547" t="s">
        <v>203</v>
      </c>
      <c r="D57" s="548">
        <v>5</v>
      </c>
      <c r="E57" s="548">
        <v>7</v>
      </c>
      <c r="F57" s="548">
        <v>0</v>
      </c>
      <c r="G57" s="548">
        <v>12</v>
      </c>
      <c r="H57" s="548">
        <v>5</v>
      </c>
      <c r="I57" s="548">
        <v>7</v>
      </c>
      <c r="J57" s="548" t="s">
        <v>62</v>
      </c>
      <c r="K57" s="548">
        <v>12</v>
      </c>
      <c r="L57" s="548">
        <v>5</v>
      </c>
      <c r="M57" s="548">
        <v>7</v>
      </c>
      <c r="N57" s="548" t="s">
        <v>62</v>
      </c>
      <c r="O57" s="548">
        <v>12</v>
      </c>
      <c r="P57" s="548">
        <v>5</v>
      </c>
      <c r="Q57" s="548">
        <v>7</v>
      </c>
      <c r="R57" s="548" t="s">
        <v>62</v>
      </c>
      <c r="S57" s="548">
        <v>12</v>
      </c>
      <c r="T57" s="548">
        <v>5</v>
      </c>
      <c r="U57" s="548">
        <v>7</v>
      </c>
      <c r="V57" s="548" t="s">
        <v>62</v>
      </c>
      <c r="W57" s="548">
        <v>12</v>
      </c>
      <c r="X57" s="548">
        <v>5</v>
      </c>
      <c r="Y57" s="548">
        <v>7</v>
      </c>
      <c r="Z57" s="548" t="s">
        <v>62</v>
      </c>
      <c r="AA57" s="549">
        <v>12</v>
      </c>
      <c r="AB57" s="548">
        <v>5</v>
      </c>
      <c r="AC57" s="548">
        <v>8</v>
      </c>
      <c r="AD57" s="548" t="s">
        <v>62</v>
      </c>
      <c r="AE57" s="549">
        <v>13</v>
      </c>
    </row>
    <row r="58" spans="1:31">
      <c r="A58" s="16"/>
      <c r="B58" s="564" t="str">
        <f t="shared" si="3"/>
        <v>EMS</v>
      </c>
      <c r="C58" s="482" t="s">
        <v>204</v>
      </c>
      <c r="D58" s="550">
        <v>469.02</v>
      </c>
      <c r="E58" s="550">
        <v>4239.7</v>
      </c>
      <c r="F58" s="550" t="s">
        <v>62</v>
      </c>
      <c r="G58" s="550">
        <v>4708.72</v>
      </c>
      <c r="H58" s="550">
        <v>608</v>
      </c>
      <c r="I58" s="550">
        <v>3327</v>
      </c>
      <c r="J58" s="550" t="s">
        <v>62</v>
      </c>
      <c r="K58" s="550">
        <v>3935</v>
      </c>
      <c r="L58" s="550">
        <v>689</v>
      </c>
      <c r="M58" s="550">
        <v>3217</v>
      </c>
      <c r="N58" s="550" t="s">
        <v>62</v>
      </c>
      <c r="O58" s="550">
        <v>3906</v>
      </c>
      <c r="P58" s="550">
        <v>539</v>
      </c>
      <c r="Q58" s="550">
        <v>2703</v>
      </c>
      <c r="R58" s="550" t="s">
        <v>62</v>
      </c>
      <c r="S58" s="550">
        <v>3242</v>
      </c>
      <c r="T58" s="550">
        <v>439</v>
      </c>
      <c r="U58" s="550">
        <v>2853</v>
      </c>
      <c r="V58" s="550" t="s">
        <v>62</v>
      </c>
      <c r="W58" s="550">
        <v>3292</v>
      </c>
      <c r="X58" s="550">
        <v>279</v>
      </c>
      <c r="Y58" s="550">
        <v>3217</v>
      </c>
      <c r="Z58" s="550" t="s">
        <v>62</v>
      </c>
      <c r="AA58" s="551">
        <v>3496</v>
      </c>
      <c r="AB58" s="550">
        <v>164</v>
      </c>
      <c r="AC58" s="550">
        <v>2833</v>
      </c>
      <c r="AD58" s="550" t="s">
        <v>62</v>
      </c>
      <c r="AE58" s="551">
        <v>2997</v>
      </c>
    </row>
    <row r="59" spans="1:31">
      <c r="A59" s="16"/>
      <c r="B59" s="564" t="str">
        <f t="shared" si="3"/>
        <v>EMS</v>
      </c>
      <c r="C59" s="552" t="s">
        <v>205</v>
      </c>
      <c r="D59" s="553">
        <v>352.66</v>
      </c>
      <c r="E59" s="553">
        <v>2072.34</v>
      </c>
      <c r="F59" s="553" t="s">
        <v>62</v>
      </c>
      <c r="G59" s="553">
        <v>2425</v>
      </c>
      <c r="H59" s="553">
        <v>395</v>
      </c>
      <c r="I59" s="553">
        <v>1822</v>
      </c>
      <c r="J59" s="553" t="s">
        <v>62</v>
      </c>
      <c r="K59" s="553">
        <v>2217</v>
      </c>
      <c r="L59" s="553">
        <v>435</v>
      </c>
      <c r="M59" s="553">
        <v>1900</v>
      </c>
      <c r="N59" s="553" t="s">
        <v>62</v>
      </c>
      <c r="O59" s="553">
        <v>2335</v>
      </c>
      <c r="P59" s="553">
        <v>384</v>
      </c>
      <c r="Q59" s="553">
        <v>1867</v>
      </c>
      <c r="R59" s="553" t="s">
        <v>62</v>
      </c>
      <c r="S59" s="553">
        <v>2251</v>
      </c>
      <c r="T59" s="553">
        <v>322</v>
      </c>
      <c r="U59" s="553">
        <v>1920</v>
      </c>
      <c r="V59" s="553" t="s">
        <v>62</v>
      </c>
      <c r="W59" s="553">
        <v>2242</v>
      </c>
      <c r="X59" s="553">
        <v>253</v>
      </c>
      <c r="Y59" s="553">
        <v>2079</v>
      </c>
      <c r="Z59" s="553" t="s">
        <v>62</v>
      </c>
      <c r="AA59" s="554">
        <v>2332</v>
      </c>
      <c r="AB59" s="553">
        <v>139</v>
      </c>
      <c r="AC59" s="553">
        <v>2357</v>
      </c>
      <c r="AD59" s="553" t="s">
        <v>62</v>
      </c>
      <c r="AE59" s="554">
        <v>2496</v>
      </c>
    </row>
    <row r="60" spans="1:31">
      <c r="A60" s="16"/>
      <c r="B60" s="564" t="str">
        <f t="shared" si="3"/>
        <v>EMS</v>
      </c>
      <c r="C60" s="552" t="s">
        <v>206</v>
      </c>
      <c r="D60" s="553">
        <v>87.58</v>
      </c>
      <c r="E60" s="553">
        <v>226.24</v>
      </c>
      <c r="F60" s="553" t="s">
        <v>62</v>
      </c>
      <c r="G60" s="553">
        <v>313.82</v>
      </c>
      <c r="H60" s="553">
        <v>73</v>
      </c>
      <c r="I60" s="553">
        <v>398</v>
      </c>
      <c r="J60" s="553" t="s">
        <v>62</v>
      </c>
      <c r="K60" s="553">
        <v>470</v>
      </c>
      <c r="L60" s="553">
        <v>60</v>
      </c>
      <c r="M60" s="553">
        <v>363</v>
      </c>
      <c r="N60" s="553" t="s">
        <v>62</v>
      </c>
      <c r="O60" s="553">
        <v>423</v>
      </c>
      <c r="P60" s="553">
        <v>57</v>
      </c>
      <c r="Q60" s="553">
        <v>290</v>
      </c>
      <c r="R60" s="553" t="s">
        <v>62</v>
      </c>
      <c r="S60" s="553">
        <v>347</v>
      </c>
      <c r="T60" s="553">
        <v>13</v>
      </c>
      <c r="U60" s="553">
        <v>314</v>
      </c>
      <c r="V60" s="553" t="s">
        <v>62</v>
      </c>
      <c r="W60" s="553">
        <v>327</v>
      </c>
      <c r="X60" s="553">
        <v>0</v>
      </c>
      <c r="Y60" s="553">
        <v>682</v>
      </c>
      <c r="Z60" s="553" t="s">
        <v>62</v>
      </c>
      <c r="AA60" s="554">
        <v>682</v>
      </c>
      <c r="AB60" s="553" t="s">
        <v>62</v>
      </c>
      <c r="AC60" s="553">
        <v>0</v>
      </c>
      <c r="AD60" s="553" t="s">
        <v>62</v>
      </c>
      <c r="AE60" s="554">
        <v>0</v>
      </c>
    </row>
    <row r="61" spans="1:31">
      <c r="A61" s="16"/>
      <c r="B61" s="564" t="str">
        <f t="shared" si="3"/>
        <v>EMS</v>
      </c>
      <c r="C61" s="552" t="s">
        <v>207</v>
      </c>
      <c r="D61" s="553" t="s">
        <v>62</v>
      </c>
      <c r="E61" s="553" t="s">
        <v>62</v>
      </c>
      <c r="F61" s="553" t="s">
        <v>62</v>
      </c>
      <c r="G61" s="553" t="s">
        <v>62</v>
      </c>
      <c r="H61" s="553" t="s">
        <v>62</v>
      </c>
      <c r="I61" s="553" t="s">
        <v>62</v>
      </c>
      <c r="J61" s="553" t="s">
        <v>62</v>
      </c>
      <c r="K61" s="553" t="s">
        <v>62</v>
      </c>
      <c r="L61" s="553" t="s">
        <v>62</v>
      </c>
      <c r="M61" s="553" t="s">
        <v>62</v>
      </c>
      <c r="N61" s="553" t="s">
        <v>62</v>
      </c>
      <c r="O61" s="553" t="s">
        <v>62</v>
      </c>
      <c r="P61" s="553" t="s">
        <v>62</v>
      </c>
      <c r="Q61" s="553" t="s">
        <v>62</v>
      </c>
      <c r="R61" s="553" t="s">
        <v>62</v>
      </c>
      <c r="S61" s="553" t="s">
        <v>62</v>
      </c>
      <c r="T61" s="553" t="s">
        <v>62</v>
      </c>
      <c r="U61" s="553" t="s">
        <v>62</v>
      </c>
      <c r="V61" s="553" t="s">
        <v>62</v>
      </c>
      <c r="W61" s="553" t="s">
        <v>62</v>
      </c>
      <c r="X61" s="553" t="s">
        <v>62</v>
      </c>
      <c r="Y61" s="553" t="s">
        <v>62</v>
      </c>
      <c r="Z61" s="553" t="s">
        <v>62</v>
      </c>
      <c r="AA61" s="554" t="s">
        <v>62</v>
      </c>
      <c r="AB61" s="553" t="s">
        <v>62</v>
      </c>
      <c r="AC61" s="553" t="s">
        <v>62</v>
      </c>
      <c r="AD61" s="553" t="s">
        <v>62</v>
      </c>
      <c r="AE61" s="554" t="s">
        <v>62</v>
      </c>
    </row>
    <row r="62" spans="1:31">
      <c r="A62" s="16"/>
      <c r="B62" s="564" t="str">
        <f t="shared" si="3"/>
        <v>EMS</v>
      </c>
      <c r="C62" s="552" t="s">
        <v>208</v>
      </c>
      <c r="D62" s="553">
        <v>28.78</v>
      </c>
      <c r="E62" s="553">
        <v>1941.12</v>
      </c>
      <c r="F62" s="553">
        <v>0</v>
      </c>
      <c r="G62" s="553">
        <v>1969.9</v>
      </c>
      <c r="H62" s="553">
        <v>140</v>
      </c>
      <c r="I62" s="553">
        <v>1107</v>
      </c>
      <c r="J62" s="553" t="s">
        <v>62</v>
      </c>
      <c r="K62" s="553">
        <v>1247</v>
      </c>
      <c r="L62" s="553">
        <v>194</v>
      </c>
      <c r="M62" s="553">
        <v>954</v>
      </c>
      <c r="N62" s="553" t="s">
        <v>62</v>
      </c>
      <c r="O62" s="553">
        <v>1148</v>
      </c>
      <c r="P62" s="553">
        <v>98</v>
      </c>
      <c r="Q62" s="553">
        <v>546</v>
      </c>
      <c r="R62" s="553" t="s">
        <v>62</v>
      </c>
      <c r="S62" s="553">
        <v>644</v>
      </c>
      <c r="T62" s="553">
        <v>104</v>
      </c>
      <c r="U62" s="553">
        <v>619</v>
      </c>
      <c r="V62" s="553" t="s">
        <v>62</v>
      </c>
      <c r="W62" s="553">
        <v>723</v>
      </c>
      <c r="X62" s="553">
        <v>26</v>
      </c>
      <c r="Y62" s="553">
        <v>455</v>
      </c>
      <c r="Z62" s="553" t="s">
        <v>62</v>
      </c>
      <c r="AA62" s="554">
        <v>481</v>
      </c>
      <c r="AB62" s="553">
        <v>25</v>
      </c>
      <c r="AC62" s="553">
        <v>476</v>
      </c>
      <c r="AD62" s="553" t="s">
        <v>62</v>
      </c>
      <c r="AE62" s="554">
        <v>501</v>
      </c>
    </row>
    <row r="63" spans="1:31">
      <c r="A63" s="16"/>
      <c r="B63" s="564" t="str">
        <f t="shared" si="3"/>
        <v>EMS</v>
      </c>
      <c r="C63" s="552" t="s">
        <v>209</v>
      </c>
      <c r="D63" s="553" t="s">
        <v>62</v>
      </c>
      <c r="E63" s="553" t="s">
        <v>62</v>
      </c>
      <c r="F63" s="553" t="s">
        <v>62</v>
      </c>
      <c r="G63" s="553" t="s">
        <v>62</v>
      </c>
      <c r="H63" s="553" t="s">
        <v>62</v>
      </c>
      <c r="I63" s="553" t="s">
        <v>62</v>
      </c>
      <c r="J63" s="553" t="s">
        <v>62</v>
      </c>
      <c r="K63" s="553" t="s">
        <v>62</v>
      </c>
      <c r="L63" s="553" t="s">
        <v>62</v>
      </c>
      <c r="M63" s="553" t="s">
        <v>62</v>
      </c>
      <c r="N63" s="553" t="s">
        <v>62</v>
      </c>
      <c r="O63" s="553" t="s">
        <v>62</v>
      </c>
      <c r="P63" s="553" t="s">
        <v>62</v>
      </c>
      <c r="Q63" s="553" t="s">
        <v>62</v>
      </c>
      <c r="R63" s="553" t="s">
        <v>62</v>
      </c>
      <c r="S63" s="553" t="s">
        <v>62</v>
      </c>
      <c r="T63" s="553" t="s">
        <v>62</v>
      </c>
      <c r="U63" s="553" t="s">
        <v>62</v>
      </c>
      <c r="V63" s="553" t="s">
        <v>62</v>
      </c>
      <c r="W63" s="553" t="s">
        <v>62</v>
      </c>
      <c r="X63" s="553" t="s">
        <v>62</v>
      </c>
      <c r="Y63" s="553" t="s">
        <v>62</v>
      </c>
      <c r="Z63" s="553" t="s">
        <v>62</v>
      </c>
      <c r="AA63" s="554" t="s">
        <v>62</v>
      </c>
      <c r="AB63" s="553" t="s">
        <v>62</v>
      </c>
      <c r="AC63" s="553" t="s">
        <v>62</v>
      </c>
      <c r="AD63" s="553" t="s">
        <v>62</v>
      </c>
      <c r="AE63" s="554" t="s">
        <v>62</v>
      </c>
    </row>
    <row r="64" spans="1:31">
      <c r="A64" s="16"/>
      <c r="B64" s="564" t="str">
        <f t="shared" si="3"/>
        <v>EMS</v>
      </c>
      <c r="C64" s="482" t="s">
        <v>210</v>
      </c>
      <c r="D64" s="550" t="s">
        <v>62</v>
      </c>
      <c r="E64" s="550">
        <v>1454</v>
      </c>
      <c r="F64" s="550" t="s">
        <v>62</v>
      </c>
      <c r="G64" s="550" t="s">
        <v>62</v>
      </c>
      <c r="H64" s="550">
        <v>0</v>
      </c>
      <c r="I64" s="550">
        <v>1817</v>
      </c>
      <c r="J64" s="550" t="s">
        <v>62</v>
      </c>
      <c r="K64" s="550">
        <v>1817</v>
      </c>
      <c r="L64" s="550">
        <v>0</v>
      </c>
      <c r="M64" s="550">
        <v>1648</v>
      </c>
      <c r="N64" s="550" t="s">
        <v>62</v>
      </c>
      <c r="O64" s="550">
        <v>1648</v>
      </c>
      <c r="P64" s="550">
        <v>503</v>
      </c>
      <c r="Q64" s="550">
        <v>2893</v>
      </c>
      <c r="R64" s="550" t="s">
        <v>62</v>
      </c>
      <c r="S64" s="550">
        <v>3396</v>
      </c>
      <c r="T64" s="550">
        <v>221</v>
      </c>
      <c r="U64" s="550">
        <v>879</v>
      </c>
      <c r="V64" s="550" t="s">
        <v>62</v>
      </c>
      <c r="W64" s="550">
        <v>1100</v>
      </c>
      <c r="X64" s="550">
        <v>191</v>
      </c>
      <c r="Y64" s="550">
        <v>3659</v>
      </c>
      <c r="Z64" s="550" t="s">
        <v>62</v>
      </c>
      <c r="AA64" s="551">
        <v>3850</v>
      </c>
      <c r="AB64" s="550">
        <v>49</v>
      </c>
      <c r="AC64" s="550">
        <v>1834</v>
      </c>
      <c r="AD64" s="550" t="s">
        <v>62</v>
      </c>
      <c r="AE64" s="551">
        <v>1884</v>
      </c>
    </row>
    <row r="65" spans="1:31">
      <c r="A65" s="16"/>
      <c r="B65" s="564" t="str">
        <f t="shared" si="3"/>
        <v>EMS</v>
      </c>
      <c r="C65" s="552" t="s">
        <v>211</v>
      </c>
      <c r="D65" s="553" t="s">
        <v>62</v>
      </c>
      <c r="E65" s="553" t="s">
        <v>62</v>
      </c>
      <c r="F65" s="553" t="s">
        <v>62</v>
      </c>
      <c r="G65" s="553" t="s">
        <v>62</v>
      </c>
      <c r="H65" s="553" t="s">
        <v>62</v>
      </c>
      <c r="I65" s="553" t="s">
        <v>62</v>
      </c>
      <c r="J65" s="553" t="s">
        <v>62</v>
      </c>
      <c r="K65" s="553" t="s">
        <v>62</v>
      </c>
      <c r="L65" s="553" t="s">
        <v>62</v>
      </c>
      <c r="M65" s="553" t="s">
        <v>62</v>
      </c>
      <c r="N65" s="553" t="s">
        <v>62</v>
      </c>
      <c r="O65" s="553" t="s">
        <v>62</v>
      </c>
      <c r="P65" s="553" t="s">
        <v>62</v>
      </c>
      <c r="Q65" s="553" t="s">
        <v>62</v>
      </c>
      <c r="R65" s="553" t="s">
        <v>62</v>
      </c>
      <c r="S65" s="553" t="s">
        <v>62</v>
      </c>
      <c r="T65" s="553" t="s">
        <v>62</v>
      </c>
      <c r="U65" s="553" t="s">
        <v>62</v>
      </c>
      <c r="V65" s="553" t="s">
        <v>62</v>
      </c>
      <c r="W65" s="553" t="s">
        <v>62</v>
      </c>
      <c r="X65" s="553" t="s">
        <v>62</v>
      </c>
      <c r="Y65" s="553" t="s">
        <v>62</v>
      </c>
      <c r="Z65" s="553" t="s">
        <v>62</v>
      </c>
      <c r="AA65" s="554" t="s">
        <v>62</v>
      </c>
      <c r="AB65" s="553" t="s">
        <v>62</v>
      </c>
      <c r="AC65" s="553" t="s">
        <v>62</v>
      </c>
      <c r="AD65" s="553" t="s">
        <v>62</v>
      </c>
      <c r="AE65" s="554" t="s">
        <v>62</v>
      </c>
    </row>
    <row r="66" spans="1:31">
      <c r="A66" s="16"/>
      <c r="B66" s="564" t="str">
        <f t="shared" si="3"/>
        <v>EMS</v>
      </c>
      <c r="C66" s="552" t="s">
        <v>212</v>
      </c>
      <c r="D66" s="553" t="s">
        <v>62</v>
      </c>
      <c r="E66" s="553">
        <v>1454</v>
      </c>
      <c r="F66" s="553" t="s">
        <v>62</v>
      </c>
      <c r="G66" s="553" t="s">
        <v>62</v>
      </c>
      <c r="H66" s="553" t="s">
        <v>62</v>
      </c>
      <c r="I66" s="553">
        <v>1817</v>
      </c>
      <c r="J66" s="553" t="s">
        <v>62</v>
      </c>
      <c r="K66" s="553">
        <v>1817</v>
      </c>
      <c r="L66" s="553" t="s">
        <v>62</v>
      </c>
      <c r="M66" s="553">
        <v>1648</v>
      </c>
      <c r="N66" s="553" t="s">
        <v>62</v>
      </c>
      <c r="O66" s="553">
        <v>1648</v>
      </c>
      <c r="P66" s="553">
        <v>503</v>
      </c>
      <c r="Q66" s="553">
        <v>2893</v>
      </c>
      <c r="R66" s="553" t="s">
        <v>62</v>
      </c>
      <c r="S66" s="553">
        <v>3396</v>
      </c>
      <c r="T66" s="553">
        <v>221</v>
      </c>
      <c r="U66" s="553">
        <v>879</v>
      </c>
      <c r="V66" s="553" t="s">
        <v>62</v>
      </c>
      <c r="W66" s="553">
        <v>1100</v>
      </c>
      <c r="X66" s="553">
        <v>191</v>
      </c>
      <c r="Y66" s="553">
        <v>3659</v>
      </c>
      <c r="Z66" s="553" t="s">
        <v>62</v>
      </c>
      <c r="AA66" s="554">
        <v>3850</v>
      </c>
      <c r="AB66" s="553">
        <v>49</v>
      </c>
      <c r="AC66" s="553">
        <v>1834</v>
      </c>
      <c r="AD66" s="553" t="s">
        <v>62</v>
      </c>
      <c r="AE66" s="554">
        <v>1884</v>
      </c>
    </row>
    <row r="67" spans="1:31">
      <c r="A67" s="16"/>
      <c r="B67" s="564" t="str">
        <f t="shared" si="3"/>
        <v>EMS</v>
      </c>
      <c r="C67" s="552" t="s">
        <v>213</v>
      </c>
      <c r="D67" s="553" t="s">
        <v>62</v>
      </c>
      <c r="E67" s="553" t="s">
        <v>62</v>
      </c>
      <c r="F67" s="553" t="s">
        <v>62</v>
      </c>
      <c r="G67" s="553" t="s">
        <v>62</v>
      </c>
      <c r="H67" s="553">
        <v>5</v>
      </c>
      <c r="I67" s="553">
        <v>7</v>
      </c>
      <c r="J67" s="553" t="s">
        <v>62</v>
      </c>
      <c r="K67" s="553">
        <v>12</v>
      </c>
      <c r="L67" s="553">
        <v>5</v>
      </c>
      <c r="M67" s="553">
        <v>7</v>
      </c>
      <c r="N67" s="553" t="s">
        <v>62</v>
      </c>
      <c r="O67" s="553">
        <v>12</v>
      </c>
      <c r="P67" s="553">
        <v>5</v>
      </c>
      <c r="Q67" s="553">
        <v>7</v>
      </c>
      <c r="R67" s="553" t="s">
        <v>62</v>
      </c>
      <c r="S67" s="553">
        <v>12</v>
      </c>
      <c r="T67" s="553" t="s">
        <v>62</v>
      </c>
      <c r="U67" s="553" t="s">
        <v>62</v>
      </c>
      <c r="V67" s="553" t="s">
        <v>62</v>
      </c>
      <c r="W67" s="553" t="s">
        <v>62</v>
      </c>
      <c r="X67" s="553" t="s">
        <v>62</v>
      </c>
      <c r="Y67" s="553" t="s">
        <v>62</v>
      </c>
      <c r="Z67" s="553" t="s">
        <v>62</v>
      </c>
      <c r="AA67" s="554" t="s">
        <v>62</v>
      </c>
      <c r="AB67" s="553" t="s">
        <v>62</v>
      </c>
      <c r="AC67" s="553" t="s">
        <v>62</v>
      </c>
      <c r="AD67" s="553" t="s">
        <v>62</v>
      </c>
      <c r="AE67" s="554" t="s">
        <v>62</v>
      </c>
    </row>
    <row r="68" spans="1:31">
      <c r="A68" s="16"/>
      <c r="B68" s="564" t="str">
        <f t="shared" si="3"/>
        <v>EMS</v>
      </c>
      <c r="C68" s="552" t="s">
        <v>214</v>
      </c>
      <c r="D68" s="553" t="s">
        <v>62</v>
      </c>
      <c r="E68" s="553" t="s">
        <v>62</v>
      </c>
      <c r="F68" s="553" t="s">
        <v>62</v>
      </c>
      <c r="G68" s="553" t="s">
        <v>62</v>
      </c>
      <c r="H68" s="553">
        <v>608</v>
      </c>
      <c r="I68" s="553">
        <v>3327</v>
      </c>
      <c r="J68" s="553" t="s">
        <v>62</v>
      </c>
      <c r="K68" s="553">
        <v>3935</v>
      </c>
      <c r="L68" s="553">
        <v>689</v>
      </c>
      <c r="M68" s="553">
        <v>3217</v>
      </c>
      <c r="N68" s="553" t="s">
        <v>62</v>
      </c>
      <c r="O68" s="553">
        <v>3906</v>
      </c>
      <c r="P68" s="553">
        <v>539</v>
      </c>
      <c r="Q68" s="553">
        <v>2703</v>
      </c>
      <c r="R68" s="553" t="s">
        <v>62</v>
      </c>
      <c r="S68" s="553">
        <v>3242</v>
      </c>
      <c r="T68" s="553" t="s">
        <v>62</v>
      </c>
      <c r="U68" s="553" t="s">
        <v>62</v>
      </c>
      <c r="V68" s="553" t="s">
        <v>62</v>
      </c>
      <c r="W68" s="553" t="s">
        <v>62</v>
      </c>
      <c r="X68" s="553" t="s">
        <v>62</v>
      </c>
      <c r="Y68" s="553" t="s">
        <v>62</v>
      </c>
      <c r="Z68" s="553" t="s">
        <v>62</v>
      </c>
      <c r="AA68" s="554" t="s">
        <v>62</v>
      </c>
      <c r="AB68" s="553" t="s">
        <v>62</v>
      </c>
      <c r="AC68" s="553" t="s">
        <v>62</v>
      </c>
      <c r="AD68" s="553" t="s">
        <v>62</v>
      </c>
      <c r="AE68" s="554" t="s">
        <v>62</v>
      </c>
    </row>
    <row r="69" spans="1:31">
      <c r="A69" s="16"/>
      <c r="B69" s="564" t="str">
        <f t="shared" si="3"/>
        <v>EMS</v>
      </c>
      <c r="C69" s="552" t="s">
        <v>215</v>
      </c>
      <c r="D69" s="555" t="s">
        <v>62</v>
      </c>
      <c r="E69" s="555" t="s">
        <v>62</v>
      </c>
      <c r="F69" s="555" t="s">
        <v>62</v>
      </c>
      <c r="G69" s="555" t="s">
        <v>62</v>
      </c>
      <c r="H69" s="555">
        <v>395</v>
      </c>
      <c r="I69" s="555">
        <v>1822</v>
      </c>
      <c r="J69" s="555" t="s">
        <v>62</v>
      </c>
      <c r="K69" s="555">
        <v>2217</v>
      </c>
      <c r="L69" s="555">
        <v>435</v>
      </c>
      <c r="M69" s="555">
        <v>1900</v>
      </c>
      <c r="N69" s="555" t="s">
        <v>62</v>
      </c>
      <c r="O69" s="555">
        <v>2335</v>
      </c>
      <c r="P69" s="555">
        <v>384</v>
      </c>
      <c r="Q69" s="555">
        <v>1867</v>
      </c>
      <c r="R69" s="555" t="s">
        <v>62</v>
      </c>
      <c r="S69" s="555">
        <v>2251</v>
      </c>
      <c r="T69" s="555" t="s">
        <v>62</v>
      </c>
      <c r="U69" s="555" t="s">
        <v>62</v>
      </c>
      <c r="V69" s="555" t="s">
        <v>62</v>
      </c>
      <c r="W69" s="555" t="s">
        <v>62</v>
      </c>
      <c r="X69" s="555" t="s">
        <v>62</v>
      </c>
      <c r="Y69" s="555" t="s">
        <v>62</v>
      </c>
      <c r="Z69" s="555" t="s">
        <v>62</v>
      </c>
      <c r="AA69" s="556" t="s">
        <v>62</v>
      </c>
      <c r="AB69" s="555" t="s">
        <v>62</v>
      </c>
      <c r="AC69" s="555" t="s">
        <v>62</v>
      </c>
      <c r="AD69" s="555" t="s">
        <v>62</v>
      </c>
      <c r="AE69" s="556" t="s">
        <v>62</v>
      </c>
    </row>
    <row r="70" spans="1:31">
      <c r="A70" s="16"/>
      <c r="B70" s="76" t="str">
        <f t="shared" si="3"/>
        <v>EMS</v>
      </c>
      <c r="C70" s="557" t="s">
        <v>216</v>
      </c>
      <c r="D70" s="558"/>
      <c r="E70" s="558"/>
      <c r="F70" s="558"/>
      <c r="G70" s="558"/>
      <c r="H70" s="558"/>
      <c r="I70" s="558"/>
      <c r="J70" s="558"/>
      <c r="K70" s="558"/>
      <c r="L70" s="559"/>
      <c r="M70" s="559"/>
      <c r="N70" s="559"/>
      <c r="O70" s="559"/>
      <c r="P70" s="559"/>
      <c r="Q70" s="559"/>
      <c r="R70" s="559"/>
      <c r="S70" s="559"/>
      <c r="T70" s="559"/>
      <c r="U70" s="559"/>
      <c r="V70" s="560"/>
      <c r="W70" s="560"/>
      <c r="X70" s="561"/>
      <c r="Y70" s="561"/>
      <c r="Z70" s="561"/>
      <c r="AA70" s="561"/>
      <c r="AB70" s="561"/>
      <c r="AC70" s="561"/>
      <c r="AD70" s="561"/>
      <c r="AE70" s="562"/>
    </row>
    <row r="71" spans="1:31">
      <c r="A71" s="16"/>
      <c r="B71" s="76" t="str">
        <f t="shared" si="3"/>
        <v>EMS</v>
      </c>
      <c r="C71" s="538" t="s">
        <v>217</v>
      </c>
      <c r="D71" s="539"/>
      <c r="E71" s="539"/>
      <c r="F71" s="539"/>
      <c r="G71" s="539"/>
      <c r="H71" s="539"/>
      <c r="I71" s="539"/>
      <c r="J71" s="539"/>
      <c r="K71" s="539"/>
      <c r="L71" s="354"/>
      <c r="M71" s="354"/>
      <c r="N71" s="354"/>
      <c r="O71" s="354"/>
      <c r="P71" s="354"/>
      <c r="Q71" s="354"/>
      <c r="R71" s="354"/>
      <c r="S71" s="354"/>
      <c r="T71" s="354"/>
      <c r="U71" s="354"/>
      <c r="V71" s="354"/>
      <c r="W71" s="354"/>
      <c r="X71" s="540"/>
      <c r="Y71" s="540"/>
      <c r="Z71" s="540"/>
      <c r="AA71" s="540"/>
      <c r="AB71" s="540"/>
      <c r="AC71" s="540"/>
      <c r="AD71" s="540"/>
      <c r="AE71" s="563"/>
    </row>
    <row r="72" spans="1:31">
      <c r="A72" s="16"/>
      <c r="B72" s="521" t="s">
        <v>18</v>
      </c>
      <c r="C72" s="520"/>
      <c r="D72" s="571">
        <v>2021</v>
      </c>
      <c r="E72" s="572"/>
      <c r="F72" s="572"/>
      <c r="G72" s="573"/>
      <c r="H72" s="571">
        <v>2020</v>
      </c>
      <c r="I72" s="572"/>
      <c r="J72" s="572"/>
      <c r="K72" s="573"/>
      <c r="L72" s="571">
        <v>2019</v>
      </c>
      <c r="M72" s="572"/>
      <c r="N72" s="572"/>
      <c r="O72" s="573"/>
      <c r="P72" s="571">
        <v>2018</v>
      </c>
      <c r="Q72" s="572"/>
      <c r="R72" s="572"/>
      <c r="S72" s="573"/>
      <c r="T72" s="571">
        <v>2017</v>
      </c>
      <c r="U72" s="572"/>
      <c r="V72" s="572"/>
      <c r="W72" s="573"/>
      <c r="X72" s="571">
        <v>2016</v>
      </c>
      <c r="Y72" s="572"/>
      <c r="Z72" s="572"/>
      <c r="AA72" s="573"/>
      <c r="AB72" s="571">
        <v>2015</v>
      </c>
      <c r="AC72" s="572"/>
      <c r="AD72" s="572"/>
      <c r="AE72" s="573"/>
    </row>
    <row r="73" spans="1:31">
      <c r="A73" s="16"/>
      <c r="B73" s="520" t="str">
        <f>$B$72</f>
        <v>EMT</v>
      </c>
      <c r="C73" s="311" t="s">
        <v>198</v>
      </c>
      <c r="D73" s="522" t="s">
        <v>199</v>
      </c>
      <c r="E73" s="523" t="s">
        <v>200</v>
      </c>
      <c r="F73" s="524" t="s">
        <v>201</v>
      </c>
      <c r="G73" s="523" t="s">
        <v>202</v>
      </c>
      <c r="H73" s="522" t="s">
        <v>199</v>
      </c>
      <c r="I73" s="522" t="s">
        <v>200</v>
      </c>
      <c r="J73" s="522" t="s">
        <v>218</v>
      </c>
      <c r="K73" s="522" t="s">
        <v>202</v>
      </c>
      <c r="L73" s="522" t="s">
        <v>199</v>
      </c>
      <c r="M73" s="522" t="s">
        <v>200</v>
      </c>
      <c r="N73" s="522" t="s">
        <v>218</v>
      </c>
      <c r="O73" s="522" t="s">
        <v>202</v>
      </c>
      <c r="P73" s="522" t="s">
        <v>199</v>
      </c>
      <c r="Q73" s="522" t="s">
        <v>200</v>
      </c>
      <c r="R73" s="522" t="s">
        <v>218</v>
      </c>
      <c r="S73" s="522" t="s">
        <v>202</v>
      </c>
      <c r="T73" s="522" t="s">
        <v>199</v>
      </c>
      <c r="U73" s="523" t="s">
        <v>200</v>
      </c>
      <c r="V73" s="524" t="s">
        <v>201</v>
      </c>
      <c r="W73" s="523" t="s">
        <v>202</v>
      </c>
      <c r="X73" s="522" t="s">
        <v>199</v>
      </c>
      <c r="Y73" s="523" t="s">
        <v>200</v>
      </c>
      <c r="Z73" s="522" t="s">
        <v>218</v>
      </c>
      <c r="AA73" s="523" t="s">
        <v>202</v>
      </c>
      <c r="AB73" s="522" t="s">
        <v>199</v>
      </c>
      <c r="AC73" s="523" t="s">
        <v>200</v>
      </c>
      <c r="AD73" s="524" t="s">
        <v>201</v>
      </c>
      <c r="AE73" s="523" t="s">
        <v>202</v>
      </c>
    </row>
    <row r="74" spans="1:31">
      <c r="A74" s="16"/>
      <c r="B74" s="76" t="str">
        <f t="shared" ref="B74:B88" si="4">$B$72</f>
        <v>EMT</v>
      </c>
      <c r="C74" s="40" t="s">
        <v>203</v>
      </c>
      <c r="D74" s="525">
        <v>5</v>
      </c>
      <c r="E74" s="525">
        <v>7</v>
      </c>
      <c r="F74" s="525">
        <v>6</v>
      </c>
      <c r="G74" s="525">
        <v>18</v>
      </c>
      <c r="H74" s="525">
        <v>5</v>
      </c>
      <c r="I74" s="525">
        <v>7</v>
      </c>
      <c r="J74" s="525">
        <v>6</v>
      </c>
      <c r="K74" s="525">
        <v>18</v>
      </c>
      <c r="L74" s="525">
        <v>5</v>
      </c>
      <c r="M74" s="525">
        <v>7</v>
      </c>
      <c r="N74" s="525">
        <v>6</v>
      </c>
      <c r="O74" s="525">
        <v>18</v>
      </c>
      <c r="P74" s="525">
        <v>5</v>
      </c>
      <c r="Q74" s="525">
        <v>7</v>
      </c>
      <c r="R74" s="525">
        <v>6</v>
      </c>
      <c r="S74" s="525">
        <v>18</v>
      </c>
      <c r="T74" s="525">
        <v>6</v>
      </c>
      <c r="U74" s="525">
        <v>7</v>
      </c>
      <c r="V74" s="525" t="s">
        <v>62</v>
      </c>
      <c r="W74" s="525">
        <v>13</v>
      </c>
      <c r="X74" s="525">
        <v>6</v>
      </c>
      <c r="Y74" s="525">
        <v>9</v>
      </c>
      <c r="Z74" s="525">
        <v>10</v>
      </c>
      <c r="AA74" s="530">
        <v>15</v>
      </c>
      <c r="AB74" s="525">
        <v>7</v>
      </c>
      <c r="AC74" s="525">
        <v>8</v>
      </c>
      <c r="AD74" s="525">
        <v>10</v>
      </c>
      <c r="AE74" s="530">
        <v>25</v>
      </c>
    </row>
    <row r="75" spans="1:31">
      <c r="A75" s="16"/>
      <c r="B75" s="76" t="str">
        <f t="shared" si="4"/>
        <v>EMT</v>
      </c>
      <c r="C75" s="19" t="s">
        <v>204</v>
      </c>
      <c r="D75" s="526">
        <v>546.62</v>
      </c>
      <c r="E75" s="526">
        <v>7377.28</v>
      </c>
      <c r="F75" s="526">
        <v>202.79</v>
      </c>
      <c r="G75" s="526">
        <v>8126.69</v>
      </c>
      <c r="H75" s="526">
        <v>607</v>
      </c>
      <c r="I75" s="526">
        <v>6044</v>
      </c>
      <c r="J75" s="526">
        <v>188</v>
      </c>
      <c r="K75" s="526">
        <v>6838</v>
      </c>
      <c r="L75" s="526">
        <v>679</v>
      </c>
      <c r="M75" s="526">
        <v>5987</v>
      </c>
      <c r="N75" s="526">
        <v>205</v>
      </c>
      <c r="O75" s="526">
        <v>6871</v>
      </c>
      <c r="P75" s="526">
        <v>495</v>
      </c>
      <c r="Q75" s="526">
        <v>4744</v>
      </c>
      <c r="R75" s="526">
        <v>95</v>
      </c>
      <c r="S75" s="526">
        <v>5333</v>
      </c>
      <c r="T75" s="526">
        <v>685</v>
      </c>
      <c r="U75" s="526">
        <v>2548</v>
      </c>
      <c r="V75" s="526" t="s">
        <v>62</v>
      </c>
      <c r="W75" s="526">
        <v>3233</v>
      </c>
      <c r="X75" s="526">
        <v>269</v>
      </c>
      <c r="Y75" s="526">
        <v>2801</v>
      </c>
      <c r="Z75" s="526">
        <v>158</v>
      </c>
      <c r="AA75" s="531">
        <v>3228</v>
      </c>
      <c r="AB75" s="526">
        <v>208</v>
      </c>
      <c r="AC75" s="526">
        <v>2437</v>
      </c>
      <c r="AD75" s="526">
        <v>567</v>
      </c>
      <c r="AE75" s="531">
        <v>3212</v>
      </c>
    </row>
    <row r="76" spans="1:31">
      <c r="A76" s="16"/>
      <c r="B76" s="76" t="str">
        <f t="shared" si="4"/>
        <v>EMT</v>
      </c>
      <c r="C76" s="58" t="s">
        <v>205</v>
      </c>
      <c r="D76" s="527">
        <v>416.6</v>
      </c>
      <c r="E76" s="527">
        <v>3663.51</v>
      </c>
      <c r="F76" s="527">
        <v>155.02000000000001</v>
      </c>
      <c r="G76" s="527">
        <v>4235.13</v>
      </c>
      <c r="H76" s="527">
        <v>443</v>
      </c>
      <c r="I76" s="527">
        <v>3254</v>
      </c>
      <c r="J76" s="527">
        <v>137</v>
      </c>
      <c r="K76" s="527">
        <v>3834</v>
      </c>
      <c r="L76" s="527">
        <v>466</v>
      </c>
      <c r="M76" s="527">
        <v>3460</v>
      </c>
      <c r="N76" s="527">
        <v>140</v>
      </c>
      <c r="O76" s="527">
        <v>4066</v>
      </c>
      <c r="P76" s="527">
        <v>354</v>
      </c>
      <c r="Q76" s="527">
        <v>3037</v>
      </c>
      <c r="R76" s="527">
        <v>66</v>
      </c>
      <c r="S76" s="527">
        <v>3457</v>
      </c>
      <c r="T76" s="527">
        <v>370</v>
      </c>
      <c r="U76" s="527">
        <v>1297</v>
      </c>
      <c r="V76" s="527" t="s">
        <v>62</v>
      </c>
      <c r="W76" s="527">
        <v>1667</v>
      </c>
      <c r="X76" s="527">
        <v>198</v>
      </c>
      <c r="Y76" s="527">
        <v>1817</v>
      </c>
      <c r="Z76" s="527">
        <v>112</v>
      </c>
      <c r="AA76" s="532">
        <v>2127</v>
      </c>
      <c r="AB76" s="527">
        <v>154</v>
      </c>
      <c r="AC76" s="527">
        <v>1975</v>
      </c>
      <c r="AD76" s="527">
        <v>472</v>
      </c>
      <c r="AE76" s="532">
        <v>2602</v>
      </c>
    </row>
    <row r="77" spans="1:31">
      <c r="A77" s="16"/>
      <c r="B77" s="76" t="str">
        <f t="shared" si="4"/>
        <v>EMT</v>
      </c>
      <c r="C77" s="58" t="s">
        <v>206</v>
      </c>
      <c r="D77" s="528" t="s">
        <v>62</v>
      </c>
      <c r="E77" s="528">
        <v>280.83</v>
      </c>
      <c r="F77" s="528" t="s">
        <v>62</v>
      </c>
      <c r="G77" s="528">
        <v>280.83</v>
      </c>
      <c r="H77" s="528">
        <v>2</v>
      </c>
      <c r="I77" s="528">
        <v>666</v>
      </c>
      <c r="J77" s="528" t="s">
        <v>62</v>
      </c>
      <c r="K77" s="528">
        <v>668</v>
      </c>
      <c r="L77" s="528" t="s">
        <v>62</v>
      </c>
      <c r="M77" s="528">
        <v>701</v>
      </c>
      <c r="N77" s="528" t="s">
        <v>62</v>
      </c>
      <c r="O77" s="528">
        <v>701</v>
      </c>
      <c r="P77" s="528" t="s">
        <v>62</v>
      </c>
      <c r="Q77" s="528">
        <v>293</v>
      </c>
      <c r="R77" s="528" t="s">
        <v>62</v>
      </c>
      <c r="S77" s="528">
        <v>293</v>
      </c>
      <c r="T77" s="528" t="s">
        <v>62</v>
      </c>
      <c r="U77" s="528">
        <v>229</v>
      </c>
      <c r="V77" s="528" t="s">
        <v>62</v>
      </c>
      <c r="W77" s="528">
        <v>229</v>
      </c>
      <c r="X77" s="528">
        <v>0</v>
      </c>
      <c r="Y77" s="528">
        <v>418</v>
      </c>
      <c r="Z77" s="528" t="s">
        <v>62</v>
      </c>
      <c r="AA77" s="533">
        <v>419</v>
      </c>
      <c r="AB77" s="528" t="s">
        <v>62</v>
      </c>
      <c r="AC77" s="528">
        <v>111</v>
      </c>
      <c r="AD77" s="528" t="s">
        <v>62</v>
      </c>
      <c r="AE77" s="533">
        <v>111</v>
      </c>
    </row>
    <row r="78" spans="1:31">
      <c r="A78" s="16"/>
      <c r="B78" s="76" t="str">
        <f t="shared" si="4"/>
        <v>EMT</v>
      </c>
      <c r="C78" s="58" t="s">
        <v>207</v>
      </c>
      <c r="D78" s="527" t="s">
        <v>62</v>
      </c>
      <c r="E78" s="527" t="s">
        <v>62</v>
      </c>
      <c r="F78" s="527" t="s">
        <v>62</v>
      </c>
      <c r="G78" s="527" t="s">
        <v>62</v>
      </c>
      <c r="H78" s="527" t="s">
        <v>62</v>
      </c>
      <c r="I78" s="527" t="s">
        <v>62</v>
      </c>
      <c r="J78" s="527" t="s">
        <v>62</v>
      </c>
      <c r="K78" s="527" t="s">
        <v>62</v>
      </c>
      <c r="L78" s="527" t="s">
        <v>62</v>
      </c>
      <c r="M78" s="527" t="s">
        <v>62</v>
      </c>
      <c r="N78" s="527" t="s">
        <v>62</v>
      </c>
      <c r="O78" s="527" t="s">
        <v>62</v>
      </c>
      <c r="P78" s="527" t="s">
        <v>62</v>
      </c>
      <c r="Q78" s="527" t="s">
        <v>62</v>
      </c>
      <c r="R78" s="527" t="s">
        <v>62</v>
      </c>
      <c r="S78" s="527" t="s">
        <v>62</v>
      </c>
      <c r="T78" s="527" t="s">
        <v>62</v>
      </c>
      <c r="U78" s="527" t="s">
        <v>62</v>
      </c>
      <c r="V78" s="527" t="s">
        <v>62</v>
      </c>
      <c r="W78" s="527" t="s">
        <v>62</v>
      </c>
      <c r="X78" s="527" t="s">
        <v>62</v>
      </c>
      <c r="Y78" s="527" t="s">
        <v>62</v>
      </c>
      <c r="Z78" s="527" t="s">
        <v>62</v>
      </c>
      <c r="AA78" s="532" t="s">
        <v>62</v>
      </c>
      <c r="AB78" s="527" t="s">
        <v>62</v>
      </c>
      <c r="AC78" s="527" t="s">
        <v>62</v>
      </c>
      <c r="AD78" s="527" t="s">
        <v>62</v>
      </c>
      <c r="AE78" s="532" t="s">
        <v>62</v>
      </c>
    </row>
    <row r="79" spans="1:31">
      <c r="A79" s="16"/>
      <c r="B79" s="76" t="str">
        <f t="shared" si="4"/>
        <v>EMT</v>
      </c>
      <c r="C79" s="58" t="s">
        <v>208</v>
      </c>
      <c r="D79" s="528">
        <v>130.02000000000001</v>
      </c>
      <c r="E79" s="528">
        <v>3432.94</v>
      </c>
      <c r="F79" s="528">
        <v>47.77</v>
      </c>
      <c r="G79" s="528">
        <v>3610.73</v>
      </c>
      <c r="H79" s="528">
        <v>161</v>
      </c>
      <c r="I79" s="528">
        <v>2124</v>
      </c>
      <c r="J79" s="528">
        <v>50</v>
      </c>
      <c r="K79" s="528">
        <v>2336</v>
      </c>
      <c r="L79" s="528">
        <v>213</v>
      </c>
      <c r="M79" s="528">
        <v>1827</v>
      </c>
      <c r="N79" s="528">
        <v>65</v>
      </c>
      <c r="O79" s="528">
        <v>2104</v>
      </c>
      <c r="P79" s="528">
        <v>141</v>
      </c>
      <c r="Q79" s="528">
        <v>1414</v>
      </c>
      <c r="R79" s="528">
        <v>29</v>
      </c>
      <c r="S79" s="528">
        <v>1583</v>
      </c>
      <c r="T79" s="528">
        <v>315</v>
      </c>
      <c r="U79" s="528">
        <v>1022</v>
      </c>
      <c r="V79" s="528" t="s">
        <v>62</v>
      </c>
      <c r="W79" s="528">
        <v>1337</v>
      </c>
      <c r="X79" s="528">
        <v>71</v>
      </c>
      <c r="Y79" s="528">
        <v>565</v>
      </c>
      <c r="Z79" s="528">
        <v>46</v>
      </c>
      <c r="AA79" s="533">
        <v>682</v>
      </c>
      <c r="AB79" s="528">
        <v>54</v>
      </c>
      <c r="AC79" s="528">
        <v>351</v>
      </c>
      <c r="AD79" s="528">
        <v>94</v>
      </c>
      <c r="AE79" s="533">
        <v>499</v>
      </c>
    </row>
    <row r="80" spans="1:31">
      <c r="A80" s="16"/>
      <c r="B80" s="76" t="str">
        <f t="shared" si="4"/>
        <v>EMT</v>
      </c>
      <c r="C80" s="58" t="s">
        <v>209</v>
      </c>
      <c r="D80" s="527" t="s">
        <v>62</v>
      </c>
      <c r="E80" s="527" t="s">
        <v>62</v>
      </c>
      <c r="F80" s="527" t="s">
        <v>62</v>
      </c>
      <c r="G80" s="527" t="s">
        <v>62</v>
      </c>
      <c r="H80" s="527" t="s">
        <v>62</v>
      </c>
      <c r="I80" s="527" t="s">
        <v>62</v>
      </c>
      <c r="J80" s="527" t="s">
        <v>62</v>
      </c>
      <c r="K80" s="527" t="s">
        <v>62</v>
      </c>
      <c r="L80" s="527" t="s">
        <v>62</v>
      </c>
      <c r="M80" s="527" t="s">
        <v>62</v>
      </c>
      <c r="N80" s="527" t="s">
        <v>62</v>
      </c>
      <c r="O80" s="527" t="s">
        <v>62</v>
      </c>
      <c r="P80" s="527" t="s">
        <v>62</v>
      </c>
      <c r="Q80" s="527" t="s">
        <v>62</v>
      </c>
      <c r="R80" s="527" t="s">
        <v>62</v>
      </c>
      <c r="S80" s="527" t="s">
        <v>62</v>
      </c>
      <c r="T80" s="527" t="s">
        <v>62</v>
      </c>
      <c r="U80" s="527" t="s">
        <v>62</v>
      </c>
      <c r="V80" s="527" t="s">
        <v>62</v>
      </c>
      <c r="W80" s="527" t="s">
        <v>62</v>
      </c>
      <c r="X80" s="527" t="s">
        <v>62</v>
      </c>
      <c r="Y80" s="527" t="s">
        <v>62</v>
      </c>
      <c r="Z80" s="527" t="s">
        <v>62</v>
      </c>
      <c r="AA80" s="532" t="s">
        <v>62</v>
      </c>
      <c r="AB80" s="527" t="s">
        <v>62</v>
      </c>
      <c r="AC80" s="527" t="s">
        <v>62</v>
      </c>
      <c r="AD80" s="527" t="s">
        <v>62</v>
      </c>
      <c r="AE80" s="532" t="s">
        <v>62</v>
      </c>
    </row>
    <row r="81" spans="1:31">
      <c r="A81" s="16"/>
      <c r="B81" s="76" t="str">
        <f t="shared" si="4"/>
        <v>EMT</v>
      </c>
      <c r="C81" s="19" t="s">
        <v>210</v>
      </c>
      <c r="D81" s="526" t="s">
        <v>62</v>
      </c>
      <c r="E81" s="526">
        <v>2808.71</v>
      </c>
      <c r="F81" s="526" t="s">
        <v>62</v>
      </c>
      <c r="G81" s="526" t="s">
        <v>62</v>
      </c>
      <c r="H81" s="526">
        <v>0</v>
      </c>
      <c r="I81" s="526">
        <v>3365</v>
      </c>
      <c r="J81" s="526" t="s">
        <v>62</v>
      </c>
      <c r="K81" s="526">
        <v>3365</v>
      </c>
      <c r="L81" s="526" t="s">
        <v>62</v>
      </c>
      <c r="M81" s="526">
        <v>2941</v>
      </c>
      <c r="N81" s="526" t="s">
        <v>62</v>
      </c>
      <c r="O81" s="526">
        <v>2941</v>
      </c>
      <c r="P81" s="526">
        <v>472</v>
      </c>
      <c r="Q81" s="526">
        <v>4953</v>
      </c>
      <c r="R81" s="526" t="s">
        <v>62</v>
      </c>
      <c r="S81" s="526">
        <v>5425</v>
      </c>
      <c r="T81" s="526">
        <v>293</v>
      </c>
      <c r="U81" s="526">
        <v>1107</v>
      </c>
      <c r="V81" s="526" t="s">
        <v>62</v>
      </c>
      <c r="W81" s="526">
        <v>1400</v>
      </c>
      <c r="X81" s="526">
        <v>116</v>
      </c>
      <c r="Y81" s="526">
        <v>2652</v>
      </c>
      <c r="Z81" s="526">
        <v>0</v>
      </c>
      <c r="AA81" s="531">
        <v>2768</v>
      </c>
      <c r="AB81" s="526">
        <v>49</v>
      </c>
      <c r="AC81" s="526">
        <v>1544</v>
      </c>
      <c r="AD81" s="526">
        <v>0</v>
      </c>
      <c r="AE81" s="531">
        <v>1593</v>
      </c>
    </row>
    <row r="82" spans="1:31">
      <c r="A82" s="16"/>
      <c r="B82" s="76" t="str">
        <f t="shared" si="4"/>
        <v>EMT</v>
      </c>
      <c r="C82" s="58" t="s">
        <v>211</v>
      </c>
      <c r="D82" s="527" t="s">
        <v>62</v>
      </c>
      <c r="E82" s="527" t="s">
        <v>62</v>
      </c>
      <c r="F82" s="527" t="s">
        <v>62</v>
      </c>
      <c r="G82" s="527" t="s">
        <v>62</v>
      </c>
      <c r="H82" s="527" t="s">
        <v>62</v>
      </c>
      <c r="I82" s="527" t="s">
        <v>62</v>
      </c>
      <c r="J82" s="527" t="s">
        <v>62</v>
      </c>
      <c r="K82" s="527" t="s">
        <v>62</v>
      </c>
      <c r="L82" s="527" t="s">
        <v>62</v>
      </c>
      <c r="M82" s="527" t="s">
        <v>62</v>
      </c>
      <c r="N82" s="527" t="s">
        <v>62</v>
      </c>
      <c r="O82" s="527" t="s">
        <v>62</v>
      </c>
      <c r="P82" s="527" t="s">
        <v>62</v>
      </c>
      <c r="Q82" s="527" t="s">
        <v>62</v>
      </c>
      <c r="R82" s="527" t="s">
        <v>62</v>
      </c>
      <c r="S82" s="527" t="s">
        <v>62</v>
      </c>
      <c r="T82" s="527"/>
      <c r="U82" s="527"/>
      <c r="V82" s="527" t="s">
        <v>62</v>
      </c>
      <c r="W82" s="527"/>
      <c r="X82" s="527" t="s">
        <v>62</v>
      </c>
      <c r="Y82" s="527" t="s">
        <v>62</v>
      </c>
      <c r="Z82" s="527" t="s">
        <v>62</v>
      </c>
      <c r="AA82" s="532" t="s">
        <v>62</v>
      </c>
      <c r="AB82" s="527" t="s">
        <v>62</v>
      </c>
      <c r="AC82" s="527" t="s">
        <v>62</v>
      </c>
      <c r="AD82" s="527" t="s">
        <v>62</v>
      </c>
      <c r="AE82" s="532" t="s">
        <v>62</v>
      </c>
    </row>
    <row r="83" spans="1:31">
      <c r="A83" s="16"/>
      <c r="B83" s="76" t="str">
        <f t="shared" si="4"/>
        <v>EMT</v>
      </c>
      <c r="C83" s="58" t="s">
        <v>212</v>
      </c>
      <c r="D83" s="528" t="s">
        <v>62</v>
      </c>
      <c r="E83" s="528">
        <v>2808.71</v>
      </c>
      <c r="F83" s="528" t="s">
        <v>62</v>
      </c>
      <c r="G83" s="528" t="s">
        <v>62</v>
      </c>
      <c r="H83" s="528" t="s">
        <v>62</v>
      </c>
      <c r="I83" s="528">
        <v>3365</v>
      </c>
      <c r="J83" s="528">
        <v>0</v>
      </c>
      <c r="K83" s="528">
        <v>3365</v>
      </c>
      <c r="L83" s="528" t="s">
        <v>62</v>
      </c>
      <c r="M83" s="528">
        <v>2941</v>
      </c>
      <c r="N83" s="528" t="s">
        <v>62</v>
      </c>
      <c r="O83" s="528">
        <v>2941</v>
      </c>
      <c r="P83" s="528">
        <v>472</v>
      </c>
      <c r="Q83" s="528">
        <v>4953</v>
      </c>
      <c r="R83" s="528" t="s">
        <v>62</v>
      </c>
      <c r="S83" s="528">
        <v>5425</v>
      </c>
      <c r="T83" s="528">
        <v>293</v>
      </c>
      <c r="U83" s="528">
        <v>1107</v>
      </c>
      <c r="V83" s="528" t="s">
        <v>62</v>
      </c>
      <c r="W83" s="528">
        <v>1400</v>
      </c>
      <c r="X83" s="528">
        <v>116</v>
      </c>
      <c r="Y83" s="528">
        <v>2652</v>
      </c>
      <c r="Z83" s="528" t="s">
        <v>62</v>
      </c>
      <c r="AA83" s="533">
        <v>2768</v>
      </c>
      <c r="AB83" s="528">
        <v>49</v>
      </c>
      <c r="AC83" s="528">
        <v>1544</v>
      </c>
      <c r="AD83" s="528" t="s">
        <v>62</v>
      </c>
      <c r="AE83" s="533">
        <v>1593</v>
      </c>
    </row>
    <row r="84" spans="1:31">
      <c r="A84" s="16"/>
      <c r="B84" s="76" t="str">
        <f t="shared" si="4"/>
        <v>EMT</v>
      </c>
      <c r="C84" s="58" t="s">
        <v>213</v>
      </c>
      <c r="D84" s="527" t="s">
        <v>62</v>
      </c>
      <c r="E84" s="527" t="s">
        <v>62</v>
      </c>
      <c r="F84" s="527" t="s">
        <v>62</v>
      </c>
      <c r="G84" s="527" t="s">
        <v>62</v>
      </c>
      <c r="H84" s="527" t="s">
        <v>62</v>
      </c>
      <c r="I84" s="527" t="s">
        <v>62</v>
      </c>
      <c r="J84" s="527" t="s">
        <v>62</v>
      </c>
      <c r="K84" s="527" t="s">
        <v>62</v>
      </c>
      <c r="L84" s="527" t="s">
        <v>62</v>
      </c>
      <c r="M84" s="527" t="s">
        <v>62</v>
      </c>
      <c r="N84" s="527" t="s">
        <v>62</v>
      </c>
      <c r="O84" s="527" t="s">
        <v>62</v>
      </c>
      <c r="P84" s="527" t="s">
        <v>62</v>
      </c>
      <c r="Q84" s="527" t="s">
        <v>62</v>
      </c>
      <c r="R84" s="527" t="s">
        <v>62</v>
      </c>
      <c r="S84" s="527" t="s">
        <v>62</v>
      </c>
      <c r="T84" s="527" t="s">
        <v>62</v>
      </c>
      <c r="U84" s="527" t="s">
        <v>62</v>
      </c>
      <c r="V84" s="527" t="s">
        <v>62</v>
      </c>
      <c r="W84" s="527" t="s">
        <v>62</v>
      </c>
      <c r="X84" s="527" t="s">
        <v>62</v>
      </c>
      <c r="Y84" s="527" t="s">
        <v>62</v>
      </c>
      <c r="Z84" s="527" t="s">
        <v>62</v>
      </c>
      <c r="AA84" s="532" t="s">
        <v>62</v>
      </c>
      <c r="AB84" s="527" t="s">
        <v>62</v>
      </c>
      <c r="AC84" s="527" t="s">
        <v>62</v>
      </c>
      <c r="AD84" s="527" t="s">
        <v>62</v>
      </c>
      <c r="AE84" s="532" t="s">
        <v>62</v>
      </c>
    </row>
    <row r="85" spans="1:31">
      <c r="A85" s="16"/>
      <c r="B85" s="76" t="str">
        <f t="shared" si="4"/>
        <v>EMT</v>
      </c>
      <c r="C85" s="58" t="s">
        <v>214</v>
      </c>
      <c r="D85" s="528" t="s">
        <v>62</v>
      </c>
      <c r="E85" s="528" t="s">
        <v>62</v>
      </c>
      <c r="F85" s="528" t="s">
        <v>62</v>
      </c>
      <c r="G85" s="528" t="s">
        <v>62</v>
      </c>
      <c r="H85" s="528" t="s">
        <v>62</v>
      </c>
      <c r="I85" s="528" t="s">
        <v>62</v>
      </c>
      <c r="J85" s="528" t="s">
        <v>62</v>
      </c>
      <c r="K85" s="528" t="s">
        <v>62</v>
      </c>
      <c r="L85" s="528" t="s">
        <v>62</v>
      </c>
      <c r="M85" s="528" t="s">
        <v>62</v>
      </c>
      <c r="N85" s="528" t="s">
        <v>62</v>
      </c>
      <c r="O85" s="528" t="s">
        <v>62</v>
      </c>
      <c r="P85" s="528" t="s">
        <v>62</v>
      </c>
      <c r="Q85" s="528" t="s">
        <v>62</v>
      </c>
      <c r="R85" s="528" t="s">
        <v>62</v>
      </c>
      <c r="S85" s="528" t="s">
        <v>62</v>
      </c>
      <c r="T85" s="528" t="s">
        <v>62</v>
      </c>
      <c r="U85" s="528" t="s">
        <v>62</v>
      </c>
      <c r="V85" s="528" t="s">
        <v>62</v>
      </c>
      <c r="W85" s="528" t="s">
        <v>62</v>
      </c>
      <c r="X85" s="528" t="s">
        <v>62</v>
      </c>
      <c r="Y85" s="528" t="s">
        <v>62</v>
      </c>
      <c r="Z85" s="528" t="s">
        <v>62</v>
      </c>
      <c r="AA85" s="533" t="s">
        <v>62</v>
      </c>
      <c r="AB85" s="528" t="s">
        <v>62</v>
      </c>
      <c r="AC85" s="528" t="s">
        <v>62</v>
      </c>
      <c r="AD85" s="528" t="s">
        <v>62</v>
      </c>
      <c r="AE85" s="533" t="s">
        <v>62</v>
      </c>
    </row>
    <row r="86" spans="1:31">
      <c r="A86" s="16"/>
      <c r="B86" s="76" t="str">
        <f t="shared" si="4"/>
        <v>EMT</v>
      </c>
      <c r="C86" s="58" t="s">
        <v>215</v>
      </c>
      <c r="D86" s="534" t="s">
        <v>62</v>
      </c>
      <c r="E86" s="534" t="s">
        <v>62</v>
      </c>
      <c r="F86" s="534" t="s">
        <v>62</v>
      </c>
      <c r="G86" s="534" t="s">
        <v>62</v>
      </c>
      <c r="H86" s="534" t="s">
        <v>62</v>
      </c>
      <c r="I86" s="534" t="s">
        <v>62</v>
      </c>
      <c r="J86" s="534" t="s">
        <v>62</v>
      </c>
      <c r="K86" s="534" t="s">
        <v>62</v>
      </c>
      <c r="L86" s="534" t="s">
        <v>62</v>
      </c>
      <c r="M86" s="534" t="s">
        <v>62</v>
      </c>
      <c r="N86" s="534" t="s">
        <v>62</v>
      </c>
      <c r="O86" s="534" t="s">
        <v>62</v>
      </c>
      <c r="P86" s="534" t="s">
        <v>62</v>
      </c>
      <c r="Q86" s="534" t="s">
        <v>62</v>
      </c>
      <c r="R86" s="534" t="s">
        <v>62</v>
      </c>
      <c r="S86" s="534" t="s">
        <v>62</v>
      </c>
      <c r="T86" s="534" t="s">
        <v>62</v>
      </c>
      <c r="U86" s="534" t="s">
        <v>62</v>
      </c>
      <c r="V86" s="534" t="s">
        <v>62</v>
      </c>
      <c r="W86" s="534" t="s">
        <v>62</v>
      </c>
      <c r="X86" s="534" t="s">
        <v>62</v>
      </c>
      <c r="Y86" s="534" t="s">
        <v>62</v>
      </c>
      <c r="Z86" s="534" t="s">
        <v>62</v>
      </c>
      <c r="AA86" s="535" t="s">
        <v>62</v>
      </c>
      <c r="AB86" s="534" t="s">
        <v>62</v>
      </c>
      <c r="AC86" s="534" t="s">
        <v>62</v>
      </c>
      <c r="AD86" s="534" t="s">
        <v>62</v>
      </c>
      <c r="AE86" s="535" t="s">
        <v>62</v>
      </c>
    </row>
    <row r="87" spans="1:31">
      <c r="A87" s="16"/>
      <c r="B87" s="76" t="str">
        <f t="shared" si="4"/>
        <v>EMT</v>
      </c>
      <c r="C87" s="557" t="s">
        <v>216</v>
      </c>
      <c r="D87" s="558"/>
      <c r="E87" s="558"/>
      <c r="F87" s="558"/>
      <c r="G87" s="558"/>
      <c r="H87" s="558"/>
      <c r="I87" s="558"/>
      <c r="J87" s="558"/>
      <c r="K87" s="558"/>
      <c r="L87" s="559"/>
      <c r="M87" s="559"/>
      <c r="N87" s="559"/>
      <c r="O87" s="559"/>
      <c r="P87" s="559"/>
      <c r="Q87" s="559"/>
      <c r="R87" s="559"/>
      <c r="S87" s="559"/>
      <c r="T87" s="559"/>
      <c r="U87" s="559"/>
      <c r="V87" s="560"/>
      <c r="W87" s="560"/>
      <c r="X87" s="561"/>
      <c r="Y87" s="561"/>
      <c r="Z87" s="561"/>
      <c r="AA87" s="561"/>
      <c r="AB87" s="561"/>
      <c r="AC87" s="561"/>
      <c r="AD87" s="561"/>
      <c r="AE87" s="562"/>
    </row>
    <row r="88" spans="1:31">
      <c r="A88" s="16"/>
      <c r="B88" s="76" t="str">
        <f t="shared" si="4"/>
        <v>EMT</v>
      </c>
      <c r="C88" s="538" t="s">
        <v>217</v>
      </c>
      <c r="D88" s="539"/>
      <c r="E88" s="539"/>
      <c r="F88" s="539"/>
      <c r="G88" s="539"/>
      <c r="H88" s="539"/>
      <c r="I88" s="539"/>
      <c r="J88" s="539"/>
      <c r="K88" s="539"/>
      <c r="L88" s="354"/>
      <c r="M88" s="354"/>
      <c r="N88" s="354"/>
      <c r="O88" s="354"/>
      <c r="P88" s="354"/>
      <c r="Q88" s="354"/>
      <c r="R88" s="354"/>
      <c r="S88" s="354"/>
      <c r="T88" s="354"/>
      <c r="U88" s="354"/>
      <c r="V88" s="354"/>
      <c r="W88" s="354"/>
      <c r="X88" s="540"/>
      <c r="Y88" s="540"/>
      <c r="Z88" s="540"/>
      <c r="AA88" s="540"/>
      <c r="AB88" s="540"/>
      <c r="AC88" s="540"/>
      <c r="AD88" s="540"/>
      <c r="AE88" s="563"/>
    </row>
    <row r="89" spans="1:31">
      <c r="A89" s="16"/>
      <c r="B89" s="521" t="s">
        <v>19</v>
      </c>
      <c r="C89" s="520"/>
      <c r="D89" s="571">
        <v>2021</v>
      </c>
      <c r="E89" s="572"/>
      <c r="F89" s="572"/>
      <c r="G89" s="573"/>
      <c r="H89" s="571">
        <v>2020</v>
      </c>
      <c r="I89" s="572"/>
      <c r="J89" s="572"/>
      <c r="K89" s="573"/>
      <c r="L89" s="571">
        <v>2019</v>
      </c>
      <c r="M89" s="572"/>
      <c r="N89" s="572"/>
      <c r="O89" s="573"/>
      <c r="P89" s="571">
        <v>2018</v>
      </c>
      <c r="Q89" s="572"/>
      <c r="R89" s="572"/>
      <c r="S89" s="573"/>
      <c r="T89" s="571">
        <v>2017</v>
      </c>
      <c r="U89" s="572"/>
      <c r="V89" s="572"/>
      <c r="W89" s="573"/>
      <c r="X89" s="571">
        <v>2016</v>
      </c>
      <c r="Y89" s="572">
        <v>2015</v>
      </c>
      <c r="Z89" s="572"/>
      <c r="AA89" s="573"/>
      <c r="AB89" s="571">
        <v>2015</v>
      </c>
      <c r="AC89" s="572"/>
      <c r="AD89" s="572"/>
      <c r="AE89" s="573"/>
    </row>
    <row r="90" spans="1:31">
      <c r="A90" s="16"/>
      <c r="B90" s="520" t="str">
        <f>$B$89</f>
        <v>ENF</v>
      </c>
      <c r="C90" s="311" t="s">
        <v>198</v>
      </c>
      <c r="D90" s="522" t="s">
        <v>199</v>
      </c>
      <c r="E90" s="523" t="s">
        <v>200</v>
      </c>
      <c r="F90" s="524" t="s">
        <v>201</v>
      </c>
      <c r="G90" s="523" t="s">
        <v>202</v>
      </c>
      <c r="H90" s="522" t="s">
        <v>199</v>
      </c>
      <c r="I90" s="523" t="s">
        <v>200</v>
      </c>
      <c r="J90" s="524" t="s">
        <v>201</v>
      </c>
      <c r="K90" s="523" t="s">
        <v>202</v>
      </c>
      <c r="L90" s="522" t="s">
        <v>199</v>
      </c>
      <c r="M90" s="523" t="s">
        <v>200</v>
      </c>
      <c r="N90" s="524" t="s">
        <v>201</v>
      </c>
      <c r="O90" s="523" t="s">
        <v>202</v>
      </c>
      <c r="P90" s="522" t="s">
        <v>199</v>
      </c>
      <c r="Q90" s="523" t="s">
        <v>200</v>
      </c>
      <c r="R90" s="524" t="s">
        <v>201</v>
      </c>
      <c r="S90" s="523" t="s">
        <v>202</v>
      </c>
      <c r="T90" s="522" t="s">
        <v>199</v>
      </c>
      <c r="U90" s="523" t="s">
        <v>200</v>
      </c>
      <c r="V90" s="524" t="s">
        <v>201</v>
      </c>
      <c r="W90" s="523" t="s">
        <v>202</v>
      </c>
      <c r="X90" s="522" t="s">
        <v>199</v>
      </c>
      <c r="Y90" s="523" t="s">
        <v>200</v>
      </c>
      <c r="Z90" s="524" t="s">
        <v>218</v>
      </c>
      <c r="AA90" s="523" t="s">
        <v>202</v>
      </c>
      <c r="AB90" s="522" t="s">
        <v>199</v>
      </c>
      <c r="AC90" s="523" t="s">
        <v>200</v>
      </c>
      <c r="AD90" s="524" t="s">
        <v>218</v>
      </c>
      <c r="AE90" s="523" t="s">
        <v>202</v>
      </c>
    </row>
    <row r="91" spans="1:31">
      <c r="A91" s="16"/>
      <c r="B91" s="76" t="str">
        <f t="shared" ref="B91:B105" si="5">$B$89</f>
        <v>ENF</v>
      </c>
      <c r="C91" s="547" t="s">
        <v>203</v>
      </c>
      <c r="D91" s="548">
        <v>0</v>
      </c>
      <c r="E91" s="548">
        <v>7</v>
      </c>
      <c r="F91" s="548">
        <v>0</v>
      </c>
      <c r="G91" s="548">
        <v>7</v>
      </c>
      <c r="H91" s="548" t="s">
        <v>62</v>
      </c>
      <c r="I91" s="548">
        <v>7</v>
      </c>
      <c r="J91" s="548" t="s">
        <v>62</v>
      </c>
      <c r="K91" s="548">
        <v>7</v>
      </c>
      <c r="L91" s="548" t="s">
        <v>62</v>
      </c>
      <c r="M91" s="548">
        <v>7</v>
      </c>
      <c r="N91" s="548" t="s">
        <v>62</v>
      </c>
      <c r="O91" s="548">
        <v>7</v>
      </c>
      <c r="P91" s="548" t="s">
        <v>62</v>
      </c>
      <c r="Q91" s="548">
        <v>7</v>
      </c>
      <c r="R91" s="548" t="s">
        <v>62</v>
      </c>
      <c r="S91" s="548">
        <v>7</v>
      </c>
      <c r="T91" s="548" t="s">
        <v>62</v>
      </c>
      <c r="U91" s="548">
        <v>6</v>
      </c>
      <c r="V91" s="548" t="s">
        <v>62</v>
      </c>
      <c r="W91" s="548">
        <v>6</v>
      </c>
      <c r="X91" s="548" t="s">
        <v>62</v>
      </c>
      <c r="Y91" s="548">
        <v>6</v>
      </c>
      <c r="Z91" s="548" t="s">
        <v>62</v>
      </c>
      <c r="AA91" s="549">
        <v>6</v>
      </c>
      <c r="AB91" s="548" t="s">
        <v>62</v>
      </c>
      <c r="AC91" s="548">
        <v>6</v>
      </c>
      <c r="AD91" s="548" t="s">
        <v>62</v>
      </c>
      <c r="AE91" s="549">
        <v>6</v>
      </c>
    </row>
    <row r="92" spans="1:31">
      <c r="A92" s="16"/>
      <c r="B92" s="76" t="str">
        <f t="shared" si="5"/>
        <v>ENF</v>
      </c>
      <c r="C92" s="482" t="s">
        <v>204</v>
      </c>
      <c r="D92" s="550">
        <v>0</v>
      </c>
      <c r="E92" s="550">
        <v>655.02</v>
      </c>
      <c r="F92" s="550">
        <v>0</v>
      </c>
      <c r="G92" s="550">
        <v>655.02</v>
      </c>
      <c r="H92" s="550" t="s">
        <v>62</v>
      </c>
      <c r="I92" s="550">
        <v>544</v>
      </c>
      <c r="J92" s="550" t="s">
        <v>62</v>
      </c>
      <c r="K92" s="550">
        <v>544</v>
      </c>
      <c r="L92" s="550" t="s">
        <v>62</v>
      </c>
      <c r="M92" s="550">
        <v>545</v>
      </c>
      <c r="N92" s="550" t="s">
        <v>62</v>
      </c>
      <c r="O92" s="550">
        <v>545</v>
      </c>
      <c r="P92" s="550" t="s">
        <v>62</v>
      </c>
      <c r="Q92" s="550">
        <v>709</v>
      </c>
      <c r="R92" s="550" t="s">
        <v>62</v>
      </c>
      <c r="S92" s="550">
        <v>709</v>
      </c>
      <c r="T92" s="550" t="s">
        <v>62</v>
      </c>
      <c r="U92" s="550">
        <v>1439</v>
      </c>
      <c r="V92" s="550" t="s">
        <v>62</v>
      </c>
      <c r="W92" s="550">
        <v>1439</v>
      </c>
      <c r="X92" s="550" t="s">
        <v>62</v>
      </c>
      <c r="Y92" s="550">
        <v>875.98</v>
      </c>
      <c r="Z92" s="550" t="s">
        <v>62</v>
      </c>
      <c r="AA92" s="551">
        <v>876</v>
      </c>
      <c r="AB92" s="550" t="s">
        <v>62</v>
      </c>
      <c r="AC92" s="550">
        <v>878.61</v>
      </c>
      <c r="AD92" s="550" t="s">
        <v>62</v>
      </c>
      <c r="AE92" s="551">
        <v>878.61</v>
      </c>
    </row>
    <row r="93" spans="1:31">
      <c r="A93" s="16"/>
      <c r="B93" s="76" t="str">
        <f t="shared" si="5"/>
        <v>ENF</v>
      </c>
      <c r="C93" s="552" t="s">
        <v>205</v>
      </c>
      <c r="D93" s="553">
        <v>0</v>
      </c>
      <c r="E93" s="553">
        <v>348.75</v>
      </c>
      <c r="F93" s="553">
        <v>0</v>
      </c>
      <c r="G93" s="553">
        <v>348.75</v>
      </c>
      <c r="H93" s="553" t="s">
        <v>62</v>
      </c>
      <c r="I93" s="553">
        <v>333</v>
      </c>
      <c r="J93" s="553" t="s">
        <v>62</v>
      </c>
      <c r="K93" s="553">
        <v>333</v>
      </c>
      <c r="L93" s="553" t="s">
        <v>62</v>
      </c>
      <c r="M93" s="553">
        <v>358</v>
      </c>
      <c r="N93" s="553" t="s">
        <v>62</v>
      </c>
      <c r="O93" s="553">
        <v>358</v>
      </c>
      <c r="P93" s="553" t="s">
        <v>62</v>
      </c>
      <c r="Q93" s="553">
        <v>473</v>
      </c>
      <c r="R93" s="553" t="s">
        <v>62</v>
      </c>
      <c r="S93" s="553">
        <v>473</v>
      </c>
      <c r="T93" s="553" t="s">
        <v>62</v>
      </c>
      <c r="U93" s="553">
        <v>708</v>
      </c>
      <c r="V93" s="553" t="s">
        <v>62</v>
      </c>
      <c r="W93" s="553">
        <v>708</v>
      </c>
      <c r="X93" s="553" t="s">
        <v>62</v>
      </c>
      <c r="Y93" s="553">
        <v>665.97</v>
      </c>
      <c r="Z93" s="553" t="s">
        <v>62</v>
      </c>
      <c r="AA93" s="554">
        <v>666</v>
      </c>
      <c r="AB93" s="553" t="s">
        <v>62</v>
      </c>
      <c r="AC93" s="553">
        <v>637.95000000000005</v>
      </c>
      <c r="AD93" s="553" t="s">
        <v>62</v>
      </c>
      <c r="AE93" s="554">
        <v>637.95000000000005</v>
      </c>
    </row>
    <row r="94" spans="1:31">
      <c r="A94" s="16"/>
      <c r="B94" s="76" t="str">
        <f t="shared" si="5"/>
        <v>ENF</v>
      </c>
      <c r="C94" s="552" t="s">
        <v>206</v>
      </c>
      <c r="D94" s="553">
        <v>0</v>
      </c>
      <c r="E94" s="553">
        <v>68.8</v>
      </c>
      <c r="F94" s="553">
        <v>0</v>
      </c>
      <c r="G94" s="553">
        <v>68.8</v>
      </c>
      <c r="H94" s="553" t="s">
        <v>62</v>
      </c>
      <c r="I94" s="553">
        <v>11</v>
      </c>
      <c r="J94" s="553" t="s">
        <v>62</v>
      </c>
      <c r="K94" s="553">
        <v>11</v>
      </c>
      <c r="L94" s="553" t="s">
        <v>62</v>
      </c>
      <c r="M94" s="553">
        <v>1</v>
      </c>
      <c r="N94" s="553" t="s">
        <v>62</v>
      </c>
      <c r="O94" s="553">
        <v>1</v>
      </c>
      <c r="P94" s="553" t="s">
        <v>62</v>
      </c>
      <c r="Q94" s="553">
        <v>15</v>
      </c>
      <c r="R94" s="553" t="s">
        <v>62</v>
      </c>
      <c r="S94" s="553">
        <v>15</v>
      </c>
      <c r="T94" s="553" t="s">
        <v>62</v>
      </c>
      <c r="U94" s="553">
        <v>38</v>
      </c>
      <c r="V94" s="553" t="s">
        <v>62</v>
      </c>
      <c r="W94" s="553">
        <v>38</v>
      </c>
      <c r="X94" s="553" t="s">
        <v>62</v>
      </c>
      <c r="Y94" s="553">
        <v>25.78</v>
      </c>
      <c r="Z94" s="553" t="s">
        <v>62</v>
      </c>
      <c r="AA94" s="554">
        <v>25.8</v>
      </c>
      <c r="AB94" s="553" t="s">
        <v>62</v>
      </c>
      <c r="AC94" s="553">
        <v>74.75</v>
      </c>
      <c r="AD94" s="553" t="s">
        <v>62</v>
      </c>
      <c r="AE94" s="554">
        <v>74.75</v>
      </c>
    </row>
    <row r="95" spans="1:31">
      <c r="A95" s="16"/>
      <c r="B95" s="76" t="str">
        <f t="shared" si="5"/>
        <v>ENF</v>
      </c>
      <c r="C95" s="552" t="s">
        <v>207</v>
      </c>
      <c r="D95" s="553">
        <v>0</v>
      </c>
      <c r="E95" s="553">
        <v>0</v>
      </c>
      <c r="F95" s="553">
        <v>0</v>
      </c>
      <c r="G95" s="553">
        <v>0</v>
      </c>
      <c r="H95" s="553" t="s">
        <v>62</v>
      </c>
      <c r="I95" s="553" t="s">
        <v>62</v>
      </c>
      <c r="J95" s="553" t="s">
        <v>62</v>
      </c>
      <c r="K95" s="553" t="s">
        <v>62</v>
      </c>
      <c r="L95" s="553" t="s">
        <v>62</v>
      </c>
      <c r="M95" s="553" t="s">
        <v>62</v>
      </c>
      <c r="N95" s="553" t="s">
        <v>62</v>
      </c>
      <c r="O95" s="553" t="s">
        <v>62</v>
      </c>
      <c r="P95" s="553" t="s">
        <v>62</v>
      </c>
      <c r="Q95" s="553" t="s">
        <v>62</v>
      </c>
      <c r="R95" s="553" t="s">
        <v>62</v>
      </c>
      <c r="S95" s="553" t="s">
        <v>62</v>
      </c>
      <c r="T95" s="553" t="s">
        <v>62</v>
      </c>
      <c r="U95" s="553" t="s">
        <v>62</v>
      </c>
      <c r="V95" s="553" t="s">
        <v>62</v>
      </c>
      <c r="W95" s="553" t="s">
        <v>62</v>
      </c>
      <c r="X95" s="553" t="s">
        <v>62</v>
      </c>
      <c r="Y95" s="553" t="s">
        <v>62</v>
      </c>
      <c r="Z95" s="553" t="s">
        <v>62</v>
      </c>
      <c r="AA95" s="554" t="s">
        <v>62</v>
      </c>
      <c r="AB95" s="553" t="s">
        <v>62</v>
      </c>
      <c r="AC95" s="553" t="s">
        <v>62</v>
      </c>
      <c r="AD95" s="553" t="s">
        <v>62</v>
      </c>
      <c r="AE95" s="554" t="s">
        <v>62</v>
      </c>
    </row>
    <row r="96" spans="1:31">
      <c r="A96" s="16"/>
      <c r="B96" s="76" t="str">
        <f t="shared" si="5"/>
        <v>ENF</v>
      </c>
      <c r="C96" s="552" t="s">
        <v>208</v>
      </c>
      <c r="D96" s="553">
        <v>0</v>
      </c>
      <c r="E96" s="553">
        <v>237.47</v>
      </c>
      <c r="F96" s="553">
        <v>0</v>
      </c>
      <c r="G96" s="553">
        <v>237.47</v>
      </c>
      <c r="H96" s="553" t="s">
        <v>62</v>
      </c>
      <c r="I96" s="553">
        <v>199</v>
      </c>
      <c r="J96" s="553" t="s">
        <v>62</v>
      </c>
      <c r="K96" s="553">
        <v>199</v>
      </c>
      <c r="L96" s="553" t="s">
        <v>62</v>
      </c>
      <c r="M96" s="553">
        <v>187</v>
      </c>
      <c r="N96" s="553" t="s">
        <v>62</v>
      </c>
      <c r="O96" s="553">
        <v>187</v>
      </c>
      <c r="P96" s="553" t="s">
        <v>62</v>
      </c>
      <c r="Q96" s="553">
        <v>221</v>
      </c>
      <c r="R96" s="553" t="s">
        <v>62</v>
      </c>
      <c r="S96" s="553">
        <v>221</v>
      </c>
      <c r="T96" s="553" t="s">
        <v>62</v>
      </c>
      <c r="U96" s="553">
        <v>693</v>
      </c>
      <c r="V96" s="553" t="s">
        <v>62</v>
      </c>
      <c r="W96" s="553">
        <v>693</v>
      </c>
      <c r="X96" s="553" t="s">
        <v>62</v>
      </c>
      <c r="Y96" s="553">
        <v>184.23</v>
      </c>
      <c r="Z96" s="553" t="s">
        <v>62</v>
      </c>
      <c r="AA96" s="554">
        <v>184.2</v>
      </c>
      <c r="AB96" s="553" t="s">
        <v>62</v>
      </c>
      <c r="AC96" s="553">
        <v>165.91</v>
      </c>
      <c r="AD96" s="553" t="s">
        <v>62</v>
      </c>
      <c r="AE96" s="554">
        <v>165.91</v>
      </c>
    </row>
    <row r="97" spans="1:31">
      <c r="A97" s="16"/>
      <c r="B97" s="76" t="str">
        <f t="shared" si="5"/>
        <v>ENF</v>
      </c>
      <c r="C97" s="552" t="s">
        <v>209</v>
      </c>
      <c r="D97" s="553">
        <v>0</v>
      </c>
      <c r="E97" s="553">
        <v>0</v>
      </c>
      <c r="F97" s="553">
        <v>0</v>
      </c>
      <c r="G97" s="553">
        <v>0</v>
      </c>
      <c r="H97" s="553" t="s">
        <v>62</v>
      </c>
      <c r="I97" s="553" t="s">
        <v>62</v>
      </c>
      <c r="J97" s="553" t="s">
        <v>62</v>
      </c>
      <c r="K97" s="553" t="s">
        <v>62</v>
      </c>
      <c r="L97" s="553" t="s">
        <v>62</v>
      </c>
      <c r="M97" s="553" t="s">
        <v>62</v>
      </c>
      <c r="N97" s="553" t="s">
        <v>62</v>
      </c>
      <c r="O97" s="553" t="s">
        <v>62</v>
      </c>
      <c r="P97" s="553" t="s">
        <v>62</v>
      </c>
      <c r="Q97" s="553" t="s">
        <v>62</v>
      </c>
      <c r="R97" s="553" t="s">
        <v>62</v>
      </c>
      <c r="S97" s="553" t="s">
        <v>62</v>
      </c>
      <c r="T97" s="553" t="s">
        <v>62</v>
      </c>
      <c r="U97" s="553" t="s">
        <v>62</v>
      </c>
      <c r="V97" s="553" t="s">
        <v>62</v>
      </c>
      <c r="W97" s="553" t="s">
        <v>62</v>
      </c>
      <c r="X97" s="553" t="s">
        <v>62</v>
      </c>
      <c r="Y97" s="553" t="s">
        <v>62</v>
      </c>
      <c r="Z97" s="553" t="s">
        <v>62</v>
      </c>
      <c r="AA97" s="554" t="s">
        <v>62</v>
      </c>
      <c r="AB97" s="553" t="s">
        <v>62</v>
      </c>
      <c r="AC97" s="553" t="s">
        <v>62</v>
      </c>
      <c r="AD97" s="553" t="s">
        <v>62</v>
      </c>
      <c r="AE97" s="554" t="s">
        <v>62</v>
      </c>
    </row>
    <row r="98" spans="1:31">
      <c r="A98" s="16"/>
      <c r="B98" s="76" t="str">
        <f t="shared" si="5"/>
        <v>ENF</v>
      </c>
      <c r="C98" s="482" t="s">
        <v>210</v>
      </c>
      <c r="D98" s="550">
        <v>0</v>
      </c>
      <c r="E98" s="550">
        <v>157.66</v>
      </c>
      <c r="F98" s="550">
        <v>0</v>
      </c>
      <c r="G98" s="550">
        <v>157.66</v>
      </c>
      <c r="H98" s="550" t="s">
        <v>62</v>
      </c>
      <c r="I98" s="550">
        <v>275</v>
      </c>
      <c r="J98" s="550" t="s">
        <v>62</v>
      </c>
      <c r="K98" s="550">
        <v>275</v>
      </c>
      <c r="L98" s="550" t="s">
        <v>62</v>
      </c>
      <c r="M98" s="550">
        <v>303</v>
      </c>
      <c r="N98" s="550" t="s">
        <v>62</v>
      </c>
      <c r="O98" s="550">
        <v>303</v>
      </c>
      <c r="P98" s="550" t="s">
        <v>62</v>
      </c>
      <c r="Q98" s="550">
        <v>263</v>
      </c>
      <c r="R98" s="550" t="s">
        <v>62</v>
      </c>
      <c r="S98" s="550">
        <v>263</v>
      </c>
      <c r="T98" s="550" t="s">
        <v>62</v>
      </c>
      <c r="U98" s="550">
        <v>659</v>
      </c>
      <c r="V98" s="550" t="s">
        <v>62</v>
      </c>
      <c r="W98" s="550">
        <v>659</v>
      </c>
      <c r="X98" s="550" t="s">
        <v>62</v>
      </c>
      <c r="Y98" s="550">
        <v>564.23</v>
      </c>
      <c r="Z98" s="550" t="s">
        <v>62</v>
      </c>
      <c r="AA98" s="551">
        <v>564.20000000000005</v>
      </c>
      <c r="AB98" s="550" t="s">
        <v>62</v>
      </c>
      <c r="AC98" s="550">
        <v>307.07</v>
      </c>
      <c r="AD98" s="550" t="s">
        <v>62</v>
      </c>
      <c r="AE98" s="551">
        <v>307.07</v>
      </c>
    </row>
    <row r="99" spans="1:31">
      <c r="A99" s="16"/>
      <c r="B99" s="76" t="str">
        <f t="shared" si="5"/>
        <v>ENF</v>
      </c>
      <c r="C99" s="552" t="s">
        <v>211</v>
      </c>
      <c r="D99" s="553">
        <v>0</v>
      </c>
      <c r="E99" s="553">
        <v>0</v>
      </c>
      <c r="F99" s="553">
        <v>0</v>
      </c>
      <c r="G99" s="553">
        <v>0</v>
      </c>
      <c r="H99" s="553" t="s">
        <v>62</v>
      </c>
      <c r="I99" s="553" t="s">
        <v>62</v>
      </c>
      <c r="J99" s="553" t="s">
        <v>62</v>
      </c>
      <c r="K99" s="553" t="s">
        <v>62</v>
      </c>
      <c r="L99" s="553" t="s">
        <v>62</v>
      </c>
      <c r="M99" s="553" t="s">
        <v>62</v>
      </c>
      <c r="N99" s="553" t="s">
        <v>62</v>
      </c>
      <c r="O99" s="553" t="s">
        <v>62</v>
      </c>
      <c r="P99" s="553" t="s">
        <v>62</v>
      </c>
      <c r="Q99" s="553" t="s">
        <v>62</v>
      </c>
      <c r="R99" s="553" t="s">
        <v>62</v>
      </c>
      <c r="S99" s="553" t="s">
        <v>62</v>
      </c>
      <c r="T99" s="553" t="s">
        <v>62</v>
      </c>
      <c r="U99" s="553" t="s">
        <v>62</v>
      </c>
      <c r="V99" s="553" t="s">
        <v>62</v>
      </c>
      <c r="W99" s="553" t="s">
        <v>62</v>
      </c>
      <c r="X99" s="553" t="s">
        <v>62</v>
      </c>
      <c r="Y99" s="553" t="s">
        <v>62</v>
      </c>
      <c r="Z99" s="553" t="s">
        <v>62</v>
      </c>
      <c r="AA99" s="554" t="s">
        <v>62</v>
      </c>
      <c r="AB99" s="553" t="s">
        <v>62</v>
      </c>
      <c r="AC99" s="553" t="s">
        <v>62</v>
      </c>
      <c r="AD99" s="553" t="s">
        <v>62</v>
      </c>
      <c r="AE99" s="554" t="s">
        <v>62</v>
      </c>
    </row>
    <row r="100" spans="1:31">
      <c r="A100" s="16"/>
      <c r="B100" s="76" t="str">
        <f t="shared" si="5"/>
        <v>ENF</v>
      </c>
      <c r="C100" s="552" t="s">
        <v>212</v>
      </c>
      <c r="D100" s="553">
        <v>0</v>
      </c>
      <c r="E100" s="553">
        <v>157.66</v>
      </c>
      <c r="F100" s="553">
        <v>0</v>
      </c>
      <c r="G100" s="553">
        <v>157.66</v>
      </c>
      <c r="H100" s="553" t="s">
        <v>62</v>
      </c>
      <c r="I100" s="553">
        <v>275</v>
      </c>
      <c r="J100" s="553" t="s">
        <v>62</v>
      </c>
      <c r="K100" s="553">
        <v>275</v>
      </c>
      <c r="L100" s="553" t="s">
        <v>62</v>
      </c>
      <c r="M100" s="553">
        <v>303</v>
      </c>
      <c r="N100" s="553" t="s">
        <v>62</v>
      </c>
      <c r="O100" s="553">
        <v>303</v>
      </c>
      <c r="P100" s="553" t="s">
        <v>62</v>
      </c>
      <c r="Q100" s="553">
        <v>263</v>
      </c>
      <c r="R100" s="553" t="s">
        <v>62</v>
      </c>
      <c r="S100" s="553">
        <v>263</v>
      </c>
      <c r="T100" s="553" t="s">
        <v>62</v>
      </c>
      <c r="U100" s="553">
        <v>659</v>
      </c>
      <c r="V100" s="553" t="s">
        <v>62</v>
      </c>
      <c r="W100" s="553">
        <v>659</v>
      </c>
      <c r="X100" s="553" t="s">
        <v>62</v>
      </c>
      <c r="Y100" s="553">
        <v>564.23</v>
      </c>
      <c r="Z100" s="553" t="s">
        <v>62</v>
      </c>
      <c r="AA100" s="554">
        <v>564.20000000000005</v>
      </c>
      <c r="AB100" s="553" t="s">
        <v>62</v>
      </c>
      <c r="AC100" s="553">
        <v>307.07</v>
      </c>
      <c r="AD100" s="553" t="s">
        <v>62</v>
      </c>
      <c r="AE100" s="554">
        <v>307.07</v>
      </c>
    </row>
    <row r="101" spans="1:31">
      <c r="A101" s="16"/>
      <c r="B101" s="76" t="str">
        <f t="shared" si="5"/>
        <v>ENF</v>
      </c>
      <c r="C101" s="552" t="s">
        <v>213</v>
      </c>
      <c r="D101" s="553">
        <v>0</v>
      </c>
      <c r="E101" s="553">
        <v>0</v>
      </c>
      <c r="F101" s="553">
        <v>0</v>
      </c>
      <c r="G101" s="553">
        <v>0</v>
      </c>
      <c r="H101" s="553" t="s">
        <v>62</v>
      </c>
      <c r="I101" s="553" t="s">
        <v>62</v>
      </c>
      <c r="J101" s="553" t="s">
        <v>62</v>
      </c>
      <c r="K101" s="553" t="s">
        <v>62</v>
      </c>
      <c r="L101" s="553" t="s">
        <v>62</v>
      </c>
      <c r="M101" s="553" t="s">
        <v>62</v>
      </c>
      <c r="N101" s="553" t="s">
        <v>62</v>
      </c>
      <c r="O101" s="553" t="s">
        <v>62</v>
      </c>
      <c r="P101" s="553" t="s">
        <v>62</v>
      </c>
      <c r="Q101" s="553" t="s">
        <v>62</v>
      </c>
      <c r="R101" s="553" t="s">
        <v>62</v>
      </c>
      <c r="S101" s="553" t="s">
        <v>62</v>
      </c>
      <c r="T101" s="553" t="s">
        <v>62</v>
      </c>
      <c r="U101" s="553" t="s">
        <v>62</v>
      </c>
      <c r="V101" s="553" t="s">
        <v>62</v>
      </c>
      <c r="W101" s="553" t="s">
        <v>62</v>
      </c>
      <c r="X101" s="553" t="s">
        <v>62</v>
      </c>
      <c r="Y101" s="553" t="s">
        <v>62</v>
      </c>
      <c r="Z101" s="553" t="s">
        <v>62</v>
      </c>
      <c r="AA101" s="554" t="s">
        <v>62</v>
      </c>
      <c r="AB101" s="553" t="s">
        <v>62</v>
      </c>
      <c r="AC101" s="553" t="s">
        <v>62</v>
      </c>
      <c r="AD101" s="553" t="s">
        <v>62</v>
      </c>
      <c r="AE101" s="554" t="s">
        <v>62</v>
      </c>
    </row>
    <row r="102" spans="1:31">
      <c r="A102" s="16"/>
      <c r="B102" s="76" t="str">
        <f t="shared" si="5"/>
        <v>ENF</v>
      </c>
      <c r="C102" s="552" t="s">
        <v>214</v>
      </c>
      <c r="D102" s="553">
        <v>0</v>
      </c>
      <c r="E102" s="553">
        <v>0</v>
      </c>
      <c r="F102" s="553">
        <v>0</v>
      </c>
      <c r="G102" s="553">
        <v>0</v>
      </c>
      <c r="H102" s="553" t="s">
        <v>62</v>
      </c>
      <c r="I102" s="553" t="s">
        <v>62</v>
      </c>
      <c r="J102" s="553" t="s">
        <v>62</v>
      </c>
      <c r="K102" s="553" t="s">
        <v>62</v>
      </c>
      <c r="L102" s="553" t="s">
        <v>62</v>
      </c>
      <c r="M102" s="553" t="s">
        <v>62</v>
      </c>
      <c r="N102" s="553" t="s">
        <v>62</v>
      </c>
      <c r="O102" s="553" t="s">
        <v>62</v>
      </c>
      <c r="P102" s="553" t="s">
        <v>62</v>
      </c>
      <c r="Q102" s="553" t="s">
        <v>62</v>
      </c>
      <c r="R102" s="553" t="s">
        <v>62</v>
      </c>
      <c r="S102" s="553" t="s">
        <v>62</v>
      </c>
      <c r="T102" s="553" t="s">
        <v>62</v>
      </c>
      <c r="U102" s="553" t="s">
        <v>62</v>
      </c>
      <c r="V102" s="553" t="s">
        <v>62</v>
      </c>
      <c r="W102" s="553" t="s">
        <v>62</v>
      </c>
      <c r="X102" s="553" t="s">
        <v>62</v>
      </c>
      <c r="Y102" s="553" t="s">
        <v>62</v>
      </c>
      <c r="Z102" s="553" t="s">
        <v>62</v>
      </c>
      <c r="AA102" s="554" t="s">
        <v>62</v>
      </c>
      <c r="AB102" s="553" t="s">
        <v>62</v>
      </c>
      <c r="AC102" s="553" t="s">
        <v>62</v>
      </c>
      <c r="AD102" s="553" t="s">
        <v>62</v>
      </c>
      <c r="AE102" s="554" t="s">
        <v>62</v>
      </c>
    </row>
    <row r="103" spans="1:31">
      <c r="A103" s="16"/>
      <c r="B103" s="76" t="str">
        <f t="shared" si="5"/>
        <v>ENF</v>
      </c>
      <c r="C103" s="552" t="s">
        <v>215</v>
      </c>
      <c r="D103" s="555">
        <v>0</v>
      </c>
      <c r="E103" s="555">
        <v>0</v>
      </c>
      <c r="F103" s="555">
        <v>0</v>
      </c>
      <c r="G103" s="555">
        <v>0</v>
      </c>
      <c r="H103" s="555" t="s">
        <v>62</v>
      </c>
      <c r="I103" s="555" t="s">
        <v>62</v>
      </c>
      <c r="J103" s="555" t="s">
        <v>62</v>
      </c>
      <c r="K103" s="555" t="s">
        <v>62</v>
      </c>
      <c r="L103" s="555" t="s">
        <v>62</v>
      </c>
      <c r="M103" s="555" t="s">
        <v>62</v>
      </c>
      <c r="N103" s="555" t="s">
        <v>62</v>
      </c>
      <c r="O103" s="555" t="s">
        <v>62</v>
      </c>
      <c r="P103" s="555" t="s">
        <v>62</v>
      </c>
      <c r="Q103" s="555" t="s">
        <v>62</v>
      </c>
      <c r="R103" s="555" t="s">
        <v>62</v>
      </c>
      <c r="S103" s="555" t="s">
        <v>62</v>
      </c>
      <c r="T103" s="555" t="s">
        <v>62</v>
      </c>
      <c r="U103" s="555" t="s">
        <v>62</v>
      </c>
      <c r="V103" s="555" t="s">
        <v>62</v>
      </c>
      <c r="W103" s="555" t="s">
        <v>62</v>
      </c>
      <c r="X103" s="555" t="s">
        <v>62</v>
      </c>
      <c r="Y103" s="555" t="s">
        <v>62</v>
      </c>
      <c r="Z103" s="555" t="s">
        <v>62</v>
      </c>
      <c r="AA103" s="556" t="s">
        <v>62</v>
      </c>
      <c r="AB103" s="555" t="s">
        <v>62</v>
      </c>
      <c r="AC103" s="555" t="s">
        <v>62</v>
      </c>
      <c r="AD103" s="555" t="s">
        <v>62</v>
      </c>
      <c r="AE103" s="556" t="s">
        <v>62</v>
      </c>
    </row>
    <row r="104" spans="1:31">
      <c r="A104" s="16"/>
      <c r="B104" s="76" t="str">
        <f t="shared" si="5"/>
        <v>ENF</v>
      </c>
      <c r="C104" s="557" t="s">
        <v>216</v>
      </c>
      <c r="D104" s="558"/>
      <c r="E104" s="558"/>
      <c r="F104" s="558"/>
      <c r="G104" s="558"/>
      <c r="H104" s="558"/>
      <c r="I104" s="558"/>
      <c r="J104" s="558"/>
      <c r="K104" s="558"/>
      <c r="L104" s="559"/>
      <c r="M104" s="559"/>
      <c r="N104" s="559"/>
      <c r="O104" s="559"/>
      <c r="P104" s="559"/>
      <c r="Q104" s="559"/>
      <c r="R104" s="559"/>
      <c r="S104" s="559"/>
      <c r="T104" s="559"/>
      <c r="U104" s="559"/>
      <c r="V104" s="560"/>
      <c r="W104" s="560"/>
      <c r="X104" s="561"/>
      <c r="Y104" s="561"/>
      <c r="Z104" s="561"/>
      <c r="AA104" s="561"/>
      <c r="AB104" s="561"/>
      <c r="AC104" s="561"/>
      <c r="AD104" s="561"/>
      <c r="AE104" s="562"/>
    </row>
    <row r="105" spans="1:31">
      <c r="A105" s="16"/>
      <c r="B105" s="76" t="str">
        <f t="shared" si="5"/>
        <v>ENF</v>
      </c>
      <c r="C105" s="538" t="s">
        <v>217</v>
      </c>
      <c r="D105" s="539"/>
      <c r="E105" s="539"/>
      <c r="F105" s="539"/>
      <c r="G105" s="539"/>
      <c r="H105" s="539"/>
      <c r="I105" s="539"/>
      <c r="J105" s="539"/>
      <c r="K105" s="539"/>
      <c r="L105" s="354"/>
      <c r="M105" s="354"/>
      <c r="N105" s="354"/>
      <c r="O105" s="354"/>
      <c r="P105" s="354"/>
      <c r="Q105" s="354"/>
      <c r="R105" s="354"/>
      <c r="S105" s="354"/>
      <c r="T105" s="354"/>
      <c r="U105" s="354"/>
      <c r="V105" s="354"/>
      <c r="W105" s="354"/>
      <c r="X105" s="540"/>
      <c r="Y105" s="540"/>
      <c r="Z105" s="540"/>
      <c r="AA105" s="540"/>
      <c r="AB105" s="540"/>
      <c r="AC105" s="540"/>
      <c r="AD105" s="540"/>
      <c r="AE105" s="563"/>
    </row>
    <row r="106" spans="1:31">
      <c r="A106" s="16"/>
      <c r="B106" s="521" t="s">
        <v>20</v>
      </c>
      <c r="C106" s="520"/>
      <c r="D106" s="571">
        <v>2021</v>
      </c>
      <c r="E106" s="572"/>
      <c r="F106" s="572"/>
      <c r="G106" s="573"/>
      <c r="H106" s="571">
        <v>2020</v>
      </c>
      <c r="I106" s="572"/>
      <c r="J106" s="572"/>
      <c r="K106" s="573"/>
      <c r="L106" s="571">
        <v>2019</v>
      </c>
      <c r="M106" s="572"/>
      <c r="N106" s="572"/>
      <c r="O106" s="573"/>
      <c r="P106" s="571">
        <v>2018</v>
      </c>
      <c r="Q106" s="572"/>
      <c r="R106" s="572"/>
      <c r="S106" s="573"/>
      <c r="T106" s="571">
        <v>2017</v>
      </c>
      <c r="U106" s="572"/>
      <c r="V106" s="572"/>
      <c r="W106" s="573"/>
      <c r="X106" s="571">
        <v>2016</v>
      </c>
      <c r="Y106" s="572"/>
      <c r="Z106" s="572"/>
      <c r="AA106" s="573"/>
      <c r="AB106" s="571">
        <v>2015</v>
      </c>
      <c r="AC106" s="572"/>
      <c r="AD106" s="572"/>
      <c r="AE106" s="573"/>
    </row>
    <row r="107" spans="1:31">
      <c r="A107" s="16"/>
      <c r="B107" s="520" t="str">
        <f>$B$106</f>
        <v>EPB</v>
      </c>
      <c r="C107" s="311" t="s">
        <v>198</v>
      </c>
      <c r="D107" s="522" t="s">
        <v>199</v>
      </c>
      <c r="E107" s="523" t="s">
        <v>200</v>
      </c>
      <c r="F107" s="524" t="s">
        <v>201</v>
      </c>
      <c r="G107" s="523" t="s">
        <v>202</v>
      </c>
      <c r="H107" s="522" t="s">
        <v>199</v>
      </c>
      <c r="I107" s="523" t="s">
        <v>200</v>
      </c>
      <c r="J107" s="524" t="s">
        <v>201</v>
      </c>
      <c r="K107" s="523" t="s">
        <v>202</v>
      </c>
      <c r="L107" s="522" t="s">
        <v>199</v>
      </c>
      <c r="M107" s="523" t="s">
        <v>200</v>
      </c>
      <c r="N107" s="524" t="s">
        <v>201</v>
      </c>
      <c r="O107" s="523" t="s">
        <v>202</v>
      </c>
      <c r="P107" s="522" t="s">
        <v>199</v>
      </c>
      <c r="Q107" s="523" t="s">
        <v>200</v>
      </c>
      <c r="R107" s="524" t="s">
        <v>201</v>
      </c>
      <c r="S107" s="523" t="s">
        <v>202</v>
      </c>
      <c r="T107" s="522" t="s">
        <v>199</v>
      </c>
      <c r="U107" s="523" t="s">
        <v>200</v>
      </c>
      <c r="V107" s="524" t="s">
        <v>201</v>
      </c>
      <c r="W107" s="523" t="s">
        <v>202</v>
      </c>
      <c r="X107" s="522" t="s">
        <v>199</v>
      </c>
      <c r="Y107" s="523" t="s">
        <v>200</v>
      </c>
      <c r="Z107" s="524" t="s">
        <v>201</v>
      </c>
      <c r="AA107" s="523" t="s">
        <v>202</v>
      </c>
      <c r="AB107" s="522" t="s">
        <v>199</v>
      </c>
      <c r="AC107" s="523" t="s">
        <v>200</v>
      </c>
      <c r="AD107" s="524" t="s">
        <v>201</v>
      </c>
      <c r="AE107" s="523" t="s">
        <v>202</v>
      </c>
    </row>
    <row r="108" spans="1:31">
      <c r="A108" s="16"/>
      <c r="B108" s="76" t="str">
        <f t="shared" ref="B108:B122" si="6">$B$106</f>
        <v>EPB</v>
      </c>
      <c r="C108" s="40" t="s">
        <v>203</v>
      </c>
      <c r="D108" s="525">
        <v>7</v>
      </c>
      <c r="E108" s="525">
        <v>7</v>
      </c>
      <c r="F108" s="525">
        <v>0</v>
      </c>
      <c r="G108" s="525">
        <v>14</v>
      </c>
      <c r="H108" s="525">
        <v>7</v>
      </c>
      <c r="I108" s="525">
        <v>7</v>
      </c>
      <c r="J108" s="525" t="s">
        <v>62</v>
      </c>
      <c r="K108" s="525">
        <v>14</v>
      </c>
      <c r="L108" s="525">
        <v>7</v>
      </c>
      <c r="M108" s="525">
        <v>7</v>
      </c>
      <c r="N108" s="525" t="s">
        <v>62</v>
      </c>
      <c r="O108" s="525">
        <v>14</v>
      </c>
      <c r="P108" s="525">
        <v>7</v>
      </c>
      <c r="Q108" s="525">
        <v>7</v>
      </c>
      <c r="R108" s="525" t="s">
        <v>62</v>
      </c>
      <c r="S108" s="525">
        <v>14</v>
      </c>
      <c r="T108" s="525">
        <v>7</v>
      </c>
      <c r="U108" s="525">
        <v>6</v>
      </c>
      <c r="V108" s="525" t="s">
        <v>62</v>
      </c>
      <c r="W108" s="525">
        <v>13</v>
      </c>
      <c r="X108" s="525">
        <v>7</v>
      </c>
      <c r="Y108" s="525">
        <v>6</v>
      </c>
      <c r="Z108" s="525" t="s">
        <v>62</v>
      </c>
      <c r="AA108" s="530">
        <v>13</v>
      </c>
      <c r="AB108" s="525">
        <v>8</v>
      </c>
      <c r="AC108" s="525">
        <v>6</v>
      </c>
      <c r="AD108" s="525" t="s">
        <v>62</v>
      </c>
      <c r="AE108" s="530">
        <v>14</v>
      </c>
    </row>
    <row r="109" spans="1:31">
      <c r="A109" s="16"/>
      <c r="B109" s="76" t="str">
        <f t="shared" si="6"/>
        <v>EPB</v>
      </c>
      <c r="C109" s="19" t="s">
        <v>204</v>
      </c>
      <c r="D109" s="526">
        <v>777.44</v>
      </c>
      <c r="E109" s="526">
        <v>4369.2</v>
      </c>
      <c r="F109" s="526" t="s">
        <v>62</v>
      </c>
      <c r="G109" s="526">
        <v>5146.6400000000003</v>
      </c>
      <c r="H109" s="526">
        <v>773</v>
      </c>
      <c r="I109" s="526">
        <v>3718</v>
      </c>
      <c r="J109" s="526" t="s">
        <v>62</v>
      </c>
      <c r="K109" s="526">
        <v>4491</v>
      </c>
      <c r="L109" s="526">
        <v>801</v>
      </c>
      <c r="M109" s="526">
        <v>3107</v>
      </c>
      <c r="N109" s="526" t="s">
        <v>62</v>
      </c>
      <c r="O109" s="526">
        <v>3908</v>
      </c>
      <c r="P109" s="526">
        <v>843</v>
      </c>
      <c r="Q109" s="526">
        <v>2478</v>
      </c>
      <c r="R109" s="526" t="s">
        <v>62</v>
      </c>
      <c r="S109" s="526">
        <v>3321</v>
      </c>
      <c r="T109" s="526">
        <v>1388</v>
      </c>
      <c r="U109" s="526">
        <v>6149</v>
      </c>
      <c r="V109" s="526" t="s">
        <v>62</v>
      </c>
      <c r="W109" s="526">
        <v>7537</v>
      </c>
      <c r="X109" s="526">
        <v>2142.89</v>
      </c>
      <c r="Y109" s="526">
        <v>1817.54</v>
      </c>
      <c r="Z109" s="526" t="s">
        <v>62</v>
      </c>
      <c r="AA109" s="531">
        <v>3960.4</v>
      </c>
      <c r="AB109" s="526">
        <v>1953.81</v>
      </c>
      <c r="AC109" s="526">
        <v>1874.41</v>
      </c>
      <c r="AD109" s="526" t="s">
        <v>62</v>
      </c>
      <c r="AE109" s="531">
        <v>3828.22</v>
      </c>
    </row>
    <row r="110" spans="1:31">
      <c r="A110" s="16"/>
      <c r="B110" s="76" t="str">
        <f t="shared" si="6"/>
        <v>EPB</v>
      </c>
      <c r="C110" s="58" t="s">
        <v>205</v>
      </c>
      <c r="D110" s="527">
        <v>600.15</v>
      </c>
      <c r="E110" s="527">
        <v>1852.26</v>
      </c>
      <c r="F110" s="527" t="s">
        <v>62</v>
      </c>
      <c r="G110" s="527">
        <v>2452.41</v>
      </c>
      <c r="H110" s="527">
        <v>569</v>
      </c>
      <c r="I110" s="527">
        <v>1780</v>
      </c>
      <c r="J110" s="527" t="s">
        <v>62</v>
      </c>
      <c r="K110" s="527">
        <v>2348</v>
      </c>
      <c r="L110" s="527">
        <v>598</v>
      </c>
      <c r="M110" s="527">
        <v>1675</v>
      </c>
      <c r="N110" s="527" t="s">
        <v>62</v>
      </c>
      <c r="O110" s="527">
        <v>2274</v>
      </c>
      <c r="P110" s="527">
        <v>578</v>
      </c>
      <c r="Q110" s="527">
        <v>1327</v>
      </c>
      <c r="R110" s="527" t="s">
        <v>62</v>
      </c>
      <c r="S110" s="527">
        <v>1905</v>
      </c>
      <c r="T110" s="527">
        <v>959</v>
      </c>
      <c r="U110" s="527">
        <v>1097</v>
      </c>
      <c r="V110" s="527" t="s">
        <v>62</v>
      </c>
      <c r="W110" s="527">
        <v>2056</v>
      </c>
      <c r="X110" s="527">
        <v>1679.13</v>
      </c>
      <c r="Y110" s="527">
        <v>1130.6300000000001</v>
      </c>
      <c r="Z110" s="527" t="s">
        <v>62</v>
      </c>
      <c r="AA110" s="532">
        <v>2809.8</v>
      </c>
      <c r="AB110" s="527">
        <v>1525.47</v>
      </c>
      <c r="AC110" s="527">
        <v>1096.96</v>
      </c>
      <c r="AD110" s="527" t="s">
        <v>62</v>
      </c>
      <c r="AE110" s="532">
        <v>2622.43</v>
      </c>
    </row>
    <row r="111" spans="1:31">
      <c r="A111" s="16"/>
      <c r="B111" s="76" t="str">
        <f t="shared" si="6"/>
        <v>EPB</v>
      </c>
      <c r="C111" s="58" t="s">
        <v>206</v>
      </c>
      <c r="D111" s="528">
        <v>0</v>
      </c>
      <c r="E111" s="528">
        <v>485.99</v>
      </c>
      <c r="F111" s="528" t="s">
        <v>62</v>
      </c>
      <c r="G111" s="528">
        <v>485.99</v>
      </c>
      <c r="H111" s="528">
        <v>18</v>
      </c>
      <c r="I111" s="528">
        <v>748</v>
      </c>
      <c r="J111" s="528" t="s">
        <v>62</v>
      </c>
      <c r="K111" s="528">
        <v>766</v>
      </c>
      <c r="L111" s="528">
        <v>18</v>
      </c>
      <c r="M111" s="528">
        <v>596</v>
      </c>
      <c r="N111" s="528" t="s">
        <v>62</v>
      </c>
      <c r="O111" s="528">
        <v>615</v>
      </c>
      <c r="P111" s="528">
        <v>16</v>
      </c>
      <c r="Q111" s="528">
        <v>544</v>
      </c>
      <c r="R111" s="528" t="s">
        <v>62</v>
      </c>
      <c r="S111" s="528">
        <v>560</v>
      </c>
      <c r="T111" s="528">
        <v>39</v>
      </c>
      <c r="U111" s="528">
        <v>426</v>
      </c>
      <c r="V111" s="528" t="s">
        <v>62</v>
      </c>
      <c r="W111" s="528">
        <v>465</v>
      </c>
      <c r="X111" s="528">
        <v>80.63</v>
      </c>
      <c r="Y111" s="528">
        <v>429.69</v>
      </c>
      <c r="Z111" s="528" t="s">
        <v>62</v>
      </c>
      <c r="AA111" s="533">
        <v>510.3</v>
      </c>
      <c r="AB111" s="528">
        <v>72.2</v>
      </c>
      <c r="AC111" s="528">
        <v>521.35</v>
      </c>
      <c r="AD111" s="528" t="s">
        <v>62</v>
      </c>
      <c r="AE111" s="533">
        <v>593.54999999999995</v>
      </c>
    </row>
    <row r="112" spans="1:31">
      <c r="A112" s="16"/>
      <c r="B112" s="76" t="str">
        <f t="shared" si="6"/>
        <v>EPB</v>
      </c>
      <c r="C112" s="58" t="s">
        <v>207</v>
      </c>
      <c r="D112" s="527">
        <v>0</v>
      </c>
      <c r="E112" s="527">
        <v>0</v>
      </c>
      <c r="F112" s="527" t="s">
        <v>62</v>
      </c>
      <c r="G112" s="527">
        <v>0</v>
      </c>
      <c r="H112" s="527" t="s">
        <v>62</v>
      </c>
      <c r="I112" s="527" t="s">
        <v>62</v>
      </c>
      <c r="J112" s="527" t="s">
        <v>62</v>
      </c>
      <c r="K112" s="527" t="s">
        <v>62</v>
      </c>
      <c r="L112" s="527" t="s">
        <v>62</v>
      </c>
      <c r="M112" s="527" t="s">
        <v>62</v>
      </c>
      <c r="N112" s="527" t="s">
        <v>62</v>
      </c>
      <c r="O112" s="527" t="s">
        <v>62</v>
      </c>
      <c r="P112" s="527" t="s">
        <v>62</v>
      </c>
      <c r="Q112" s="527" t="s">
        <v>62</v>
      </c>
      <c r="R112" s="527" t="s">
        <v>62</v>
      </c>
      <c r="S112" s="527" t="s">
        <v>62</v>
      </c>
      <c r="T112" s="527" t="s">
        <v>62</v>
      </c>
      <c r="U112" s="527" t="s">
        <v>62</v>
      </c>
      <c r="V112" s="527" t="s">
        <v>62</v>
      </c>
      <c r="W112" s="527" t="s">
        <v>62</v>
      </c>
      <c r="X112" s="527" t="s">
        <v>62</v>
      </c>
      <c r="Y112" s="527" t="s">
        <v>62</v>
      </c>
      <c r="Z112" s="527" t="s">
        <v>62</v>
      </c>
      <c r="AA112" s="532" t="s">
        <v>62</v>
      </c>
      <c r="AB112" s="527" t="s">
        <v>62</v>
      </c>
      <c r="AC112" s="527"/>
      <c r="AD112" s="527" t="s">
        <v>62</v>
      </c>
      <c r="AE112" s="532" t="s">
        <v>62</v>
      </c>
    </row>
    <row r="113" spans="1:31">
      <c r="A113" s="16"/>
      <c r="B113" s="76" t="str">
        <f t="shared" si="6"/>
        <v>EPB</v>
      </c>
      <c r="C113" s="58" t="s">
        <v>208</v>
      </c>
      <c r="D113" s="528">
        <v>177.29</v>
      </c>
      <c r="E113" s="528">
        <v>2030.96</v>
      </c>
      <c r="F113" s="528" t="s">
        <v>62</v>
      </c>
      <c r="G113" s="528">
        <v>2208.2399999999998</v>
      </c>
      <c r="H113" s="528">
        <v>186</v>
      </c>
      <c r="I113" s="528">
        <v>1190</v>
      </c>
      <c r="J113" s="528" t="s">
        <v>62</v>
      </c>
      <c r="K113" s="528">
        <v>1377</v>
      </c>
      <c r="L113" s="528">
        <v>184</v>
      </c>
      <c r="M113" s="528">
        <v>835</v>
      </c>
      <c r="N113" s="528" t="s">
        <v>62</v>
      </c>
      <c r="O113" s="528">
        <v>1019</v>
      </c>
      <c r="P113" s="528">
        <v>250</v>
      </c>
      <c r="Q113" s="528">
        <v>607</v>
      </c>
      <c r="R113" s="528" t="s">
        <v>62</v>
      </c>
      <c r="S113" s="528">
        <v>856</v>
      </c>
      <c r="T113" s="528">
        <v>390</v>
      </c>
      <c r="U113" s="528">
        <v>2567</v>
      </c>
      <c r="V113" s="528" t="s">
        <v>62</v>
      </c>
      <c r="W113" s="528">
        <v>2957</v>
      </c>
      <c r="X113" s="528">
        <v>383.12</v>
      </c>
      <c r="Y113" s="528">
        <v>257.22000000000003</v>
      </c>
      <c r="Z113" s="528" t="s">
        <v>62</v>
      </c>
      <c r="AA113" s="533">
        <v>640.29999999999995</v>
      </c>
      <c r="AB113" s="528">
        <v>356.14</v>
      </c>
      <c r="AC113" s="528">
        <v>256.10000000000002</v>
      </c>
      <c r="AD113" s="528" t="s">
        <v>62</v>
      </c>
      <c r="AE113" s="533">
        <v>612.24</v>
      </c>
    </row>
    <row r="114" spans="1:31">
      <c r="A114" s="16"/>
      <c r="B114" s="76" t="str">
        <f t="shared" si="6"/>
        <v>EPB</v>
      </c>
      <c r="C114" s="58" t="s">
        <v>209</v>
      </c>
      <c r="D114" s="527" t="s">
        <v>62</v>
      </c>
      <c r="E114" s="527" t="s">
        <v>62</v>
      </c>
      <c r="F114" s="527" t="s">
        <v>62</v>
      </c>
      <c r="G114" s="527" t="s">
        <v>62</v>
      </c>
      <c r="H114" s="527" t="s">
        <v>62</v>
      </c>
      <c r="I114" s="527" t="s">
        <v>62</v>
      </c>
      <c r="J114" s="527" t="s">
        <v>62</v>
      </c>
      <c r="K114" s="527" t="s">
        <v>62</v>
      </c>
      <c r="L114" s="527" t="s">
        <v>62</v>
      </c>
      <c r="M114" s="527" t="s">
        <v>62</v>
      </c>
      <c r="N114" s="527" t="s">
        <v>62</v>
      </c>
      <c r="O114" s="527" t="s">
        <v>62</v>
      </c>
      <c r="P114" s="527" t="s">
        <v>62</v>
      </c>
      <c r="Q114" s="527" t="s">
        <v>62</v>
      </c>
      <c r="R114" s="527" t="s">
        <v>62</v>
      </c>
      <c r="S114" s="527" t="s">
        <v>62</v>
      </c>
      <c r="T114" s="527" t="s">
        <v>62</v>
      </c>
      <c r="U114" s="527" t="s">
        <v>62</v>
      </c>
      <c r="V114" s="527" t="s">
        <v>62</v>
      </c>
      <c r="W114" s="527" t="s">
        <v>62</v>
      </c>
      <c r="X114" s="527" t="s">
        <v>62</v>
      </c>
      <c r="Y114" s="527" t="s">
        <v>62</v>
      </c>
      <c r="Z114" s="527" t="s">
        <v>62</v>
      </c>
      <c r="AA114" s="532" t="s">
        <v>62</v>
      </c>
      <c r="AB114" s="527" t="s">
        <v>62</v>
      </c>
      <c r="AC114" s="527"/>
      <c r="AD114" s="527" t="s">
        <v>62</v>
      </c>
      <c r="AE114" s="532" t="s">
        <v>62</v>
      </c>
    </row>
    <row r="115" spans="1:31">
      <c r="A115" s="16"/>
      <c r="B115" s="76" t="str">
        <f t="shared" si="6"/>
        <v>EPB</v>
      </c>
      <c r="C115" s="19" t="s">
        <v>210</v>
      </c>
      <c r="D115" s="526" t="s">
        <v>62</v>
      </c>
      <c r="E115" s="526">
        <v>1763.77</v>
      </c>
      <c r="F115" s="526" t="s">
        <v>62</v>
      </c>
      <c r="G115" s="526">
        <v>1763.77</v>
      </c>
      <c r="H115" s="526" t="s">
        <v>62</v>
      </c>
      <c r="I115" s="526">
        <v>1479</v>
      </c>
      <c r="J115" s="526" t="s">
        <v>62</v>
      </c>
      <c r="K115" s="526">
        <v>1479</v>
      </c>
      <c r="L115" s="526" t="s">
        <v>62</v>
      </c>
      <c r="M115" s="526">
        <v>1414</v>
      </c>
      <c r="N115" s="526" t="s">
        <v>62</v>
      </c>
      <c r="O115" s="526">
        <v>1414</v>
      </c>
      <c r="P115" s="526">
        <v>503</v>
      </c>
      <c r="Q115" s="526">
        <v>1969</v>
      </c>
      <c r="R115" s="526" t="s">
        <v>62</v>
      </c>
      <c r="S115" s="526">
        <v>2472</v>
      </c>
      <c r="T115" s="526">
        <v>310</v>
      </c>
      <c r="U115" s="526">
        <v>789</v>
      </c>
      <c r="V115" s="526" t="s">
        <v>62</v>
      </c>
      <c r="W115" s="526">
        <v>1099</v>
      </c>
      <c r="X115" s="526">
        <v>2038.81</v>
      </c>
      <c r="Y115" s="526">
        <v>1356.86</v>
      </c>
      <c r="Z115" s="526" t="s">
        <v>62</v>
      </c>
      <c r="AA115" s="531">
        <v>3395.7</v>
      </c>
      <c r="AB115" s="526">
        <v>1236.01</v>
      </c>
      <c r="AC115" s="526">
        <v>870.44</v>
      </c>
      <c r="AD115" s="526" t="s">
        <v>62</v>
      </c>
      <c r="AE115" s="531">
        <v>2106.4499999999998</v>
      </c>
    </row>
    <row r="116" spans="1:31">
      <c r="A116" s="16"/>
      <c r="B116" s="76" t="str">
        <f t="shared" si="6"/>
        <v>EPB</v>
      </c>
      <c r="C116" s="58" t="s">
        <v>211</v>
      </c>
      <c r="D116" s="527" t="s">
        <v>62</v>
      </c>
      <c r="E116" s="527">
        <v>0</v>
      </c>
      <c r="F116" s="527" t="s">
        <v>62</v>
      </c>
      <c r="G116" s="527">
        <v>0</v>
      </c>
      <c r="H116" s="527" t="s">
        <v>62</v>
      </c>
      <c r="I116" s="527" t="s">
        <v>62</v>
      </c>
      <c r="J116" s="527" t="s">
        <v>62</v>
      </c>
      <c r="K116" s="527" t="s">
        <v>62</v>
      </c>
      <c r="L116" s="527" t="s">
        <v>62</v>
      </c>
      <c r="M116" s="527" t="s">
        <v>62</v>
      </c>
      <c r="N116" s="527" t="s">
        <v>62</v>
      </c>
      <c r="O116" s="527" t="s">
        <v>62</v>
      </c>
      <c r="P116" s="527" t="s">
        <v>62</v>
      </c>
      <c r="Q116" s="527" t="s">
        <v>62</v>
      </c>
      <c r="R116" s="527" t="s">
        <v>62</v>
      </c>
      <c r="S116" s="527" t="s">
        <v>62</v>
      </c>
      <c r="T116" s="527" t="s">
        <v>62</v>
      </c>
      <c r="U116" s="527" t="s">
        <v>62</v>
      </c>
      <c r="V116" s="527" t="s">
        <v>62</v>
      </c>
      <c r="W116" s="527" t="s">
        <v>62</v>
      </c>
      <c r="X116" s="527" t="s">
        <v>62</v>
      </c>
      <c r="Y116" s="527" t="s">
        <v>62</v>
      </c>
      <c r="Z116" s="527" t="s">
        <v>62</v>
      </c>
      <c r="AA116" s="532" t="s">
        <v>62</v>
      </c>
      <c r="AB116" s="527" t="s">
        <v>62</v>
      </c>
      <c r="AC116" s="527"/>
      <c r="AD116" s="527" t="s">
        <v>62</v>
      </c>
      <c r="AE116" s="532" t="s">
        <v>62</v>
      </c>
    </row>
    <row r="117" spans="1:31">
      <c r="A117" s="16"/>
      <c r="B117" s="76" t="str">
        <f t="shared" si="6"/>
        <v>EPB</v>
      </c>
      <c r="C117" s="58" t="s">
        <v>212</v>
      </c>
      <c r="D117" s="528" t="s">
        <v>62</v>
      </c>
      <c r="E117" s="528">
        <v>1763.77</v>
      </c>
      <c r="F117" s="528" t="s">
        <v>62</v>
      </c>
      <c r="G117" s="528">
        <v>1763.77</v>
      </c>
      <c r="H117" s="528" t="s">
        <v>62</v>
      </c>
      <c r="I117" s="528">
        <v>1479</v>
      </c>
      <c r="J117" s="528" t="s">
        <v>62</v>
      </c>
      <c r="K117" s="528">
        <v>1479</v>
      </c>
      <c r="L117" s="528" t="s">
        <v>62</v>
      </c>
      <c r="M117" s="528">
        <v>1414</v>
      </c>
      <c r="N117" s="528" t="s">
        <v>62</v>
      </c>
      <c r="O117" s="528">
        <v>1414</v>
      </c>
      <c r="P117" s="528">
        <v>503</v>
      </c>
      <c r="Q117" s="528">
        <v>1969</v>
      </c>
      <c r="R117" s="528" t="s">
        <v>62</v>
      </c>
      <c r="S117" s="528">
        <v>2472</v>
      </c>
      <c r="T117" s="528">
        <v>310</v>
      </c>
      <c r="U117" s="528">
        <v>789</v>
      </c>
      <c r="V117" s="528" t="s">
        <v>62</v>
      </c>
      <c r="W117" s="528">
        <v>1099</v>
      </c>
      <c r="X117" s="528">
        <v>2038.81</v>
      </c>
      <c r="Y117" s="528">
        <v>1356.86</v>
      </c>
      <c r="Z117" s="528" t="s">
        <v>62</v>
      </c>
      <c r="AA117" s="533">
        <v>3395.7</v>
      </c>
      <c r="AB117" s="528">
        <v>1236.01</v>
      </c>
      <c r="AC117" s="528">
        <v>870.44</v>
      </c>
      <c r="AD117" s="528" t="s">
        <v>62</v>
      </c>
      <c r="AE117" s="533">
        <v>2106.4499999999998</v>
      </c>
    </row>
    <row r="118" spans="1:31">
      <c r="A118" s="16"/>
      <c r="B118" s="76" t="str">
        <f t="shared" si="6"/>
        <v>EPB</v>
      </c>
      <c r="C118" s="58" t="s">
        <v>213</v>
      </c>
      <c r="D118" s="527" t="s">
        <v>62</v>
      </c>
      <c r="E118" s="527" t="s">
        <v>62</v>
      </c>
      <c r="F118" s="527" t="s">
        <v>62</v>
      </c>
      <c r="G118" s="527" t="s">
        <v>62</v>
      </c>
      <c r="H118" s="527" t="s">
        <v>62</v>
      </c>
      <c r="I118" s="527" t="s">
        <v>62</v>
      </c>
      <c r="J118" s="527" t="s">
        <v>62</v>
      </c>
      <c r="K118" s="527" t="s">
        <v>62</v>
      </c>
      <c r="L118" s="527" t="s">
        <v>62</v>
      </c>
      <c r="M118" s="527" t="s">
        <v>62</v>
      </c>
      <c r="N118" s="527" t="s">
        <v>62</v>
      </c>
      <c r="O118" s="527" t="s">
        <v>62</v>
      </c>
      <c r="P118" s="527" t="s">
        <v>62</v>
      </c>
      <c r="Q118" s="527" t="s">
        <v>62</v>
      </c>
      <c r="R118" s="527" t="s">
        <v>62</v>
      </c>
      <c r="S118" s="527" t="s">
        <v>62</v>
      </c>
      <c r="T118" s="527" t="s">
        <v>62</v>
      </c>
      <c r="U118" s="527" t="s">
        <v>62</v>
      </c>
      <c r="V118" s="527" t="s">
        <v>62</v>
      </c>
      <c r="W118" s="527" t="s">
        <v>62</v>
      </c>
      <c r="X118" s="527" t="s">
        <v>62</v>
      </c>
      <c r="Y118" s="527" t="s">
        <v>62</v>
      </c>
      <c r="Z118" s="527" t="s">
        <v>62</v>
      </c>
      <c r="AA118" s="532" t="s">
        <v>62</v>
      </c>
      <c r="AB118" s="527" t="s">
        <v>62</v>
      </c>
      <c r="AC118" s="527"/>
      <c r="AD118" s="527" t="s">
        <v>62</v>
      </c>
      <c r="AE118" s="532" t="s">
        <v>62</v>
      </c>
    </row>
    <row r="119" spans="1:31">
      <c r="A119" s="16"/>
      <c r="B119" s="76" t="str">
        <f t="shared" si="6"/>
        <v>EPB</v>
      </c>
      <c r="C119" s="58" t="s">
        <v>214</v>
      </c>
      <c r="D119" s="528" t="s">
        <v>62</v>
      </c>
      <c r="E119" s="528" t="s">
        <v>62</v>
      </c>
      <c r="F119" s="528" t="s">
        <v>62</v>
      </c>
      <c r="G119" s="528" t="s">
        <v>62</v>
      </c>
      <c r="H119" s="528" t="s">
        <v>62</v>
      </c>
      <c r="I119" s="528" t="s">
        <v>62</v>
      </c>
      <c r="J119" s="528" t="s">
        <v>62</v>
      </c>
      <c r="K119" s="528" t="s">
        <v>62</v>
      </c>
      <c r="L119" s="528" t="s">
        <v>62</v>
      </c>
      <c r="M119" s="528" t="s">
        <v>62</v>
      </c>
      <c r="N119" s="528" t="s">
        <v>62</v>
      </c>
      <c r="O119" s="528" t="s">
        <v>62</v>
      </c>
      <c r="P119" s="528" t="s">
        <v>62</v>
      </c>
      <c r="Q119" s="528" t="s">
        <v>62</v>
      </c>
      <c r="R119" s="528" t="s">
        <v>62</v>
      </c>
      <c r="S119" s="528" t="s">
        <v>62</v>
      </c>
      <c r="T119" s="528" t="s">
        <v>62</v>
      </c>
      <c r="U119" s="528" t="s">
        <v>62</v>
      </c>
      <c r="V119" s="528" t="s">
        <v>62</v>
      </c>
      <c r="W119" s="528" t="s">
        <v>62</v>
      </c>
      <c r="X119" s="528" t="s">
        <v>62</v>
      </c>
      <c r="Y119" s="528" t="s">
        <v>62</v>
      </c>
      <c r="Z119" s="528" t="s">
        <v>62</v>
      </c>
      <c r="AA119" s="533" t="s">
        <v>62</v>
      </c>
      <c r="AB119" s="528" t="s">
        <v>62</v>
      </c>
      <c r="AC119" s="528"/>
      <c r="AD119" s="528" t="s">
        <v>62</v>
      </c>
      <c r="AE119" s="533" t="s">
        <v>62</v>
      </c>
    </row>
    <row r="120" spans="1:31">
      <c r="A120" s="16"/>
      <c r="B120" s="76" t="str">
        <f t="shared" si="6"/>
        <v>EPB</v>
      </c>
      <c r="C120" s="58" t="s">
        <v>215</v>
      </c>
      <c r="D120" s="534" t="s">
        <v>62</v>
      </c>
      <c r="E120" s="534" t="s">
        <v>62</v>
      </c>
      <c r="F120" s="534" t="s">
        <v>62</v>
      </c>
      <c r="G120" s="534" t="s">
        <v>62</v>
      </c>
      <c r="H120" s="534" t="s">
        <v>62</v>
      </c>
      <c r="I120" s="534" t="s">
        <v>62</v>
      </c>
      <c r="J120" s="534" t="s">
        <v>62</v>
      </c>
      <c r="K120" s="534" t="s">
        <v>62</v>
      </c>
      <c r="L120" s="534" t="s">
        <v>62</v>
      </c>
      <c r="M120" s="534" t="s">
        <v>62</v>
      </c>
      <c r="N120" s="534" t="s">
        <v>62</v>
      </c>
      <c r="O120" s="534" t="s">
        <v>62</v>
      </c>
      <c r="P120" s="534" t="s">
        <v>62</v>
      </c>
      <c r="Q120" s="534" t="s">
        <v>62</v>
      </c>
      <c r="R120" s="534" t="s">
        <v>62</v>
      </c>
      <c r="S120" s="534" t="s">
        <v>62</v>
      </c>
      <c r="T120" s="534" t="s">
        <v>62</v>
      </c>
      <c r="U120" s="534" t="s">
        <v>62</v>
      </c>
      <c r="V120" s="534" t="s">
        <v>62</v>
      </c>
      <c r="W120" s="534" t="s">
        <v>62</v>
      </c>
      <c r="X120" s="534" t="s">
        <v>62</v>
      </c>
      <c r="Y120" s="534" t="s">
        <v>62</v>
      </c>
      <c r="Z120" s="534" t="s">
        <v>62</v>
      </c>
      <c r="AA120" s="535" t="s">
        <v>62</v>
      </c>
      <c r="AB120" s="534" t="s">
        <v>62</v>
      </c>
      <c r="AC120" s="534"/>
      <c r="AD120" s="534" t="s">
        <v>62</v>
      </c>
      <c r="AE120" s="535" t="s">
        <v>62</v>
      </c>
    </row>
    <row r="121" spans="1:31">
      <c r="A121" s="16"/>
      <c r="B121" s="76" t="str">
        <f t="shared" si="6"/>
        <v>EPB</v>
      </c>
      <c r="C121" s="557" t="s">
        <v>216</v>
      </c>
      <c r="D121" s="558"/>
      <c r="E121" s="558"/>
      <c r="F121" s="558"/>
      <c r="G121" s="558"/>
      <c r="H121" s="558"/>
      <c r="I121" s="558"/>
      <c r="J121" s="558"/>
      <c r="K121" s="558"/>
      <c r="L121" s="559"/>
      <c r="M121" s="559"/>
      <c r="N121" s="559"/>
      <c r="O121" s="559"/>
      <c r="P121" s="559"/>
      <c r="Q121" s="559"/>
      <c r="R121" s="559"/>
      <c r="S121" s="559"/>
      <c r="T121" s="559"/>
      <c r="U121" s="559"/>
      <c r="V121" s="560"/>
      <c r="W121" s="560"/>
      <c r="X121" s="561"/>
      <c r="Y121" s="561"/>
      <c r="Z121" s="561"/>
      <c r="AA121" s="561"/>
      <c r="AB121" s="561"/>
      <c r="AC121" s="561"/>
      <c r="AD121" s="561"/>
      <c r="AE121" s="562"/>
    </row>
    <row r="122" spans="1:31">
      <c r="A122" s="16"/>
      <c r="B122" s="76" t="str">
        <f t="shared" si="6"/>
        <v>EPB</v>
      </c>
      <c r="C122" s="538" t="s">
        <v>217</v>
      </c>
      <c r="D122" s="539"/>
      <c r="E122" s="539"/>
      <c r="F122" s="539"/>
      <c r="G122" s="539"/>
      <c r="H122" s="539"/>
      <c r="I122" s="539"/>
      <c r="J122" s="539"/>
      <c r="K122" s="539"/>
      <c r="L122" s="354"/>
      <c r="M122" s="354"/>
      <c r="N122" s="354"/>
      <c r="O122" s="354"/>
      <c r="P122" s="354"/>
      <c r="Q122" s="354"/>
      <c r="R122" s="354"/>
      <c r="S122" s="354"/>
      <c r="T122" s="354"/>
      <c r="U122" s="354"/>
      <c r="V122" s="354"/>
      <c r="W122" s="354"/>
      <c r="X122" s="540"/>
      <c r="Y122" s="540"/>
      <c r="Z122" s="540"/>
      <c r="AA122" s="540"/>
      <c r="AB122" s="540"/>
      <c r="AC122" s="540"/>
      <c r="AD122" s="540"/>
      <c r="AE122" s="563"/>
    </row>
    <row r="123" spans="1:31">
      <c r="A123" s="16"/>
      <c r="B123" s="521" t="s">
        <v>21</v>
      </c>
      <c r="C123" s="520"/>
      <c r="D123" s="571">
        <v>2021</v>
      </c>
      <c r="E123" s="572"/>
      <c r="F123" s="572"/>
      <c r="G123" s="573"/>
      <c r="H123" s="571">
        <v>2020</v>
      </c>
      <c r="I123" s="572"/>
      <c r="J123" s="572"/>
      <c r="K123" s="573"/>
      <c r="L123" s="571">
        <v>2019</v>
      </c>
      <c r="M123" s="572"/>
      <c r="N123" s="572"/>
      <c r="O123" s="573"/>
      <c r="P123" s="571">
        <v>2018</v>
      </c>
      <c r="Q123" s="572"/>
      <c r="R123" s="572"/>
      <c r="S123" s="573"/>
      <c r="T123" s="571">
        <v>2017</v>
      </c>
      <c r="U123" s="572"/>
      <c r="V123" s="572"/>
      <c r="W123" s="573"/>
      <c r="X123" s="571">
        <v>2016</v>
      </c>
      <c r="Y123" s="572"/>
      <c r="Z123" s="572"/>
      <c r="AA123" s="573"/>
      <c r="AB123" s="541"/>
      <c r="AC123" s="541"/>
      <c r="AD123" s="541"/>
      <c r="AE123" s="542"/>
    </row>
    <row r="124" spans="1:31">
      <c r="A124" s="16"/>
      <c r="B124" s="520" t="str">
        <f>$B$123</f>
        <v>ERO</v>
      </c>
      <c r="C124" s="311" t="s">
        <v>198</v>
      </c>
      <c r="D124" s="522" t="s">
        <v>199</v>
      </c>
      <c r="E124" s="523" t="s">
        <v>200</v>
      </c>
      <c r="F124" s="524" t="s">
        <v>201</v>
      </c>
      <c r="G124" s="522" t="s">
        <v>202</v>
      </c>
      <c r="H124" s="522" t="s">
        <v>199</v>
      </c>
      <c r="I124" s="522" t="s">
        <v>200</v>
      </c>
      <c r="J124" s="522" t="s">
        <v>219</v>
      </c>
      <c r="K124" s="522" t="s">
        <v>202</v>
      </c>
      <c r="L124" s="522" t="s">
        <v>199</v>
      </c>
      <c r="M124" s="522" t="s">
        <v>200</v>
      </c>
      <c r="N124" s="522" t="s">
        <v>219</v>
      </c>
      <c r="O124" s="522" t="s">
        <v>202</v>
      </c>
      <c r="P124" s="522" t="s">
        <v>199</v>
      </c>
      <c r="Q124" s="522" t="s">
        <v>200</v>
      </c>
      <c r="R124" s="522" t="s">
        <v>220</v>
      </c>
      <c r="S124" s="522" t="s">
        <v>202</v>
      </c>
      <c r="T124" s="522" t="s">
        <v>199</v>
      </c>
      <c r="U124" s="522" t="s">
        <v>200</v>
      </c>
      <c r="V124" s="522" t="s">
        <v>220</v>
      </c>
      <c r="W124" s="522" t="s">
        <v>202</v>
      </c>
      <c r="X124" s="522" t="s">
        <v>199</v>
      </c>
      <c r="Y124" s="522" t="s">
        <v>200</v>
      </c>
      <c r="Z124" s="522" t="s">
        <v>218</v>
      </c>
      <c r="AA124" s="522" t="s">
        <v>202</v>
      </c>
      <c r="AB124" s="543"/>
      <c r="AC124" s="543"/>
      <c r="AD124" s="543"/>
      <c r="AE124" s="544"/>
    </row>
    <row r="125" spans="1:31">
      <c r="A125" s="16"/>
      <c r="B125" s="564" t="str">
        <f t="shared" ref="B125:B139" si="7">$B$123</f>
        <v>ERO</v>
      </c>
      <c r="C125" s="547" t="s">
        <v>203</v>
      </c>
      <c r="D125" s="548">
        <v>5</v>
      </c>
      <c r="E125" s="548">
        <v>8</v>
      </c>
      <c r="F125" s="548">
        <v>0</v>
      </c>
      <c r="G125" s="548">
        <v>13</v>
      </c>
      <c r="H125" s="548">
        <v>5</v>
      </c>
      <c r="I125" s="548">
        <v>8</v>
      </c>
      <c r="J125" s="548">
        <v>0</v>
      </c>
      <c r="K125" s="548">
        <v>13</v>
      </c>
      <c r="L125" s="548">
        <v>5</v>
      </c>
      <c r="M125" s="548">
        <v>8</v>
      </c>
      <c r="N125" s="548">
        <v>0</v>
      </c>
      <c r="O125" s="548">
        <v>13</v>
      </c>
      <c r="P125" s="548">
        <v>3</v>
      </c>
      <c r="Q125" s="548">
        <v>8</v>
      </c>
      <c r="R125" s="548" t="s">
        <v>62</v>
      </c>
      <c r="S125" s="548">
        <v>11</v>
      </c>
      <c r="T125" s="548" t="s">
        <v>62</v>
      </c>
      <c r="U125" s="548" t="s">
        <v>62</v>
      </c>
      <c r="V125" s="548" t="s">
        <v>62</v>
      </c>
      <c r="W125" s="548" t="s">
        <v>62</v>
      </c>
      <c r="X125" s="548">
        <v>5</v>
      </c>
      <c r="Y125" s="548">
        <v>2</v>
      </c>
      <c r="Z125" s="548">
        <v>3</v>
      </c>
      <c r="AA125" s="549">
        <v>10</v>
      </c>
      <c r="AB125" s="543"/>
      <c r="AC125" s="543"/>
      <c r="AD125" s="543"/>
      <c r="AE125" s="544"/>
    </row>
    <row r="126" spans="1:31">
      <c r="A126" s="16"/>
      <c r="B126" s="564" t="str">
        <f t="shared" si="7"/>
        <v>ERO</v>
      </c>
      <c r="C126" s="482" t="s">
        <v>204</v>
      </c>
      <c r="D126" s="550">
        <v>354.45</v>
      </c>
      <c r="E126" s="550">
        <v>5284.57</v>
      </c>
      <c r="F126" s="550" t="s">
        <v>62</v>
      </c>
      <c r="G126" s="550">
        <v>5639.02</v>
      </c>
      <c r="H126" s="550">
        <v>385.46</v>
      </c>
      <c r="I126" s="550">
        <v>4629.58</v>
      </c>
      <c r="J126" s="550" t="s">
        <v>62</v>
      </c>
      <c r="K126" s="550">
        <v>5015.03</v>
      </c>
      <c r="L126" s="550">
        <v>418.87</v>
      </c>
      <c r="M126" s="550">
        <v>3811.95</v>
      </c>
      <c r="N126" s="550" t="s">
        <v>62</v>
      </c>
      <c r="O126" s="550">
        <v>4230.82</v>
      </c>
      <c r="P126" s="550">
        <v>362</v>
      </c>
      <c r="Q126" s="550">
        <v>2473</v>
      </c>
      <c r="R126" s="550" t="s">
        <v>62</v>
      </c>
      <c r="S126" s="550">
        <v>2835</v>
      </c>
      <c r="T126" s="550" t="s">
        <v>62</v>
      </c>
      <c r="U126" s="550" t="s">
        <v>62</v>
      </c>
      <c r="V126" s="550" t="s">
        <v>62</v>
      </c>
      <c r="W126" s="550" t="s">
        <v>62</v>
      </c>
      <c r="X126" s="550">
        <v>139</v>
      </c>
      <c r="Y126" s="550">
        <v>367</v>
      </c>
      <c r="Z126" s="550">
        <v>91</v>
      </c>
      <c r="AA126" s="551">
        <v>596</v>
      </c>
      <c r="AB126" s="543"/>
      <c r="AC126" s="543"/>
      <c r="AD126" s="543"/>
      <c r="AE126" s="544"/>
    </row>
    <row r="127" spans="1:31">
      <c r="A127" s="16"/>
      <c r="B127" s="564" t="str">
        <f t="shared" si="7"/>
        <v>ERO</v>
      </c>
      <c r="C127" s="552" t="s">
        <v>205</v>
      </c>
      <c r="D127" s="553">
        <v>269.31</v>
      </c>
      <c r="E127" s="553">
        <v>2572.89</v>
      </c>
      <c r="F127" s="553" t="s">
        <v>62</v>
      </c>
      <c r="G127" s="553">
        <v>2842.2</v>
      </c>
      <c r="H127" s="553">
        <v>271.44</v>
      </c>
      <c r="I127" s="553">
        <v>2562.5100000000002</v>
      </c>
      <c r="J127" s="553" t="s">
        <v>62</v>
      </c>
      <c r="K127" s="553">
        <v>2833.95</v>
      </c>
      <c r="L127" s="553">
        <v>285.68</v>
      </c>
      <c r="M127" s="553">
        <v>2176.15</v>
      </c>
      <c r="N127" s="553" t="s">
        <v>62</v>
      </c>
      <c r="O127" s="553">
        <v>2461.83</v>
      </c>
      <c r="P127" s="553">
        <v>273</v>
      </c>
      <c r="Q127" s="553">
        <v>1930</v>
      </c>
      <c r="R127" s="553" t="s">
        <v>62</v>
      </c>
      <c r="S127" s="553">
        <v>2203</v>
      </c>
      <c r="T127" s="553" t="s">
        <v>62</v>
      </c>
      <c r="U127" s="553" t="s">
        <v>62</v>
      </c>
      <c r="V127" s="553" t="s">
        <v>62</v>
      </c>
      <c r="W127" s="553" t="s">
        <v>62</v>
      </c>
      <c r="X127" s="553">
        <v>139</v>
      </c>
      <c r="Y127" s="553">
        <v>319</v>
      </c>
      <c r="Z127" s="553">
        <v>91</v>
      </c>
      <c r="AA127" s="554">
        <v>549</v>
      </c>
      <c r="AB127" s="543"/>
      <c r="AC127" s="543"/>
      <c r="AD127" s="543"/>
      <c r="AE127" s="544"/>
    </row>
    <row r="128" spans="1:31">
      <c r="A128" s="16"/>
      <c r="B128" s="564" t="str">
        <f t="shared" si="7"/>
        <v>ERO</v>
      </c>
      <c r="C128" s="552" t="s">
        <v>206</v>
      </c>
      <c r="D128" s="553">
        <v>5.05</v>
      </c>
      <c r="E128" s="553">
        <v>676.55</v>
      </c>
      <c r="F128" s="553" t="s">
        <v>62</v>
      </c>
      <c r="G128" s="553">
        <v>681.6</v>
      </c>
      <c r="H128" s="553">
        <v>1.48</v>
      </c>
      <c r="I128" s="553">
        <v>620.85</v>
      </c>
      <c r="J128" s="553" t="s">
        <v>62</v>
      </c>
      <c r="K128" s="553">
        <v>622.32000000000005</v>
      </c>
      <c r="L128" s="553">
        <v>0</v>
      </c>
      <c r="M128" s="553">
        <v>473.16</v>
      </c>
      <c r="N128" s="553" t="s">
        <v>62</v>
      </c>
      <c r="O128" s="553">
        <v>473.16</v>
      </c>
      <c r="P128" s="553" t="s">
        <v>62</v>
      </c>
      <c r="Q128" s="553">
        <v>68</v>
      </c>
      <c r="R128" s="553" t="s">
        <v>62</v>
      </c>
      <c r="S128" s="553">
        <v>68</v>
      </c>
      <c r="T128" s="553" t="s">
        <v>62</v>
      </c>
      <c r="U128" s="553" t="s">
        <v>62</v>
      </c>
      <c r="V128" s="553" t="s">
        <v>62</v>
      </c>
      <c r="W128" s="553" t="s">
        <v>62</v>
      </c>
      <c r="X128" s="553" t="s">
        <v>62</v>
      </c>
      <c r="Y128" s="553">
        <v>47</v>
      </c>
      <c r="Z128" s="553" t="s">
        <v>62</v>
      </c>
      <c r="AA128" s="554">
        <v>47</v>
      </c>
      <c r="AB128" s="543"/>
      <c r="AC128" s="543"/>
      <c r="AD128" s="543"/>
      <c r="AE128" s="544"/>
    </row>
    <row r="129" spans="1:31">
      <c r="A129" s="16"/>
      <c r="B129" s="564" t="str">
        <f t="shared" si="7"/>
        <v>ERO</v>
      </c>
      <c r="C129" s="552" t="s">
        <v>207</v>
      </c>
      <c r="D129" s="553" t="s">
        <v>62</v>
      </c>
      <c r="E129" s="553" t="s">
        <v>62</v>
      </c>
      <c r="F129" s="553" t="s">
        <v>62</v>
      </c>
      <c r="G129" s="553" t="s">
        <v>62</v>
      </c>
      <c r="H129" s="553" t="s">
        <v>62</v>
      </c>
      <c r="I129" s="553" t="s">
        <v>62</v>
      </c>
      <c r="J129" s="553" t="s">
        <v>62</v>
      </c>
      <c r="K129" s="553" t="s">
        <v>62</v>
      </c>
      <c r="L129" s="553" t="s">
        <v>62</v>
      </c>
      <c r="M129" s="553" t="s">
        <v>62</v>
      </c>
      <c r="N129" s="553" t="s">
        <v>62</v>
      </c>
      <c r="O129" s="553" t="s">
        <v>62</v>
      </c>
      <c r="P129" s="553" t="s">
        <v>62</v>
      </c>
      <c r="Q129" s="553" t="s">
        <v>62</v>
      </c>
      <c r="R129" s="553" t="s">
        <v>62</v>
      </c>
      <c r="S129" s="553" t="s">
        <v>62</v>
      </c>
      <c r="T129" s="553" t="s">
        <v>62</v>
      </c>
      <c r="U129" s="553" t="s">
        <v>62</v>
      </c>
      <c r="V129" s="553" t="s">
        <v>62</v>
      </c>
      <c r="W129" s="553" t="s">
        <v>62</v>
      </c>
      <c r="X129" s="553" t="s">
        <v>62</v>
      </c>
      <c r="Y129" s="553" t="s">
        <v>62</v>
      </c>
      <c r="Z129" s="553" t="s">
        <v>62</v>
      </c>
      <c r="AA129" s="554" t="s">
        <v>62</v>
      </c>
      <c r="AB129" s="543"/>
      <c r="AC129" s="543"/>
      <c r="AD129" s="543"/>
      <c r="AE129" s="544"/>
    </row>
    <row r="130" spans="1:31">
      <c r="A130" s="16"/>
      <c r="B130" s="564" t="str">
        <f t="shared" si="7"/>
        <v>ERO</v>
      </c>
      <c r="C130" s="552" t="s">
        <v>208</v>
      </c>
      <c r="D130" s="553">
        <v>80.09</v>
      </c>
      <c r="E130" s="553">
        <v>2035.13</v>
      </c>
      <c r="F130" s="553" t="s">
        <v>62</v>
      </c>
      <c r="G130" s="553">
        <v>2115.2199999999998</v>
      </c>
      <c r="H130" s="553">
        <v>112.54</v>
      </c>
      <c r="I130" s="553">
        <v>1446.22</v>
      </c>
      <c r="J130" s="553" t="s">
        <v>62</v>
      </c>
      <c r="K130" s="553">
        <v>1558.76</v>
      </c>
      <c r="L130" s="553">
        <v>133.19</v>
      </c>
      <c r="M130" s="553">
        <v>1162.6400000000001</v>
      </c>
      <c r="N130" s="553" t="s">
        <v>62</v>
      </c>
      <c r="O130" s="553">
        <v>1295.83</v>
      </c>
      <c r="P130" s="553">
        <v>89</v>
      </c>
      <c r="Q130" s="553">
        <v>475</v>
      </c>
      <c r="R130" s="553" t="s">
        <v>62</v>
      </c>
      <c r="S130" s="553">
        <v>564</v>
      </c>
      <c r="T130" s="553" t="s">
        <v>62</v>
      </c>
      <c r="U130" s="553" t="s">
        <v>62</v>
      </c>
      <c r="V130" s="553" t="s">
        <v>62</v>
      </c>
      <c r="W130" s="553" t="s">
        <v>62</v>
      </c>
      <c r="X130" s="553" t="s">
        <v>62</v>
      </c>
      <c r="Y130" s="553" t="s">
        <v>62</v>
      </c>
      <c r="Z130" s="553" t="s">
        <v>62</v>
      </c>
      <c r="AA130" s="554" t="s">
        <v>62</v>
      </c>
      <c r="AB130" s="543"/>
      <c r="AC130" s="543"/>
      <c r="AD130" s="543"/>
      <c r="AE130" s="544"/>
    </row>
    <row r="131" spans="1:31">
      <c r="A131" s="16"/>
      <c r="B131" s="564" t="str">
        <f t="shared" si="7"/>
        <v>ERO</v>
      </c>
      <c r="C131" s="552" t="s">
        <v>209</v>
      </c>
      <c r="D131" s="553" t="s">
        <v>62</v>
      </c>
      <c r="E131" s="553" t="s">
        <v>62</v>
      </c>
      <c r="F131" s="553" t="s">
        <v>62</v>
      </c>
      <c r="G131" s="553" t="s">
        <v>62</v>
      </c>
      <c r="H131" s="553" t="s">
        <v>62</v>
      </c>
      <c r="I131" s="553" t="s">
        <v>62</v>
      </c>
      <c r="J131" s="553" t="s">
        <v>62</v>
      </c>
      <c r="K131" s="553" t="s">
        <v>62</v>
      </c>
      <c r="L131" s="553" t="s">
        <v>62</v>
      </c>
      <c r="M131" s="553" t="s">
        <v>62</v>
      </c>
      <c r="N131" s="553" t="s">
        <v>62</v>
      </c>
      <c r="O131" s="553" t="s">
        <v>62</v>
      </c>
      <c r="P131" s="553" t="s">
        <v>62</v>
      </c>
      <c r="Q131" s="553" t="s">
        <v>62</v>
      </c>
      <c r="R131" s="553" t="s">
        <v>62</v>
      </c>
      <c r="S131" s="553" t="s">
        <v>62</v>
      </c>
      <c r="T131" s="553" t="s">
        <v>62</v>
      </c>
      <c r="U131" s="553" t="s">
        <v>62</v>
      </c>
      <c r="V131" s="553" t="s">
        <v>62</v>
      </c>
      <c r="W131" s="553" t="s">
        <v>62</v>
      </c>
      <c r="X131" s="553" t="s">
        <v>62</v>
      </c>
      <c r="Y131" s="553" t="s">
        <v>62</v>
      </c>
      <c r="Z131" s="553" t="s">
        <v>62</v>
      </c>
      <c r="AA131" s="554" t="s">
        <v>62</v>
      </c>
      <c r="AB131" s="543"/>
      <c r="AC131" s="543"/>
      <c r="AD131" s="543"/>
      <c r="AE131" s="544"/>
    </row>
    <row r="132" spans="1:31">
      <c r="A132" s="16"/>
      <c r="B132" s="564" t="str">
        <f t="shared" si="7"/>
        <v>ERO</v>
      </c>
      <c r="C132" s="482" t="s">
        <v>210</v>
      </c>
      <c r="D132" s="550" t="s">
        <v>62</v>
      </c>
      <c r="E132" s="550">
        <v>1666.91</v>
      </c>
      <c r="F132" s="550" t="s">
        <v>62</v>
      </c>
      <c r="G132" s="550">
        <v>1666.91</v>
      </c>
      <c r="H132" s="550">
        <v>0</v>
      </c>
      <c r="I132" s="550">
        <v>2481.0100000000002</v>
      </c>
      <c r="J132" s="550" t="s">
        <v>62</v>
      </c>
      <c r="K132" s="550">
        <v>2481.0100000000002</v>
      </c>
      <c r="L132" s="550">
        <v>0</v>
      </c>
      <c r="M132" s="550">
        <v>2066.4299999999998</v>
      </c>
      <c r="N132" s="550" t="s">
        <v>62</v>
      </c>
      <c r="O132" s="550">
        <v>2066.4299999999998</v>
      </c>
      <c r="P132" s="550" t="s">
        <v>62</v>
      </c>
      <c r="Q132" s="550">
        <v>1418</v>
      </c>
      <c r="R132" s="550" t="s">
        <v>62</v>
      </c>
      <c r="S132" s="550">
        <v>1418</v>
      </c>
      <c r="T132" s="550" t="s">
        <v>62</v>
      </c>
      <c r="U132" s="550" t="s">
        <v>62</v>
      </c>
      <c r="V132" s="550" t="s">
        <v>62</v>
      </c>
      <c r="W132" s="550" t="s">
        <v>62</v>
      </c>
      <c r="X132" s="550">
        <v>13</v>
      </c>
      <c r="Y132" s="550" t="s">
        <v>62</v>
      </c>
      <c r="Z132" s="550">
        <v>7</v>
      </c>
      <c r="AA132" s="551">
        <v>20</v>
      </c>
      <c r="AB132" s="543"/>
      <c r="AC132" s="543"/>
      <c r="AD132" s="543"/>
      <c r="AE132" s="544"/>
    </row>
    <row r="133" spans="1:31">
      <c r="A133" s="16"/>
      <c r="B133" s="564" t="str">
        <f t="shared" si="7"/>
        <v>ERO</v>
      </c>
      <c r="C133" s="552" t="s">
        <v>211</v>
      </c>
      <c r="D133" s="553" t="s">
        <v>62</v>
      </c>
      <c r="E133" s="553" t="s">
        <v>62</v>
      </c>
      <c r="F133" s="553" t="s">
        <v>62</v>
      </c>
      <c r="G133" s="553" t="s">
        <v>62</v>
      </c>
      <c r="H133" s="553" t="s">
        <v>62</v>
      </c>
      <c r="I133" s="553" t="s">
        <v>62</v>
      </c>
      <c r="J133" s="553" t="s">
        <v>62</v>
      </c>
      <c r="K133" s="553" t="s">
        <v>62</v>
      </c>
      <c r="L133" s="553" t="s">
        <v>62</v>
      </c>
      <c r="M133" s="553" t="s">
        <v>62</v>
      </c>
      <c r="N133" s="553" t="s">
        <v>62</v>
      </c>
      <c r="O133" s="553" t="s">
        <v>62</v>
      </c>
      <c r="P133" s="553" t="s">
        <v>62</v>
      </c>
      <c r="Q133" s="553" t="s">
        <v>62</v>
      </c>
      <c r="R133" s="553" t="s">
        <v>62</v>
      </c>
      <c r="S133" s="553" t="s">
        <v>62</v>
      </c>
      <c r="T133" s="553" t="s">
        <v>62</v>
      </c>
      <c r="U133" s="553" t="s">
        <v>62</v>
      </c>
      <c r="V133" s="553" t="s">
        <v>62</v>
      </c>
      <c r="W133" s="553" t="s">
        <v>62</v>
      </c>
      <c r="X133" s="553" t="s">
        <v>62</v>
      </c>
      <c r="Y133" s="553" t="s">
        <v>62</v>
      </c>
      <c r="Z133" s="553" t="s">
        <v>62</v>
      </c>
      <c r="AA133" s="554" t="s">
        <v>62</v>
      </c>
      <c r="AB133" s="543"/>
      <c r="AC133" s="543"/>
      <c r="AD133" s="543"/>
      <c r="AE133" s="544"/>
    </row>
    <row r="134" spans="1:31">
      <c r="A134" s="16"/>
      <c r="B134" s="564" t="str">
        <f t="shared" si="7"/>
        <v>ERO</v>
      </c>
      <c r="C134" s="552" t="s">
        <v>212</v>
      </c>
      <c r="D134" s="553" t="s">
        <v>62</v>
      </c>
      <c r="E134" s="553">
        <v>1666.91</v>
      </c>
      <c r="F134" s="553" t="s">
        <v>62</v>
      </c>
      <c r="G134" s="553">
        <v>1666.91</v>
      </c>
      <c r="H134" s="553">
        <v>0</v>
      </c>
      <c r="I134" s="553">
        <v>2481.0100000000002</v>
      </c>
      <c r="J134" s="553" t="s">
        <v>62</v>
      </c>
      <c r="K134" s="553">
        <v>2481.0100000000002</v>
      </c>
      <c r="L134" s="553">
        <v>0</v>
      </c>
      <c r="M134" s="553">
        <v>2066.4299999999998</v>
      </c>
      <c r="N134" s="553" t="s">
        <v>62</v>
      </c>
      <c r="O134" s="553">
        <v>2066.4299999999998</v>
      </c>
      <c r="P134" s="553">
        <v>0</v>
      </c>
      <c r="Q134" s="553">
        <v>1418</v>
      </c>
      <c r="R134" s="553" t="s">
        <v>62</v>
      </c>
      <c r="S134" s="553" t="s">
        <v>62</v>
      </c>
      <c r="T134" s="553" t="s">
        <v>62</v>
      </c>
      <c r="U134" s="553" t="s">
        <v>62</v>
      </c>
      <c r="V134" s="553" t="s">
        <v>62</v>
      </c>
      <c r="W134" s="553" t="s">
        <v>62</v>
      </c>
      <c r="X134" s="553" t="s">
        <v>62</v>
      </c>
      <c r="Y134" s="553" t="s">
        <v>62</v>
      </c>
      <c r="Z134" s="553" t="s">
        <v>62</v>
      </c>
      <c r="AA134" s="554" t="s">
        <v>62</v>
      </c>
      <c r="AB134" s="543"/>
      <c r="AC134" s="543"/>
      <c r="AD134" s="543"/>
      <c r="AE134" s="544"/>
    </row>
    <row r="135" spans="1:31">
      <c r="A135" s="16"/>
      <c r="B135" s="564" t="str">
        <f t="shared" si="7"/>
        <v>ERO</v>
      </c>
      <c r="C135" s="552" t="s">
        <v>213</v>
      </c>
      <c r="D135" s="553" t="s">
        <v>62</v>
      </c>
      <c r="E135" s="553" t="s">
        <v>62</v>
      </c>
      <c r="F135" s="553" t="s">
        <v>62</v>
      </c>
      <c r="G135" s="553" t="s">
        <v>62</v>
      </c>
      <c r="H135" s="553" t="s">
        <v>62</v>
      </c>
      <c r="I135" s="553" t="s">
        <v>62</v>
      </c>
      <c r="J135" s="553" t="s">
        <v>62</v>
      </c>
      <c r="K135" s="553" t="s">
        <v>62</v>
      </c>
      <c r="L135" s="553" t="s">
        <v>62</v>
      </c>
      <c r="M135" s="553" t="s">
        <v>62</v>
      </c>
      <c r="N135" s="553" t="s">
        <v>62</v>
      </c>
      <c r="O135" s="553" t="s">
        <v>62</v>
      </c>
      <c r="P135" s="553" t="s">
        <v>62</v>
      </c>
      <c r="Q135" s="553" t="s">
        <v>62</v>
      </c>
      <c r="R135" s="553" t="s">
        <v>62</v>
      </c>
      <c r="S135" s="553" t="s">
        <v>62</v>
      </c>
      <c r="T135" s="553" t="s">
        <v>62</v>
      </c>
      <c r="U135" s="553" t="s">
        <v>62</v>
      </c>
      <c r="V135" s="553" t="s">
        <v>62</v>
      </c>
      <c r="W135" s="553" t="s">
        <v>62</v>
      </c>
      <c r="X135" s="553" t="s">
        <v>62</v>
      </c>
      <c r="Y135" s="553" t="s">
        <v>62</v>
      </c>
      <c r="Z135" s="553" t="s">
        <v>62</v>
      </c>
      <c r="AA135" s="554" t="s">
        <v>62</v>
      </c>
      <c r="AB135" s="543"/>
      <c r="AC135" s="543"/>
      <c r="AD135" s="543"/>
      <c r="AE135" s="544"/>
    </row>
    <row r="136" spans="1:31">
      <c r="A136" s="16"/>
      <c r="B136" s="564" t="str">
        <f t="shared" si="7"/>
        <v>ERO</v>
      </c>
      <c r="C136" s="552" t="s">
        <v>214</v>
      </c>
      <c r="D136" s="553" t="s">
        <v>62</v>
      </c>
      <c r="E136" s="553" t="s">
        <v>62</v>
      </c>
      <c r="F136" s="553" t="s">
        <v>62</v>
      </c>
      <c r="G136" s="553" t="s">
        <v>62</v>
      </c>
      <c r="H136" s="553" t="s">
        <v>62</v>
      </c>
      <c r="I136" s="553" t="s">
        <v>62</v>
      </c>
      <c r="J136" s="553" t="s">
        <v>62</v>
      </c>
      <c r="K136" s="553" t="s">
        <v>62</v>
      </c>
      <c r="L136" s="553" t="s">
        <v>62</v>
      </c>
      <c r="M136" s="553" t="s">
        <v>62</v>
      </c>
      <c r="N136" s="553" t="s">
        <v>62</v>
      </c>
      <c r="O136" s="553" t="s">
        <v>62</v>
      </c>
      <c r="P136" s="553" t="s">
        <v>62</v>
      </c>
      <c r="Q136" s="553" t="s">
        <v>62</v>
      </c>
      <c r="R136" s="553" t="s">
        <v>62</v>
      </c>
      <c r="S136" s="553" t="s">
        <v>62</v>
      </c>
      <c r="T136" s="553" t="s">
        <v>62</v>
      </c>
      <c r="U136" s="553" t="s">
        <v>62</v>
      </c>
      <c r="V136" s="553" t="s">
        <v>62</v>
      </c>
      <c r="W136" s="553" t="s">
        <v>62</v>
      </c>
      <c r="X136" s="553" t="s">
        <v>62</v>
      </c>
      <c r="Y136" s="553" t="s">
        <v>62</v>
      </c>
      <c r="Z136" s="553" t="s">
        <v>62</v>
      </c>
      <c r="AA136" s="554" t="s">
        <v>62</v>
      </c>
      <c r="AB136" s="543"/>
      <c r="AC136" s="543"/>
      <c r="AD136" s="543"/>
      <c r="AE136" s="544"/>
    </row>
    <row r="137" spans="1:31">
      <c r="A137" s="16"/>
      <c r="B137" s="564" t="str">
        <f t="shared" si="7"/>
        <v>ERO</v>
      </c>
      <c r="C137" s="552" t="s">
        <v>215</v>
      </c>
      <c r="D137" s="555" t="s">
        <v>62</v>
      </c>
      <c r="E137" s="555" t="s">
        <v>62</v>
      </c>
      <c r="F137" s="555" t="s">
        <v>62</v>
      </c>
      <c r="G137" s="555" t="s">
        <v>62</v>
      </c>
      <c r="H137" s="555" t="s">
        <v>62</v>
      </c>
      <c r="I137" s="555" t="s">
        <v>62</v>
      </c>
      <c r="J137" s="555" t="s">
        <v>62</v>
      </c>
      <c r="K137" s="555" t="s">
        <v>62</v>
      </c>
      <c r="L137" s="555" t="s">
        <v>62</v>
      </c>
      <c r="M137" s="555" t="s">
        <v>62</v>
      </c>
      <c r="N137" s="555" t="s">
        <v>62</v>
      </c>
      <c r="O137" s="555" t="s">
        <v>62</v>
      </c>
      <c r="P137" s="555" t="s">
        <v>62</v>
      </c>
      <c r="Q137" s="555" t="s">
        <v>62</v>
      </c>
      <c r="R137" s="555" t="s">
        <v>62</v>
      </c>
      <c r="S137" s="555" t="s">
        <v>62</v>
      </c>
      <c r="T137" s="555" t="s">
        <v>62</v>
      </c>
      <c r="U137" s="555" t="s">
        <v>62</v>
      </c>
      <c r="V137" s="555" t="s">
        <v>62</v>
      </c>
      <c r="W137" s="555" t="s">
        <v>62</v>
      </c>
      <c r="X137" s="555">
        <v>13</v>
      </c>
      <c r="Y137" s="555" t="s">
        <v>62</v>
      </c>
      <c r="Z137" s="555">
        <v>7</v>
      </c>
      <c r="AA137" s="556">
        <v>20</v>
      </c>
      <c r="AB137" s="543"/>
      <c r="AC137" s="543"/>
      <c r="AD137" s="543"/>
      <c r="AE137" s="544"/>
    </row>
    <row r="138" spans="1:31">
      <c r="A138" s="16"/>
      <c r="B138" s="76" t="str">
        <f t="shared" si="7"/>
        <v>ERO</v>
      </c>
      <c r="C138" s="557" t="s">
        <v>216</v>
      </c>
      <c r="D138" s="558"/>
      <c r="E138" s="558"/>
      <c r="F138" s="558"/>
      <c r="G138" s="558"/>
      <c r="H138" s="558"/>
      <c r="I138" s="558"/>
      <c r="J138" s="558"/>
      <c r="K138" s="558"/>
      <c r="L138" s="559"/>
      <c r="M138" s="559"/>
      <c r="N138" s="559"/>
      <c r="O138" s="559"/>
      <c r="P138" s="559"/>
      <c r="Q138" s="559"/>
      <c r="R138" s="559"/>
      <c r="S138" s="559"/>
      <c r="T138" s="559"/>
      <c r="U138" s="559"/>
      <c r="V138" s="560"/>
      <c r="W138" s="560"/>
      <c r="X138" s="561"/>
      <c r="Y138" s="561"/>
      <c r="Z138" s="561"/>
      <c r="AA138" s="562"/>
      <c r="AB138" s="543"/>
      <c r="AC138" s="543"/>
      <c r="AD138" s="543"/>
      <c r="AE138" s="544"/>
    </row>
    <row r="139" spans="1:31">
      <c r="A139" s="16"/>
      <c r="B139" s="76" t="str">
        <f t="shared" si="7"/>
        <v>ERO</v>
      </c>
      <c r="C139" s="567" t="s">
        <v>221</v>
      </c>
      <c r="D139" s="568"/>
      <c r="E139" s="568"/>
      <c r="F139" s="568"/>
      <c r="G139" s="568"/>
      <c r="H139" s="568"/>
      <c r="I139" s="568"/>
      <c r="J139" s="568"/>
      <c r="K139" s="568"/>
      <c r="L139" s="354"/>
      <c r="M139" s="354"/>
      <c r="N139" s="354"/>
      <c r="O139" s="354"/>
      <c r="P139" s="354"/>
      <c r="Q139" s="354"/>
      <c r="R139" s="354"/>
      <c r="S139" s="354"/>
      <c r="T139" s="354"/>
      <c r="U139" s="354"/>
      <c r="V139" s="354"/>
      <c r="W139" s="354"/>
      <c r="X139" s="540"/>
      <c r="Y139" s="540"/>
      <c r="Z139" s="540"/>
      <c r="AA139" s="563"/>
      <c r="AB139" s="565"/>
      <c r="AC139" s="565"/>
      <c r="AD139" s="565"/>
      <c r="AE139" s="566"/>
    </row>
    <row r="140" spans="1:31">
      <c r="A140" s="16"/>
      <c r="B140" s="521" t="s">
        <v>22</v>
      </c>
      <c r="C140" s="520"/>
      <c r="D140" s="571">
        <v>2021</v>
      </c>
      <c r="E140" s="572"/>
      <c r="F140" s="572"/>
      <c r="G140" s="573"/>
      <c r="H140" s="571">
        <v>2020</v>
      </c>
      <c r="I140" s="572"/>
      <c r="J140" s="572"/>
      <c r="K140" s="573"/>
      <c r="L140" s="571">
        <v>2019</v>
      </c>
      <c r="M140" s="572"/>
      <c r="N140" s="572"/>
      <c r="O140" s="573"/>
      <c r="P140" s="571">
        <v>2018</v>
      </c>
      <c r="Q140" s="572"/>
      <c r="R140" s="572"/>
      <c r="S140" s="573"/>
      <c r="T140" s="571">
        <v>2017</v>
      </c>
      <c r="U140" s="572"/>
      <c r="V140" s="572"/>
      <c r="W140" s="573"/>
      <c r="X140" s="571">
        <v>2016</v>
      </c>
      <c r="Y140" s="572"/>
      <c r="Z140" s="572"/>
      <c r="AA140" s="573"/>
      <c r="AB140" s="571">
        <v>2015</v>
      </c>
      <c r="AC140" s="572"/>
      <c r="AD140" s="572"/>
      <c r="AE140" s="573"/>
    </row>
    <row r="141" spans="1:31">
      <c r="A141" s="16"/>
      <c r="B141" s="520" t="str">
        <f t="shared" ref="B141:B156" si="8">$B$140</f>
        <v>ESE</v>
      </c>
      <c r="C141" s="311" t="s">
        <v>198</v>
      </c>
      <c r="D141" s="522" t="s">
        <v>199</v>
      </c>
      <c r="E141" s="523" t="s">
        <v>200</v>
      </c>
      <c r="F141" s="524" t="s">
        <v>201</v>
      </c>
      <c r="G141" s="522" t="s">
        <v>202</v>
      </c>
      <c r="H141" s="522" t="s">
        <v>199</v>
      </c>
      <c r="I141" s="522" t="s">
        <v>200</v>
      </c>
      <c r="J141" s="522" t="s">
        <v>220</v>
      </c>
      <c r="K141" s="522" t="s">
        <v>202</v>
      </c>
      <c r="L141" s="522" t="s">
        <v>199</v>
      </c>
      <c r="M141" s="522" t="s">
        <v>200</v>
      </c>
      <c r="N141" s="522" t="s">
        <v>220</v>
      </c>
      <c r="O141" s="522" t="s">
        <v>202</v>
      </c>
      <c r="P141" s="522" t="s">
        <v>199</v>
      </c>
      <c r="Q141" s="522" t="s">
        <v>200</v>
      </c>
      <c r="R141" s="522" t="s">
        <v>220</v>
      </c>
      <c r="S141" s="522" t="s">
        <v>202</v>
      </c>
      <c r="T141" s="522" t="s">
        <v>199</v>
      </c>
      <c r="U141" s="522" t="s">
        <v>200</v>
      </c>
      <c r="V141" s="522" t="s">
        <v>220</v>
      </c>
      <c r="W141" s="522" t="s">
        <v>202</v>
      </c>
      <c r="X141" s="522" t="s">
        <v>199</v>
      </c>
      <c r="Y141" s="522" t="s">
        <v>200</v>
      </c>
      <c r="Z141" s="522" t="s">
        <v>220</v>
      </c>
      <c r="AA141" s="522" t="s">
        <v>202</v>
      </c>
      <c r="AB141" s="522" t="s">
        <v>199</v>
      </c>
      <c r="AC141" s="522" t="s">
        <v>200</v>
      </c>
      <c r="AD141" s="522" t="s">
        <v>220</v>
      </c>
      <c r="AE141" s="522" t="s">
        <v>202</v>
      </c>
    </row>
    <row r="142" spans="1:31">
      <c r="A142" s="16"/>
      <c r="B142" s="76" t="str">
        <f t="shared" si="8"/>
        <v>ESE</v>
      </c>
      <c r="C142" s="40" t="s">
        <v>203</v>
      </c>
      <c r="D142" s="525">
        <v>7</v>
      </c>
      <c r="E142" s="525">
        <v>7</v>
      </c>
      <c r="F142" s="525">
        <v>0</v>
      </c>
      <c r="G142" s="525">
        <v>14</v>
      </c>
      <c r="H142" s="525">
        <v>7</v>
      </c>
      <c r="I142" s="525">
        <v>7</v>
      </c>
      <c r="J142" s="525" t="s">
        <v>62</v>
      </c>
      <c r="K142" s="525">
        <v>14</v>
      </c>
      <c r="L142" s="525">
        <v>7</v>
      </c>
      <c r="M142" s="525">
        <v>7</v>
      </c>
      <c r="N142" s="525" t="s">
        <v>62</v>
      </c>
      <c r="O142" s="525">
        <v>14</v>
      </c>
      <c r="P142" s="525">
        <v>7</v>
      </c>
      <c r="Q142" s="525">
        <v>7</v>
      </c>
      <c r="R142" s="525" t="s">
        <v>62</v>
      </c>
      <c r="S142" s="525">
        <v>14</v>
      </c>
      <c r="T142" s="525">
        <v>7</v>
      </c>
      <c r="U142" s="525">
        <v>6</v>
      </c>
      <c r="V142" s="525" t="s">
        <v>62</v>
      </c>
      <c r="W142" s="525">
        <v>13</v>
      </c>
      <c r="X142" s="525">
        <v>7</v>
      </c>
      <c r="Y142" s="525">
        <v>6</v>
      </c>
      <c r="Z142" s="525" t="s">
        <v>62</v>
      </c>
      <c r="AA142" s="530">
        <v>13</v>
      </c>
      <c r="AB142" s="525">
        <v>8</v>
      </c>
      <c r="AC142" s="525">
        <v>6</v>
      </c>
      <c r="AD142" s="525" t="s">
        <v>62</v>
      </c>
      <c r="AE142" s="530">
        <v>14</v>
      </c>
    </row>
    <row r="143" spans="1:31">
      <c r="A143" s="16"/>
      <c r="B143" s="76" t="str">
        <f t="shared" si="8"/>
        <v>ESE</v>
      </c>
      <c r="C143" s="19" t="s">
        <v>204</v>
      </c>
      <c r="D143" s="526">
        <v>771.65</v>
      </c>
      <c r="E143" s="526">
        <v>2593.98</v>
      </c>
      <c r="F143" s="526">
        <v>0</v>
      </c>
      <c r="G143" s="526">
        <v>3365.63</v>
      </c>
      <c r="H143" s="526">
        <v>769</v>
      </c>
      <c r="I143" s="526">
        <v>2164</v>
      </c>
      <c r="J143" s="526" t="s">
        <v>62</v>
      </c>
      <c r="K143" s="526">
        <v>2933</v>
      </c>
      <c r="L143" s="526">
        <v>831</v>
      </c>
      <c r="M143" s="526">
        <v>2001</v>
      </c>
      <c r="N143" s="526" t="s">
        <v>62</v>
      </c>
      <c r="O143" s="526">
        <v>2832</v>
      </c>
      <c r="P143" s="526">
        <v>774</v>
      </c>
      <c r="Q143" s="526">
        <v>2270</v>
      </c>
      <c r="R143" s="526" t="s">
        <v>62</v>
      </c>
      <c r="S143" s="526">
        <v>3044</v>
      </c>
      <c r="T143" s="526">
        <v>916</v>
      </c>
      <c r="U143" s="526">
        <v>5016</v>
      </c>
      <c r="V143" s="526" t="s">
        <v>62</v>
      </c>
      <c r="W143" s="526">
        <v>5932</v>
      </c>
      <c r="X143" s="526">
        <v>982</v>
      </c>
      <c r="Y143" s="526">
        <v>2107</v>
      </c>
      <c r="Z143" s="526" t="s">
        <v>62</v>
      </c>
      <c r="AA143" s="531">
        <v>3089</v>
      </c>
      <c r="AB143" s="526">
        <v>880</v>
      </c>
      <c r="AC143" s="526">
        <v>2089</v>
      </c>
      <c r="AD143" s="526" t="s">
        <v>62</v>
      </c>
      <c r="AE143" s="531">
        <v>2969</v>
      </c>
    </row>
    <row r="144" spans="1:31">
      <c r="A144" s="16"/>
      <c r="B144" s="76" t="str">
        <f t="shared" si="8"/>
        <v>ESE</v>
      </c>
      <c r="C144" s="58" t="s">
        <v>205</v>
      </c>
      <c r="D144" s="527">
        <v>600.15</v>
      </c>
      <c r="E144" s="527">
        <v>1397.65</v>
      </c>
      <c r="F144" s="527">
        <v>0</v>
      </c>
      <c r="G144" s="527">
        <v>1997.81</v>
      </c>
      <c r="H144" s="527">
        <v>569</v>
      </c>
      <c r="I144" s="527">
        <v>1233</v>
      </c>
      <c r="J144" s="527" t="s">
        <v>62</v>
      </c>
      <c r="K144" s="527">
        <v>1802</v>
      </c>
      <c r="L144" s="527">
        <v>598</v>
      </c>
      <c r="M144" s="527">
        <v>1267</v>
      </c>
      <c r="N144" s="527" t="s">
        <v>62</v>
      </c>
      <c r="O144" s="527">
        <v>1865</v>
      </c>
      <c r="P144" s="527">
        <v>578</v>
      </c>
      <c r="Q144" s="527">
        <v>1471</v>
      </c>
      <c r="R144" s="527" t="s">
        <v>62</v>
      </c>
      <c r="S144" s="527">
        <v>2048</v>
      </c>
      <c r="T144" s="527">
        <v>643</v>
      </c>
      <c r="U144" s="527">
        <v>1676</v>
      </c>
      <c r="V144" s="527" t="s">
        <v>62</v>
      </c>
      <c r="W144" s="527">
        <v>2319</v>
      </c>
      <c r="X144" s="527">
        <v>754</v>
      </c>
      <c r="Y144" s="527">
        <v>1465</v>
      </c>
      <c r="Z144" s="527" t="s">
        <v>62</v>
      </c>
      <c r="AA144" s="532">
        <v>2219</v>
      </c>
      <c r="AB144" s="527">
        <v>677</v>
      </c>
      <c r="AC144" s="527">
        <v>1436</v>
      </c>
      <c r="AD144" s="527" t="s">
        <v>62</v>
      </c>
      <c r="AE144" s="532">
        <v>2113</v>
      </c>
    </row>
    <row r="145" spans="1:31">
      <c r="A145" s="16"/>
      <c r="B145" s="76" t="str">
        <f t="shared" si="8"/>
        <v>ESE</v>
      </c>
      <c r="C145" s="58" t="s">
        <v>206</v>
      </c>
      <c r="D145" s="528">
        <v>0</v>
      </c>
      <c r="E145" s="528">
        <v>147.85</v>
      </c>
      <c r="F145" s="528">
        <v>0</v>
      </c>
      <c r="G145" s="528">
        <v>147.85</v>
      </c>
      <c r="H145" s="528">
        <v>18</v>
      </c>
      <c r="I145" s="528">
        <v>294</v>
      </c>
      <c r="J145" s="528" t="s">
        <v>62</v>
      </c>
      <c r="K145" s="528">
        <v>312</v>
      </c>
      <c r="L145" s="528">
        <v>18</v>
      </c>
      <c r="M145" s="528">
        <v>228</v>
      </c>
      <c r="N145" s="528" t="s">
        <v>62</v>
      </c>
      <c r="O145" s="528">
        <v>246</v>
      </c>
      <c r="P145" s="528">
        <v>16</v>
      </c>
      <c r="Q145" s="528">
        <v>355</v>
      </c>
      <c r="R145" s="528" t="s">
        <v>62</v>
      </c>
      <c r="S145" s="528">
        <v>370</v>
      </c>
      <c r="T145" s="528">
        <v>22</v>
      </c>
      <c r="U145" s="528">
        <v>316</v>
      </c>
      <c r="V145" s="528" t="s">
        <v>62</v>
      </c>
      <c r="W145" s="528">
        <v>338</v>
      </c>
      <c r="X145" s="528">
        <v>34</v>
      </c>
      <c r="Y145" s="528">
        <v>266</v>
      </c>
      <c r="Z145" s="528" t="s">
        <v>62</v>
      </c>
      <c r="AA145" s="533">
        <v>300</v>
      </c>
      <c r="AB145" s="528">
        <v>30</v>
      </c>
      <c r="AC145" s="528">
        <v>288</v>
      </c>
      <c r="AD145" s="528" t="s">
        <v>62</v>
      </c>
      <c r="AE145" s="533">
        <v>318</v>
      </c>
    </row>
    <row r="146" spans="1:31">
      <c r="A146" s="16"/>
      <c r="B146" s="76" t="str">
        <f t="shared" si="8"/>
        <v>ESE</v>
      </c>
      <c r="C146" s="58" t="s">
        <v>207</v>
      </c>
      <c r="D146" s="527">
        <v>0</v>
      </c>
      <c r="E146" s="527">
        <v>0</v>
      </c>
      <c r="F146" s="527">
        <v>0</v>
      </c>
      <c r="G146" s="527">
        <v>0</v>
      </c>
      <c r="H146" s="527" t="s">
        <v>62</v>
      </c>
      <c r="I146" s="527" t="s">
        <v>62</v>
      </c>
      <c r="J146" s="527" t="s">
        <v>62</v>
      </c>
      <c r="K146" s="527" t="s">
        <v>62</v>
      </c>
      <c r="L146" s="527" t="s">
        <v>62</v>
      </c>
      <c r="M146" s="527" t="s">
        <v>62</v>
      </c>
      <c r="N146" s="527" t="s">
        <v>62</v>
      </c>
      <c r="O146" s="527" t="s">
        <v>62</v>
      </c>
      <c r="P146" s="527" t="s">
        <v>62</v>
      </c>
      <c r="Q146" s="527" t="s">
        <v>62</v>
      </c>
      <c r="R146" s="527" t="s">
        <v>62</v>
      </c>
      <c r="S146" s="527" t="s">
        <v>62</v>
      </c>
      <c r="T146" s="527" t="s">
        <v>62</v>
      </c>
      <c r="U146" s="527" t="s">
        <v>62</v>
      </c>
      <c r="V146" s="527" t="s">
        <v>62</v>
      </c>
      <c r="W146" s="527" t="s">
        <v>62</v>
      </c>
      <c r="X146" s="527" t="s">
        <v>62</v>
      </c>
      <c r="Y146" s="527" t="s">
        <v>62</v>
      </c>
      <c r="Z146" s="527" t="s">
        <v>62</v>
      </c>
      <c r="AA146" s="532" t="s">
        <v>62</v>
      </c>
      <c r="AB146" s="527" t="s">
        <v>62</v>
      </c>
      <c r="AC146" s="527" t="s">
        <v>62</v>
      </c>
      <c r="AD146" s="527" t="s">
        <v>62</v>
      </c>
      <c r="AE146" s="532" t="s">
        <v>62</v>
      </c>
    </row>
    <row r="147" spans="1:31">
      <c r="A147" s="16"/>
      <c r="B147" s="76" t="str">
        <f t="shared" si="8"/>
        <v>ESE</v>
      </c>
      <c r="C147" s="58" t="s">
        <v>208</v>
      </c>
      <c r="D147" s="528">
        <v>171.49</v>
      </c>
      <c r="E147" s="528">
        <v>1048.48</v>
      </c>
      <c r="F147" s="528">
        <v>0</v>
      </c>
      <c r="G147" s="528">
        <v>1219.97</v>
      </c>
      <c r="H147" s="528">
        <v>182</v>
      </c>
      <c r="I147" s="528">
        <v>637</v>
      </c>
      <c r="J147" s="528" t="s">
        <v>62</v>
      </c>
      <c r="K147" s="528">
        <v>820</v>
      </c>
      <c r="L147" s="528">
        <v>214</v>
      </c>
      <c r="M147" s="528">
        <v>506</v>
      </c>
      <c r="N147" s="528" t="s">
        <v>62</v>
      </c>
      <c r="O147" s="528">
        <v>721</v>
      </c>
      <c r="P147" s="528">
        <v>181</v>
      </c>
      <c r="Q147" s="528">
        <v>444</v>
      </c>
      <c r="R147" s="528" t="s">
        <v>62</v>
      </c>
      <c r="S147" s="528">
        <v>625</v>
      </c>
      <c r="T147" s="528">
        <v>251</v>
      </c>
      <c r="U147" s="528">
        <v>2108</v>
      </c>
      <c r="V147" s="528" t="s">
        <v>62</v>
      </c>
      <c r="W147" s="528">
        <v>2359</v>
      </c>
      <c r="X147" s="528">
        <v>194</v>
      </c>
      <c r="Y147" s="528">
        <v>376</v>
      </c>
      <c r="Z147" s="528" t="s">
        <v>62</v>
      </c>
      <c r="AA147" s="533">
        <v>570</v>
      </c>
      <c r="AB147" s="528">
        <v>172</v>
      </c>
      <c r="AC147" s="528">
        <v>365</v>
      </c>
      <c r="AD147" s="528" t="s">
        <v>62</v>
      </c>
      <c r="AE147" s="533">
        <v>538</v>
      </c>
    </row>
    <row r="148" spans="1:31">
      <c r="A148" s="16"/>
      <c r="B148" s="76" t="str">
        <f t="shared" si="8"/>
        <v>ESE</v>
      </c>
      <c r="C148" s="58" t="s">
        <v>209</v>
      </c>
      <c r="D148" s="527">
        <v>0</v>
      </c>
      <c r="E148" s="527">
        <v>0</v>
      </c>
      <c r="F148" s="527">
        <v>0</v>
      </c>
      <c r="G148" s="527">
        <v>0</v>
      </c>
      <c r="H148" s="527" t="s">
        <v>62</v>
      </c>
      <c r="I148" s="527" t="s">
        <v>62</v>
      </c>
      <c r="J148" s="527" t="s">
        <v>62</v>
      </c>
      <c r="K148" s="527" t="s">
        <v>62</v>
      </c>
      <c r="L148" s="527" t="s">
        <v>62</v>
      </c>
      <c r="M148" s="527" t="s">
        <v>62</v>
      </c>
      <c r="N148" s="527" t="s">
        <v>62</v>
      </c>
      <c r="O148" s="527" t="s">
        <v>62</v>
      </c>
      <c r="P148" s="527" t="s">
        <v>62</v>
      </c>
      <c r="Q148" s="527" t="s">
        <v>62</v>
      </c>
      <c r="R148" s="527" t="s">
        <v>62</v>
      </c>
      <c r="S148" s="527" t="s">
        <v>62</v>
      </c>
      <c r="T148" s="527" t="s">
        <v>62</v>
      </c>
      <c r="U148" s="527" t="s">
        <v>62</v>
      </c>
      <c r="V148" s="527" t="s">
        <v>62</v>
      </c>
      <c r="W148" s="527" t="s">
        <v>62</v>
      </c>
      <c r="X148" s="527" t="s">
        <v>62</v>
      </c>
      <c r="Y148" s="527" t="s">
        <v>62</v>
      </c>
      <c r="Z148" s="527" t="s">
        <v>62</v>
      </c>
      <c r="AA148" s="532" t="s">
        <v>62</v>
      </c>
      <c r="AB148" s="527" t="s">
        <v>62</v>
      </c>
      <c r="AC148" s="527" t="s">
        <v>62</v>
      </c>
      <c r="AD148" s="527" t="s">
        <v>62</v>
      </c>
      <c r="AE148" s="532" t="s">
        <v>62</v>
      </c>
    </row>
    <row r="149" spans="1:31">
      <c r="A149" s="16"/>
      <c r="B149" s="76" t="str">
        <f t="shared" si="8"/>
        <v>ESE</v>
      </c>
      <c r="C149" s="19" t="s">
        <v>210</v>
      </c>
      <c r="D149" s="526">
        <v>0</v>
      </c>
      <c r="E149" s="526">
        <v>864.01</v>
      </c>
      <c r="F149" s="526">
        <v>0</v>
      </c>
      <c r="G149" s="526">
        <v>864.01</v>
      </c>
      <c r="H149" s="526">
        <v>0</v>
      </c>
      <c r="I149" s="526">
        <v>1166</v>
      </c>
      <c r="J149" s="526" t="s">
        <v>62</v>
      </c>
      <c r="K149" s="526">
        <v>1166</v>
      </c>
      <c r="L149" s="526">
        <v>0</v>
      </c>
      <c r="M149" s="526">
        <v>976</v>
      </c>
      <c r="N149" s="526" t="s">
        <v>62</v>
      </c>
      <c r="O149" s="526">
        <v>976</v>
      </c>
      <c r="P149" s="526">
        <v>503</v>
      </c>
      <c r="Q149" s="526">
        <v>949</v>
      </c>
      <c r="R149" s="526" t="s">
        <v>62</v>
      </c>
      <c r="S149" s="526">
        <v>1453</v>
      </c>
      <c r="T149" s="526">
        <v>363</v>
      </c>
      <c r="U149" s="526">
        <v>940</v>
      </c>
      <c r="V149" s="526" t="s">
        <v>62</v>
      </c>
      <c r="W149" s="526">
        <v>1303</v>
      </c>
      <c r="X149" s="526">
        <v>918</v>
      </c>
      <c r="Y149" s="526">
        <v>1515</v>
      </c>
      <c r="Z149" s="526" t="s">
        <v>62</v>
      </c>
      <c r="AA149" s="531">
        <v>2433</v>
      </c>
      <c r="AB149" s="526">
        <v>526</v>
      </c>
      <c r="AC149" s="526">
        <v>1141</v>
      </c>
      <c r="AD149" s="526" t="s">
        <v>62</v>
      </c>
      <c r="AE149" s="531">
        <v>1667</v>
      </c>
    </row>
    <row r="150" spans="1:31">
      <c r="A150" s="16"/>
      <c r="B150" s="76" t="str">
        <f t="shared" si="8"/>
        <v>ESE</v>
      </c>
      <c r="C150" s="58" t="s">
        <v>211</v>
      </c>
      <c r="D150" s="527">
        <v>0</v>
      </c>
      <c r="E150" s="527">
        <v>0</v>
      </c>
      <c r="F150" s="527">
        <v>0</v>
      </c>
      <c r="G150" s="527">
        <v>0</v>
      </c>
      <c r="H150" s="527" t="s">
        <v>62</v>
      </c>
      <c r="I150" s="527" t="s">
        <v>62</v>
      </c>
      <c r="J150" s="527" t="s">
        <v>62</v>
      </c>
      <c r="K150" s="527" t="s">
        <v>62</v>
      </c>
      <c r="L150" s="527" t="s">
        <v>62</v>
      </c>
      <c r="M150" s="527" t="s">
        <v>62</v>
      </c>
      <c r="N150" s="527" t="s">
        <v>62</v>
      </c>
      <c r="O150" s="527" t="s">
        <v>62</v>
      </c>
      <c r="P150" s="527" t="s">
        <v>62</v>
      </c>
      <c r="Q150" s="527" t="s">
        <v>62</v>
      </c>
      <c r="R150" s="527" t="s">
        <v>62</v>
      </c>
      <c r="S150" s="527" t="s">
        <v>62</v>
      </c>
      <c r="T150" s="527" t="s">
        <v>62</v>
      </c>
      <c r="U150" s="527" t="s">
        <v>62</v>
      </c>
      <c r="V150" s="527" t="s">
        <v>62</v>
      </c>
      <c r="W150" s="527" t="s">
        <v>62</v>
      </c>
      <c r="X150" s="527" t="s">
        <v>62</v>
      </c>
      <c r="Y150" s="527" t="s">
        <v>62</v>
      </c>
      <c r="Z150" s="527" t="s">
        <v>62</v>
      </c>
      <c r="AA150" s="532" t="s">
        <v>62</v>
      </c>
      <c r="AB150" s="527" t="s">
        <v>62</v>
      </c>
      <c r="AC150" s="527" t="s">
        <v>62</v>
      </c>
      <c r="AD150" s="527" t="s">
        <v>62</v>
      </c>
      <c r="AE150" s="532" t="s">
        <v>62</v>
      </c>
    </row>
    <row r="151" spans="1:31">
      <c r="A151" s="16"/>
      <c r="B151" s="76" t="str">
        <f t="shared" si="8"/>
        <v>ESE</v>
      </c>
      <c r="C151" s="58" t="s">
        <v>212</v>
      </c>
      <c r="D151" s="528">
        <v>0</v>
      </c>
      <c r="E151" s="528">
        <v>864.01</v>
      </c>
      <c r="F151" s="528">
        <v>0</v>
      </c>
      <c r="G151" s="528">
        <v>864.01</v>
      </c>
      <c r="H151" s="528" t="s">
        <v>62</v>
      </c>
      <c r="I151" s="528">
        <v>1166</v>
      </c>
      <c r="J151" s="528" t="s">
        <v>62</v>
      </c>
      <c r="K151" s="528">
        <v>1166</v>
      </c>
      <c r="L151" s="528" t="s">
        <v>62</v>
      </c>
      <c r="M151" s="528">
        <v>976</v>
      </c>
      <c r="N151" s="528" t="s">
        <v>62</v>
      </c>
      <c r="O151" s="528">
        <v>976</v>
      </c>
      <c r="P151" s="528">
        <v>503</v>
      </c>
      <c r="Q151" s="528">
        <v>949</v>
      </c>
      <c r="R151" s="528" t="s">
        <v>62</v>
      </c>
      <c r="S151" s="528">
        <v>1453</v>
      </c>
      <c r="T151" s="528">
        <v>363</v>
      </c>
      <c r="U151" s="528">
        <v>940</v>
      </c>
      <c r="V151" s="528" t="s">
        <v>62</v>
      </c>
      <c r="W151" s="528">
        <v>1303</v>
      </c>
      <c r="X151" s="528">
        <v>918</v>
      </c>
      <c r="Y151" s="528">
        <v>1515</v>
      </c>
      <c r="Z151" s="528" t="s">
        <v>62</v>
      </c>
      <c r="AA151" s="533">
        <v>2433</v>
      </c>
      <c r="AB151" s="528">
        <v>526</v>
      </c>
      <c r="AC151" s="528">
        <v>1141</v>
      </c>
      <c r="AD151" s="528" t="s">
        <v>62</v>
      </c>
      <c r="AE151" s="533">
        <v>1667</v>
      </c>
    </row>
    <row r="152" spans="1:31">
      <c r="A152" s="16"/>
      <c r="B152" s="76" t="str">
        <f t="shared" si="8"/>
        <v>ESE</v>
      </c>
      <c r="C152" s="58" t="s">
        <v>213</v>
      </c>
      <c r="D152" s="527">
        <v>0</v>
      </c>
      <c r="E152" s="527">
        <v>0</v>
      </c>
      <c r="F152" s="527">
        <v>0</v>
      </c>
      <c r="G152" s="527">
        <v>0</v>
      </c>
      <c r="H152" s="527" t="s">
        <v>62</v>
      </c>
      <c r="I152" s="527" t="s">
        <v>62</v>
      </c>
      <c r="J152" s="527" t="s">
        <v>62</v>
      </c>
      <c r="K152" s="527" t="s">
        <v>62</v>
      </c>
      <c r="L152" s="527" t="s">
        <v>62</v>
      </c>
      <c r="M152" s="527" t="s">
        <v>62</v>
      </c>
      <c r="N152" s="527" t="s">
        <v>62</v>
      </c>
      <c r="O152" s="527" t="s">
        <v>62</v>
      </c>
      <c r="P152" s="527" t="s">
        <v>62</v>
      </c>
      <c r="Q152" s="527" t="s">
        <v>62</v>
      </c>
      <c r="R152" s="527" t="s">
        <v>62</v>
      </c>
      <c r="S152" s="527" t="s">
        <v>62</v>
      </c>
      <c r="T152" s="527" t="s">
        <v>62</v>
      </c>
      <c r="U152" s="527" t="s">
        <v>62</v>
      </c>
      <c r="V152" s="527" t="s">
        <v>62</v>
      </c>
      <c r="W152" s="527" t="s">
        <v>62</v>
      </c>
      <c r="X152" s="527" t="s">
        <v>62</v>
      </c>
      <c r="Y152" s="527" t="s">
        <v>62</v>
      </c>
      <c r="Z152" s="527" t="s">
        <v>62</v>
      </c>
      <c r="AA152" s="532" t="s">
        <v>62</v>
      </c>
      <c r="AB152" s="527" t="s">
        <v>62</v>
      </c>
      <c r="AC152" s="527" t="s">
        <v>62</v>
      </c>
      <c r="AD152" s="527" t="s">
        <v>62</v>
      </c>
      <c r="AE152" s="532" t="s">
        <v>62</v>
      </c>
    </row>
    <row r="153" spans="1:31">
      <c r="A153" s="16"/>
      <c r="B153" s="76" t="str">
        <f t="shared" si="8"/>
        <v>ESE</v>
      </c>
      <c r="C153" s="58" t="s">
        <v>214</v>
      </c>
      <c r="D153" s="528">
        <v>0</v>
      </c>
      <c r="E153" s="528">
        <v>0</v>
      </c>
      <c r="F153" s="528">
        <v>0</v>
      </c>
      <c r="G153" s="528">
        <v>0</v>
      </c>
      <c r="H153" s="528" t="s">
        <v>62</v>
      </c>
      <c r="I153" s="528" t="s">
        <v>62</v>
      </c>
      <c r="J153" s="528" t="s">
        <v>62</v>
      </c>
      <c r="K153" s="528" t="s">
        <v>62</v>
      </c>
      <c r="L153" s="528" t="s">
        <v>62</v>
      </c>
      <c r="M153" s="528" t="s">
        <v>62</v>
      </c>
      <c r="N153" s="528" t="s">
        <v>62</v>
      </c>
      <c r="O153" s="528" t="s">
        <v>62</v>
      </c>
      <c r="P153" s="528" t="s">
        <v>62</v>
      </c>
      <c r="Q153" s="528" t="s">
        <v>62</v>
      </c>
      <c r="R153" s="528" t="s">
        <v>62</v>
      </c>
      <c r="S153" s="528" t="s">
        <v>62</v>
      </c>
      <c r="T153" s="528" t="s">
        <v>62</v>
      </c>
      <c r="U153" s="528" t="s">
        <v>62</v>
      </c>
      <c r="V153" s="528" t="s">
        <v>62</v>
      </c>
      <c r="W153" s="528" t="s">
        <v>62</v>
      </c>
      <c r="X153" s="528" t="s">
        <v>62</v>
      </c>
      <c r="Y153" s="528" t="s">
        <v>62</v>
      </c>
      <c r="Z153" s="528" t="s">
        <v>62</v>
      </c>
      <c r="AA153" s="533" t="s">
        <v>62</v>
      </c>
      <c r="AB153" s="528" t="s">
        <v>62</v>
      </c>
      <c r="AC153" s="528" t="s">
        <v>62</v>
      </c>
      <c r="AD153" s="528" t="s">
        <v>62</v>
      </c>
      <c r="AE153" s="533" t="s">
        <v>62</v>
      </c>
    </row>
    <row r="154" spans="1:31">
      <c r="A154" s="16"/>
      <c r="B154" s="76" t="str">
        <f t="shared" si="8"/>
        <v>ESE</v>
      </c>
      <c r="C154" s="58" t="s">
        <v>215</v>
      </c>
      <c r="D154" s="534">
        <v>0</v>
      </c>
      <c r="E154" s="534">
        <v>0</v>
      </c>
      <c r="F154" s="534">
        <v>0</v>
      </c>
      <c r="G154" s="534">
        <v>0</v>
      </c>
      <c r="H154" s="534" t="s">
        <v>62</v>
      </c>
      <c r="I154" s="534" t="s">
        <v>62</v>
      </c>
      <c r="J154" s="534" t="s">
        <v>62</v>
      </c>
      <c r="K154" s="534" t="s">
        <v>62</v>
      </c>
      <c r="L154" s="534" t="s">
        <v>62</v>
      </c>
      <c r="M154" s="534" t="s">
        <v>62</v>
      </c>
      <c r="N154" s="534" t="s">
        <v>62</v>
      </c>
      <c r="O154" s="534" t="s">
        <v>62</v>
      </c>
      <c r="P154" s="534" t="s">
        <v>62</v>
      </c>
      <c r="Q154" s="534" t="s">
        <v>62</v>
      </c>
      <c r="R154" s="534" t="s">
        <v>62</v>
      </c>
      <c r="S154" s="534" t="s">
        <v>62</v>
      </c>
      <c r="T154" s="534" t="s">
        <v>62</v>
      </c>
      <c r="U154" s="534" t="s">
        <v>62</v>
      </c>
      <c r="V154" s="534" t="s">
        <v>62</v>
      </c>
      <c r="W154" s="534" t="s">
        <v>62</v>
      </c>
      <c r="X154" s="534" t="s">
        <v>62</v>
      </c>
      <c r="Y154" s="534" t="s">
        <v>62</v>
      </c>
      <c r="Z154" s="534" t="s">
        <v>62</v>
      </c>
      <c r="AA154" s="535" t="s">
        <v>62</v>
      </c>
      <c r="AB154" s="534" t="s">
        <v>62</v>
      </c>
      <c r="AC154" s="534" t="s">
        <v>62</v>
      </c>
      <c r="AD154" s="534" t="s">
        <v>62</v>
      </c>
      <c r="AE154" s="535" t="s">
        <v>62</v>
      </c>
    </row>
    <row r="155" spans="1:31">
      <c r="A155" s="16"/>
      <c r="B155" s="76" t="str">
        <f t="shared" si="8"/>
        <v>ESE</v>
      </c>
      <c r="C155" s="557" t="s">
        <v>216</v>
      </c>
      <c r="D155" s="558"/>
      <c r="E155" s="558"/>
      <c r="F155" s="558"/>
      <c r="G155" s="558"/>
      <c r="H155" s="558"/>
      <c r="I155" s="558"/>
      <c r="J155" s="558"/>
      <c r="K155" s="558"/>
      <c r="L155" s="559"/>
      <c r="M155" s="559"/>
      <c r="N155" s="559"/>
      <c r="O155" s="559"/>
      <c r="P155" s="559"/>
      <c r="Q155" s="559"/>
      <c r="R155" s="559"/>
      <c r="S155" s="559"/>
      <c r="T155" s="559"/>
      <c r="U155" s="559"/>
      <c r="V155" s="560"/>
      <c r="W155" s="560"/>
      <c r="X155" s="561"/>
      <c r="Y155" s="561"/>
      <c r="Z155" s="561"/>
      <c r="AA155" s="561"/>
      <c r="AB155" s="561"/>
      <c r="AC155" s="561"/>
      <c r="AD155" s="561"/>
      <c r="AE155" s="562"/>
    </row>
    <row r="156" spans="1:31">
      <c r="A156" s="16"/>
      <c r="B156" s="76" t="str">
        <f t="shared" si="8"/>
        <v>ESE</v>
      </c>
      <c r="C156" s="538" t="s">
        <v>217</v>
      </c>
      <c r="D156" s="539"/>
      <c r="E156" s="539"/>
      <c r="F156" s="539"/>
      <c r="G156" s="539"/>
      <c r="H156" s="539"/>
      <c r="I156" s="539"/>
      <c r="J156" s="539"/>
      <c r="K156" s="539"/>
      <c r="L156" s="354"/>
      <c r="M156" s="354"/>
      <c r="N156" s="354"/>
      <c r="O156" s="354"/>
      <c r="P156" s="354"/>
      <c r="Q156" s="354"/>
      <c r="R156" s="354"/>
      <c r="S156" s="354"/>
      <c r="T156" s="354"/>
      <c r="U156" s="354"/>
      <c r="V156" s="354"/>
      <c r="W156" s="354"/>
      <c r="X156" s="540"/>
      <c r="Y156" s="540"/>
      <c r="Z156" s="540"/>
      <c r="AA156" s="540"/>
      <c r="AB156" s="540"/>
      <c r="AC156" s="540"/>
      <c r="AD156" s="540"/>
      <c r="AE156" s="563"/>
    </row>
    <row r="157" spans="1:31">
      <c r="A157" s="16"/>
      <c r="B157" s="521" t="s">
        <v>23</v>
      </c>
      <c r="C157" s="520"/>
      <c r="D157" s="571">
        <v>2021</v>
      </c>
      <c r="E157" s="572"/>
      <c r="F157" s="572"/>
      <c r="G157" s="573"/>
      <c r="H157" s="571">
        <v>2020</v>
      </c>
      <c r="I157" s="572"/>
      <c r="J157" s="572"/>
      <c r="K157" s="573"/>
      <c r="L157" s="571">
        <v>2019</v>
      </c>
      <c r="M157" s="572"/>
      <c r="N157" s="572"/>
      <c r="O157" s="573"/>
      <c r="P157" s="571">
        <v>2018</v>
      </c>
      <c r="Q157" s="572"/>
      <c r="R157" s="572"/>
      <c r="S157" s="573"/>
      <c r="T157" s="571">
        <v>2017</v>
      </c>
      <c r="U157" s="572"/>
      <c r="V157" s="572"/>
      <c r="W157" s="573"/>
      <c r="X157" s="571">
        <v>2016</v>
      </c>
      <c r="Y157" s="572"/>
      <c r="Z157" s="572"/>
      <c r="AA157" s="573"/>
      <c r="AB157" s="571">
        <v>2015</v>
      </c>
      <c r="AC157" s="572"/>
      <c r="AD157" s="572"/>
      <c r="AE157" s="573"/>
    </row>
    <row r="158" spans="1:31">
      <c r="A158" s="16"/>
      <c r="B158" s="520" t="str">
        <f t="shared" ref="B158:B173" si="9">$B$157</f>
        <v>ESS</v>
      </c>
      <c r="C158" s="311" t="s">
        <v>198</v>
      </c>
      <c r="D158" s="522" t="s">
        <v>199</v>
      </c>
      <c r="E158" s="523" t="s">
        <v>200</v>
      </c>
      <c r="F158" s="524" t="s">
        <v>201</v>
      </c>
      <c r="G158" s="522" t="s">
        <v>202</v>
      </c>
      <c r="H158" s="522" t="s">
        <v>199</v>
      </c>
      <c r="I158" s="522" t="s">
        <v>200</v>
      </c>
      <c r="J158" s="522" t="s">
        <v>220</v>
      </c>
      <c r="K158" s="522" t="s">
        <v>202</v>
      </c>
      <c r="L158" s="522" t="s">
        <v>199</v>
      </c>
      <c r="M158" s="522" t="s">
        <v>200</v>
      </c>
      <c r="N158" s="522" t="s">
        <v>220</v>
      </c>
      <c r="O158" s="522" t="s">
        <v>202</v>
      </c>
      <c r="P158" s="522" t="s">
        <v>199</v>
      </c>
      <c r="Q158" s="522" t="s">
        <v>200</v>
      </c>
      <c r="R158" s="522" t="s">
        <v>220</v>
      </c>
      <c r="S158" s="522" t="s">
        <v>202</v>
      </c>
      <c r="T158" s="522" t="s">
        <v>199</v>
      </c>
      <c r="U158" s="522" t="s">
        <v>200</v>
      </c>
      <c r="V158" s="522" t="s">
        <v>220</v>
      </c>
      <c r="W158" s="522" t="s">
        <v>202</v>
      </c>
      <c r="X158" s="522" t="s">
        <v>199</v>
      </c>
      <c r="Y158" s="522" t="s">
        <v>200</v>
      </c>
      <c r="Z158" s="522" t="s">
        <v>220</v>
      </c>
      <c r="AA158" s="522" t="s">
        <v>202</v>
      </c>
      <c r="AB158" s="522" t="s">
        <v>199</v>
      </c>
      <c r="AC158" s="522" t="s">
        <v>200</v>
      </c>
      <c r="AD158" s="522" t="s">
        <v>220</v>
      </c>
      <c r="AE158" s="522" t="s">
        <v>202</v>
      </c>
    </row>
    <row r="159" spans="1:31">
      <c r="A159" s="16"/>
      <c r="B159" s="76" t="str">
        <f t="shared" si="9"/>
        <v>ESS</v>
      </c>
      <c r="C159" s="547" t="s">
        <v>203</v>
      </c>
      <c r="D159" s="548">
        <v>3</v>
      </c>
      <c r="E159" s="548">
        <v>7</v>
      </c>
      <c r="F159" s="548">
        <v>0</v>
      </c>
      <c r="G159" s="548">
        <v>10</v>
      </c>
      <c r="H159" s="548">
        <v>3</v>
      </c>
      <c r="I159" s="548">
        <v>7</v>
      </c>
      <c r="J159" s="548" t="s">
        <v>62</v>
      </c>
      <c r="K159" s="548">
        <v>10</v>
      </c>
      <c r="L159" s="548">
        <v>3</v>
      </c>
      <c r="M159" s="548">
        <v>7</v>
      </c>
      <c r="N159" s="548">
        <v>0</v>
      </c>
      <c r="O159" s="548">
        <v>10</v>
      </c>
      <c r="P159" s="548" t="s">
        <v>62</v>
      </c>
      <c r="Q159" s="548">
        <v>6</v>
      </c>
      <c r="R159" s="548" t="s">
        <v>62</v>
      </c>
      <c r="S159" s="548">
        <v>6</v>
      </c>
      <c r="T159" s="548" t="s">
        <v>62</v>
      </c>
      <c r="U159" s="548">
        <v>7</v>
      </c>
      <c r="V159" s="548" t="s">
        <v>62</v>
      </c>
      <c r="W159" s="548">
        <v>7</v>
      </c>
      <c r="X159" s="548" t="s">
        <v>62</v>
      </c>
      <c r="Y159" s="548">
        <v>7</v>
      </c>
      <c r="Z159" s="548">
        <v>7</v>
      </c>
      <c r="AA159" s="549" t="s">
        <v>62</v>
      </c>
      <c r="AB159" s="548" t="s">
        <v>62</v>
      </c>
      <c r="AC159" s="548">
        <v>8</v>
      </c>
      <c r="AD159" s="548" t="s">
        <v>62</v>
      </c>
      <c r="AE159" s="549">
        <v>8</v>
      </c>
    </row>
    <row r="160" spans="1:31">
      <c r="A160" s="16"/>
      <c r="B160" s="76" t="str">
        <f t="shared" si="9"/>
        <v>ESS</v>
      </c>
      <c r="C160" s="482" t="s">
        <v>204</v>
      </c>
      <c r="D160" s="550" t="s">
        <v>62</v>
      </c>
      <c r="E160" s="550">
        <v>2855.61</v>
      </c>
      <c r="F160" s="550" t="s">
        <v>62</v>
      </c>
      <c r="G160" s="550">
        <v>2855.61</v>
      </c>
      <c r="H160" s="550" t="s">
        <v>62</v>
      </c>
      <c r="I160" s="550">
        <v>2564</v>
      </c>
      <c r="J160" s="550" t="s">
        <v>62</v>
      </c>
      <c r="K160" s="550">
        <v>2564</v>
      </c>
      <c r="L160" s="550" t="s">
        <v>62</v>
      </c>
      <c r="M160" s="550">
        <v>1988</v>
      </c>
      <c r="N160" s="550">
        <v>0</v>
      </c>
      <c r="O160" s="550">
        <v>1988</v>
      </c>
      <c r="P160" s="550" t="s">
        <v>62</v>
      </c>
      <c r="Q160" s="550">
        <v>2859</v>
      </c>
      <c r="R160" s="550" t="s">
        <v>62</v>
      </c>
      <c r="S160" s="550">
        <v>2859</v>
      </c>
      <c r="T160" s="550" t="s">
        <v>62</v>
      </c>
      <c r="U160" s="550">
        <v>2956</v>
      </c>
      <c r="V160" s="550" t="s">
        <v>62</v>
      </c>
      <c r="W160" s="550">
        <v>2956</v>
      </c>
      <c r="X160" s="550" t="s">
        <v>62</v>
      </c>
      <c r="Y160" s="550">
        <v>2167</v>
      </c>
      <c r="Z160" s="550">
        <v>2167</v>
      </c>
      <c r="AA160" s="551" t="s">
        <v>62</v>
      </c>
      <c r="AB160" s="550" t="s">
        <v>62</v>
      </c>
      <c r="AC160" s="550">
        <v>1247</v>
      </c>
      <c r="AD160" s="550" t="s">
        <v>62</v>
      </c>
      <c r="AE160" s="551">
        <v>1247</v>
      </c>
    </row>
    <row r="161" spans="1:31">
      <c r="A161" s="16"/>
      <c r="B161" s="76" t="str">
        <f t="shared" si="9"/>
        <v>ESS</v>
      </c>
      <c r="C161" s="552" t="s">
        <v>205</v>
      </c>
      <c r="D161" s="553" t="s">
        <v>62</v>
      </c>
      <c r="E161" s="553">
        <v>1554.75</v>
      </c>
      <c r="F161" s="553" t="s">
        <v>62</v>
      </c>
      <c r="G161" s="553">
        <v>1554.75</v>
      </c>
      <c r="H161" s="553" t="s">
        <v>62</v>
      </c>
      <c r="I161" s="553">
        <v>1356</v>
      </c>
      <c r="J161" s="553" t="s">
        <v>62</v>
      </c>
      <c r="K161" s="553">
        <v>1356</v>
      </c>
      <c r="L161" s="553" t="s">
        <v>62</v>
      </c>
      <c r="M161" s="553">
        <v>1036</v>
      </c>
      <c r="N161" s="553" t="s">
        <v>62</v>
      </c>
      <c r="O161" s="553">
        <v>1036</v>
      </c>
      <c r="P161" s="553" t="s">
        <v>62</v>
      </c>
      <c r="Q161" s="553">
        <v>1784</v>
      </c>
      <c r="R161" s="553" t="s">
        <v>62</v>
      </c>
      <c r="S161" s="553">
        <v>1784</v>
      </c>
      <c r="T161" s="553" t="s">
        <v>62</v>
      </c>
      <c r="U161" s="553">
        <v>1702</v>
      </c>
      <c r="V161" s="553" t="s">
        <v>62</v>
      </c>
      <c r="W161" s="553">
        <v>1702</v>
      </c>
      <c r="X161" s="553" t="s">
        <v>62</v>
      </c>
      <c r="Y161" s="553">
        <v>1673</v>
      </c>
      <c r="Z161" s="553">
        <v>1673</v>
      </c>
      <c r="AA161" s="554" t="s">
        <v>62</v>
      </c>
      <c r="AB161" s="553" t="s">
        <v>62</v>
      </c>
      <c r="AC161" s="553">
        <v>1004</v>
      </c>
      <c r="AD161" s="553" t="s">
        <v>62</v>
      </c>
      <c r="AE161" s="554">
        <v>1004</v>
      </c>
    </row>
    <row r="162" spans="1:31">
      <c r="A162" s="16"/>
      <c r="B162" s="76" t="str">
        <f t="shared" si="9"/>
        <v>ESS</v>
      </c>
      <c r="C162" s="552" t="s">
        <v>206</v>
      </c>
      <c r="D162" s="553" t="s">
        <v>62</v>
      </c>
      <c r="E162" s="553">
        <v>148.13</v>
      </c>
      <c r="F162" s="553" t="s">
        <v>62</v>
      </c>
      <c r="G162" s="553">
        <v>148.13</v>
      </c>
      <c r="H162" s="553" t="s">
        <v>62</v>
      </c>
      <c r="I162" s="553">
        <v>466</v>
      </c>
      <c r="J162" s="553" t="s">
        <v>62</v>
      </c>
      <c r="K162" s="553">
        <v>466</v>
      </c>
      <c r="L162" s="553" t="s">
        <v>62</v>
      </c>
      <c r="M162" s="553">
        <v>352</v>
      </c>
      <c r="N162" s="553" t="s">
        <v>62</v>
      </c>
      <c r="O162" s="553">
        <v>352</v>
      </c>
      <c r="P162" s="553" t="s">
        <v>62</v>
      </c>
      <c r="Q162" s="553">
        <v>120</v>
      </c>
      <c r="R162" s="553" t="s">
        <v>62</v>
      </c>
      <c r="S162" s="553">
        <v>120</v>
      </c>
      <c r="T162" s="553" t="s">
        <v>62</v>
      </c>
      <c r="U162" s="553">
        <v>65</v>
      </c>
      <c r="V162" s="553" t="s">
        <v>62</v>
      </c>
      <c r="W162" s="553">
        <v>65</v>
      </c>
      <c r="X162" s="553" t="s">
        <v>62</v>
      </c>
      <c r="Y162" s="553">
        <v>109</v>
      </c>
      <c r="Z162" s="553">
        <v>109</v>
      </c>
      <c r="AA162" s="554" t="s">
        <v>62</v>
      </c>
      <c r="AB162" s="553" t="s">
        <v>62</v>
      </c>
      <c r="AC162" s="553">
        <v>0</v>
      </c>
      <c r="AD162" s="553" t="s">
        <v>62</v>
      </c>
      <c r="AE162" s="554">
        <v>0</v>
      </c>
    </row>
    <row r="163" spans="1:31">
      <c r="A163" s="16"/>
      <c r="B163" s="76" t="str">
        <f t="shared" si="9"/>
        <v>ESS</v>
      </c>
      <c r="C163" s="552" t="s">
        <v>207</v>
      </c>
      <c r="D163" s="553" t="s">
        <v>62</v>
      </c>
      <c r="E163" s="553">
        <v>0</v>
      </c>
      <c r="F163" s="553" t="s">
        <v>62</v>
      </c>
      <c r="G163" s="553">
        <v>0</v>
      </c>
      <c r="H163" s="553" t="s">
        <v>62</v>
      </c>
      <c r="I163" s="553">
        <v>0</v>
      </c>
      <c r="J163" s="553" t="s">
        <v>62</v>
      </c>
      <c r="K163" s="553">
        <v>0</v>
      </c>
      <c r="L163" s="553" t="s">
        <v>62</v>
      </c>
      <c r="M163" s="553">
        <v>0</v>
      </c>
      <c r="N163" s="553" t="s">
        <v>62</v>
      </c>
      <c r="O163" s="553" t="s">
        <v>62</v>
      </c>
      <c r="P163" s="553" t="s">
        <v>62</v>
      </c>
      <c r="Q163" s="553" t="s">
        <v>62</v>
      </c>
      <c r="R163" s="553" t="s">
        <v>62</v>
      </c>
      <c r="S163" s="553" t="s">
        <v>62</v>
      </c>
      <c r="T163" s="553" t="s">
        <v>62</v>
      </c>
      <c r="U163" s="553" t="s">
        <v>62</v>
      </c>
      <c r="V163" s="553" t="s">
        <v>62</v>
      </c>
      <c r="W163" s="553" t="s">
        <v>62</v>
      </c>
      <c r="X163" s="553" t="s">
        <v>62</v>
      </c>
      <c r="Y163" s="553" t="s">
        <v>62</v>
      </c>
      <c r="Z163" s="553" t="s">
        <v>62</v>
      </c>
      <c r="AA163" s="554" t="s">
        <v>62</v>
      </c>
      <c r="AB163" s="553" t="s">
        <v>62</v>
      </c>
      <c r="AC163" s="553" t="s">
        <v>62</v>
      </c>
      <c r="AD163" s="553" t="s">
        <v>62</v>
      </c>
      <c r="AE163" s="554" t="s">
        <v>62</v>
      </c>
    </row>
    <row r="164" spans="1:31">
      <c r="A164" s="16"/>
      <c r="B164" s="76" t="str">
        <f t="shared" si="9"/>
        <v>ESS</v>
      </c>
      <c r="C164" s="552" t="s">
        <v>208</v>
      </c>
      <c r="D164" s="553" t="s">
        <v>62</v>
      </c>
      <c r="E164" s="553">
        <v>1152.73</v>
      </c>
      <c r="F164" s="553" t="s">
        <v>62</v>
      </c>
      <c r="G164" s="553">
        <v>1152.73</v>
      </c>
      <c r="H164" s="553" t="s">
        <v>62</v>
      </c>
      <c r="I164" s="553">
        <v>741</v>
      </c>
      <c r="J164" s="553" t="s">
        <v>62</v>
      </c>
      <c r="K164" s="553">
        <v>741</v>
      </c>
      <c r="L164" s="553" t="s">
        <v>62</v>
      </c>
      <c r="M164" s="553">
        <v>600</v>
      </c>
      <c r="N164" s="553" t="s">
        <v>62</v>
      </c>
      <c r="O164" s="553">
        <v>600</v>
      </c>
      <c r="P164" s="553" t="s">
        <v>62</v>
      </c>
      <c r="Q164" s="553">
        <v>956</v>
      </c>
      <c r="R164" s="553" t="s">
        <v>62</v>
      </c>
      <c r="S164" s="553">
        <v>956</v>
      </c>
      <c r="T164" s="553" t="s">
        <v>62</v>
      </c>
      <c r="U164" s="553">
        <v>1189</v>
      </c>
      <c r="V164" s="553" t="s">
        <v>62</v>
      </c>
      <c r="W164" s="553">
        <v>1189</v>
      </c>
      <c r="X164" s="553" t="s">
        <v>62</v>
      </c>
      <c r="Y164" s="553">
        <v>385</v>
      </c>
      <c r="Z164" s="553">
        <v>385</v>
      </c>
      <c r="AA164" s="554" t="s">
        <v>62</v>
      </c>
      <c r="AB164" s="553" t="s">
        <v>62</v>
      </c>
      <c r="AC164" s="553">
        <v>243</v>
      </c>
      <c r="AD164" s="553" t="s">
        <v>62</v>
      </c>
      <c r="AE164" s="554">
        <v>243</v>
      </c>
    </row>
    <row r="165" spans="1:31">
      <c r="A165" s="16"/>
      <c r="B165" s="76" t="str">
        <f t="shared" si="9"/>
        <v>ESS</v>
      </c>
      <c r="C165" s="552" t="s">
        <v>209</v>
      </c>
      <c r="D165" s="553" t="s">
        <v>62</v>
      </c>
      <c r="E165" s="553" t="s">
        <v>62</v>
      </c>
      <c r="F165" s="553" t="s">
        <v>62</v>
      </c>
      <c r="G165" s="553" t="s">
        <v>62</v>
      </c>
      <c r="H165" s="553" t="s">
        <v>62</v>
      </c>
      <c r="I165" s="553" t="s">
        <v>62</v>
      </c>
      <c r="J165" s="553" t="s">
        <v>62</v>
      </c>
      <c r="K165" s="553" t="s">
        <v>62</v>
      </c>
      <c r="L165" s="553" t="s">
        <v>62</v>
      </c>
      <c r="M165" s="553" t="s">
        <v>62</v>
      </c>
      <c r="N165" s="553" t="s">
        <v>62</v>
      </c>
      <c r="O165" s="553" t="s">
        <v>62</v>
      </c>
      <c r="P165" s="553" t="s">
        <v>62</v>
      </c>
      <c r="Q165" s="553" t="s">
        <v>62</v>
      </c>
      <c r="R165" s="553" t="s">
        <v>62</v>
      </c>
      <c r="S165" s="553" t="s">
        <v>62</v>
      </c>
      <c r="T165" s="553" t="s">
        <v>62</v>
      </c>
      <c r="U165" s="553" t="s">
        <v>62</v>
      </c>
      <c r="V165" s="553" t="s">
        <v>62</v>
      </c>
      <c r="W165" s="553" t="s">
        <v>62</v>
      </c>
      <c r="X165" s="553" t="s">
        <v>62</v>
      </c>
      <c r="Y165" s="553" t="s">
        <v>62</v>
      </c>
      <c r="Z165" s="553" t="s">
        <v>62</v>
      </c>
      <c r="AA165" s="554" t="s">
        <v>62</v>
      </c>
      <c r="AB165" s="553" t="s">
        <v>62</v>
      </c>
      <c r="AC165" s="553" t="s">
        <v>62</v>
      </c>
      <c r="AD165" s="553" t="s">
        <v>62</v>
      </c>
      <c r="AE165" s="554" t="s">
        <v>62</v>
      </c>
    </row>
    <row r="166" spans="1:31">
      <c r="A166" s="16"/>
      <c r="B166" s="76" t="str">
        <f t="shared" si="9"/>
        <v>ESS</v>
      </c>
      <c r="C166" s="482" t="s">
        <v>210</v>
      </c>
      <c r="D166" s="550" t="s">
        <v>62</v>
      </c>
      <c r="E166" s="550">
        <v>1001.76</v>
      </c>
      <c r="F166" s="550" t="s">
        <v>62</v>
      </c>
      <c r="G166" s="550">
        <v>1001.76</v>
      </c>
      <c r="H166" s="550" t="s">
        <v>62</v>
      </c>
      <c r="I166" s="550">
        <v>1240</v>
      </c>
      <c r="J166" s="550" t="s">
        <v>62</v>
      </c>
      <c r="K166" s="550">
        <v>1240</v>
      </c>
      <c r="L166" s="550" t="s">
        <v>62</v>
      </c>
      <c r="M166" s="550">
        <v>1204</v>
      </c>
      <c r="N166" s="550" t="s">
        <v>62</v>
      </c>
      <c r="O166" s="550">
        <v>1204</v>
      </c>
      <c r="P166" s="550" t="s">
        <v>62</v>
      </c>
      <c r="Q166" s="550">
        <v>3042</v>
      </c>
      <c r="R166" s="550" t="s">
        <v>62</v>
      </c>
      <c r="S166" s="550">
        <v>3042</v>
      </c>
      <c r="T166" s="550" t="s">
        <v>62</v>
      </c>
      <c r="U166" s="550">
        <v>-94</v>
      </c>
      <c r="V166" s="550" t="s">
        <v>62</v>
      </c>
      <c r="W166" s="550">
        <v>-94</v>
      </c>
      <c r="X166" s="550" t="s">
        <v>62</v>
      </c>
      <c r="Y166" s="550">
        <v>2496</v>
      </c>
      <c r="Z166" s="550">
        <v>2496</v>
      </c>
      <c r="AA166" s="551" t="s">
        <v>62</v>
      </c>
      <c r="AB166" s="550" t="s">
        <v>62</v>
      </c>
      <c r="AC166" s="550">
        <v>1221</v>
      </c>
      <c r="AD166" s="550" t="s">
        <v>62</v>
      </c>
      <c r="AE166" s="551">
        <v>1221</v>
      </c>
    </row>
    <row r="167" spans="1:31">
      <c r="A167" s="16"/>
      <c r="B167" s="76" t="str">
        <f t="shared" si="9"/>
        <v>ESS</v>
      </c>
      <c r="C167" s="552" t="s">
        <v>211</v>
      </c>
      <c r="D167" s="553" t="s">
        <v>62</v>
      </c>
      <c r="E167" s="553" t="s">
        <v>62</v>
      </c>
      <c r="F167" s="553" t="s">
        <v>62</v>
      </c>
      <c r="G167" s="553" t="s">
        <v>62</v>
      </c>
      <c r="H167" s="553" t="s">
        <v>62</v>
      </c>
      <c r="I167" s="553" t="s">
        <v>62</v>
      </c>
      <c r="J167" s="553" t="s">
        <v>62</v>
      </c>
      <c r="K167" s="553" t="s">
        <v>62</v>
      </c>
      <c r="L167" s="553" t="s">
        <v>62</v>
      </c>
      <c r="M167" s="553" t="s">
        <v>62</v>
      </c>
      <c r="N167" s="553" t="s">
        <v>62</v>
      </c>
      <c r="O167" s="553" t="s">
        <v>62</v>
      </c>
      <c r="P167" s="553" t="s">
        <v>62</v>
      </c>
      <c r="Q167" s="553" t="s">
        <v>62</v>
      </c>
      <c r="R167" s="553" t="s">
        <v>62</v>
      </c>
      <c r="S167" s="553" t="s">
        <v>62</v>
      </c>
      <c r="T167" s="553" t="s">
        <v>62</v>
      </c>
      <c r="U167" s="553" t="s">
        <v>62</v>
      </c>
      <c r="V167" s="553" t="s">
        <v>62</v>
      </c>
      <c r="W167" s="553" t="s">
        <v>62</v>
      </c>
      <c r="X167" s="553" t="s">
        <v>62</v>
      </c>
      <c r="Y167" s="553" t="s">
        <v>62</v>
      </c>
      <c r="Z167" s="553" t="s">
        <v>62</v>
      </c>
      <c r="AA167" s="554" t="s">
        <v>62</v>
      </c>
      <c r="AB167" s="553" t="s">
        <v>62</v>
      </c>
      <c r="AC167" s="553" t="s">
        <v>62</v>
      </c>
      <c r="AD167" s="553" t="s">
        <v>62</v>
      </c>
      <c r="AE167" s="554" t="s">
        <v>62</v>
      </c>
    </row>
    <row r="168" spans="1:31">
      <c r="A168" s="16"/>
      <c r="B168" s="76" t="str">
        <f t="shared" si="9"/>
        <v>ESS</v>
      </c>
      <c r="C168" s="552" t="s">
        <v>212</v>
      </c>
      <c r="D168" s="553" t="s">
        <v>62</v>
      </c>
      <c r="E168" s="553">
        <v>1001.76</v>
      </c>
      <c r="F168" s="553" t="s">
        <v>62</v>
      </c>
      <c r="G168" s="553">
        <v>1001.76</v>
      </c>
      <c r="H168" s="553" t="s">
        <v>62</v>
      </c>
      <c r="I168" s="553">
        <v>1240</v>
      </c>
      <c r="J168" s="553" t="s">
        <v>62</v>
      </c>
      <c r="K168" s="553">
        <v>1240</v>
      </c>
      <c r="L168" s="553" t="s">
        <v>62</v>
      </c>
      <c r="M168" s="553">
        <v>1204</v>
      </c>
      <c r="N168" s="553" t="s">
        <v>62</v>
      </c>
      <c r="O168" s="553">
        <v>1204</v>
      </c>
      <c r="P168" s="553" t="s">
        <v>62</v>
      </c>
      <c r="Q168" s="553">
        <v>3042</v>
      </c>
      <c r="R168" s="553" t="s">
        <v>62</v>
      </c>
      <c r="S168" s="553">
        <v>3042</v>
      </c>
      <c r="T168" s="553" t="s">
        <v>62</v>
      </c>
      <c r="U168" s="553">
        <v>-94</v>
      </c>
      <c r="V168" s="553" t="s">
        <v>62</v>
      </c>
      <c r="W168" s="553" t="s">
        <v>62</v>
      </c>
      <c r="X168" s="553" t="s">
        <v>62</v>
      </c>
      <c r="Y168" s="553">
        <v>2496</v>
      </c>
      <c r="Z168" s="553">
        <v>2496</v>
      </c>
      <c r="AA168" s="554" t="s">
        <v>62</v>
      </c>
      <c r="AB168" s="553" t="s">
        <v>62</v>
      </c>
      <c r="AC168" s="553">
        <v>1221</v>
      </c>
      <c r="AD168" s="553" t="s">
        <v>62</v>
      </c>
      <c r="AE168" s="554">
        <v>1221</v>
      </c>
    </row>
    <row r="169" spans="1:31">
      <c r="A169" s="16"/>
      <c r="B169" s="76" t="str">
        <f t="shared" si="9"/>
        <v>ESS</v>
      </c>
      <c r="C169" s="552" t="s">
        <v>213</v>
      </c>
      <c r="D169" s="553" t="s">
        <v>62</v>
      </c>
      <c r="E169" s="553" t="s">
        <v>62</v>
      </c>
      <c r="F169" s="553" t="s">
        <v>62</v>
      </c>
      <c r="G169" s="553" t="s">
        <v>62</v>
      </c>
      <c r="H169" s="553" t="s">
        <v>62</v>
      </c>
      <c r="I169" s="553" t="s">
        <v>62</v>
      </c>
      <c r="J169" s="553" t="s">
        <v>62</v>
      </c>
      <c r="K169" s="553" t="s">
        <v>62</v>
      </c>
      <c r="L169" s="553" t="s">
        <v>62</v>
      </c>
      <c r="M169" s="553" t="s">
        <v>62</v>
      </c>
      <c r="N169" s="553" t="s">
        <v>62</v>
      </c>
      <c r="O169" s="553" t="s">
        <v>62</v>
      </c>
      <c r="P169" s="553" t="s">
        <v>62</v>
      </c>
      <c r="Q169" s="553" t="s">
        <v>62</v>
      </c>
      <c r="R169" s="553" t="s">
        <v>62</v>
      </c>
      <c r="S169" s="553" t="s">
        <v>62</v>
      </c>
      <c r="T169" s="553" t="s">
        <v>62</v>
      </c>
      <c r="U169" s="553" t="s">
        <v>62</v>
      </c>
      <c r="V169" s="553" t="s">
        <v>62</v>
      </c>
      <c r="W169" s="553" t="s">
        <v>62</v>
      </c>
      <c r="X169" s="553" t="s">
        <v>62</v>
      </c>
      <c r="Y169" s="553" t="s">
        <v>62</v>
      </c>
      <c r="Z169" s="553" t="s">
        <v>62</v>
      </c>
      <c r="AA169" s="554" t="s">
        <v>62</v>
      </c>
      <c r="AB169" s="553" t="s">
        <v>62</v>
      </c>
      <c r="AC169" s="553" t="s">
        <v>62</v>
      </c>
      <c r="AD169" s="553" t="s">
        <v>62</v>
      </c>
      <c r="AE169" s="554" t="s">
        <v>62</v>
      </c>
    </row>
    <row r="170" spans="1:31">
      <c r="A170" s="16"/>
      <c r="B170" s="76" t="str">
        <f t="shared" si="9"/>
        <v>ESS</v>
      </c>
      <c r="C170" s="552" t="s">
        <v>214</v>
      </c>
      <c r="D170" s="553" t="s">
        <v>62</v>
      </c>
      <c r="E170" s="553" t="s">
        <v>62</v>
      </c>
      <c r="F170" s="553" t="s">
        <v>62</v>
      </c>
      <c r="G170" s="553" t="s">
        <v>62</v>
      </c>
      <c r="H170" s="553" t="s">
        <v>62</v>
      </c>
      <c r="I170" s="553" t="s">
        <v>62</v>
      </c>
      <c r="J170" s="553" t="s">
        <v>62</v>
      </c>
      <c r="K170" s="553" t="s">
        <v>62</v>
      </c>
      <c r="L170" s="553" t="s">
        <v>62</v>
      </c>
      <c r="M170" s="553" t="s">
        <v>62</v>
      </c>
      <c r="N170" s="553" t="s">
        <v>62</v>
      </c>
      <c r="O170" s="553" t="s">
        <v>62</v>
      </c>
      <c r="P170" s="553" t="s">
        <v>62</v>
      </c>
      <c r="Q170" s="553" t="s">
        <v>62</v>
      </c>
      <c r="R170" s="553" t="s">
        <v>62</v>
      </c>
      <c r="S170" s="553" t="s">
        <v>62</v>
      </c>
      <c r="T170" s="553" t="s">
        <v>62</v>
      </c>
      <c r="U170" s="553" t="s">
        <v>62</v>
      </c>
      <c r="V170" s="553" t="s">
        <v>62</v>
      </c>
      <c r="W170" s="553" t="s">
        <v>62</v>
      </c>
      <c r="X170" s="553" t="s">
        <v>62</v>
      </c>
      <c r="Y170" s="553" t="s">
        <v>62</v>
      </c>
      <c r="Z170" s="553" t="s">
        <v>62</v>
      </c>
      <c r="AA170" s="554" t="s">
        <v>62</v>
      </c>
      <c r="AB170" s="553" t="s">
        <v>62</v>
      </c>
      <c r="AC170" s="553" t="s">
        <v>62</v>
      </c>
      <c r="AD170" s="553" t="s">
        <v>62</v>
      </c>
      <c r="AE170" s="554" t="s">
        <v>62</v>
      </c>
    </row>
    <row r="171" spans="1:31">
      <c r="A171" s="16"/>
      <c r="B171" s="76" t="str">
        <f t="shared" si="9"/>
        <v>ESS</v>
      </c>
      <c r="C171" s="552" t="s">
        <v>215</v>
      </c>
      <c r="D171" s="555" t="s">
        <v>62</v>
      </c>
      <c r="E171" s="555" t="s">
        <v>62</v>
      </c>
      <c r="F171" s="555" t="s">
        <v>62</v>
      </c>
      <c r="G171" s="555" t="s">
        <v>62</v>
      </c>
      <c r="H171" s="555" t="s">
        <v>62</v>
      </c>
      <c r="I171" s="555" t="s">
        <v>62</v>
      </c>
      <c r="J171" s="555" t="s">
        <v>62</v>
      </c>
      <c r="K171" s="555" t="s">
        <v>62</v>
      </c>
      <c r="L171" s="555" t="s">
        <v>62</v>
      </c>
      <c r="M171" s="555" t="s">
        <v>62</v>
      </c>
      <c r="N171" s="555" t="s">
        <v>62</v>
      </c>
      <c r="O171" s="555" t="s">
        <v>62</v>
      </c>
      <c r="P171" s="555" t="s">
        <v>62</v>
      </c>
      <c r="Q171" s="555" t="s">
        <v>62</v>
      </c>
      <c r="R171" s="555" t="s">
        <v>62</v>
      </c>
      <c r="S171" s="555" t="s">
        <v>62</v>
      </c>
      <c r="T171" s="555" t="s">
        <v>62</v>
      </c>
      <c r="U171" s="555" t="s">
        <v>62</v>
      </c>
      <c r="V171" s="555" t="s">
        <v>62</v>
      </c>
      <c r="W171" s="555" t="s">
        <v>62</v>
      </c>
      <c r="X171" s="555" t="s">
        <v>62</v>
      </c>
      <c r="Y171" s="555" t="s">
        <v>62</v>
      </c>
      <c r="Z171" s="555" t="s">
        <v>62</v>
      </c>
      <c r="AA171" s="556" t="s">
        <v>62</v>
      </c>
      <c r="AB171" s="555" t="s">
        <v>62</v>
      </c>
      <c r="AC171" s="555" t="s">
        <v>62</v>
      </c>
      <c r="AD171" s="555" t="s">
        <v>62</v>
      </c>
      <c r="AE171" s="556" t="s">
        <v>62</v>
      </c>
    </row>
    <row r="172" spans="1:31">
      <c r="A172" s="16"/>
      <c r="B172" s="76" t="str">
        <f t="shared" si="9"/>
        <v>ESS</v>
      </c>
      <c r="C172" s="557" t="s">
        <v>216</v>
      </c>
      <c r="D172" s="558"/>
      <c r="E172" s="558"/>
      <c r="F172" s="558"/>
      <c r="G172" s="558"/>
      <c r="H172" s="558"/>
      <c r="I172" s="558"/>
      <c r="J172" s="558"/>
      <c r="K172" s="558"/>
      <c r="L172" s="559"/>
      <c r="M172" s="559"/>
      <c r="N172" s="559"/>
      <c r="O172" s="559"/>
      <c r="P172" s="559"/>
      <c r="Q172" s="559"/>
      <c r="R172" s="559"/>
      <c r="S172" s="559"/>
      <c r="T172" s="559"/>
      <c r="U172" s="559"/>
      <c r="V172" s="560"/>
      <c r="W172" s="560"/>
      <c r="X172" s="561"/>
      <c r="Y172" s="561"/>
      <c r="Z172" s="561"/>
      <c r="AA172" s="561"/>
      <c r="AB172" s="561"/>
      <c r="AC172" s="561"/>
      <c r="AD172" s="561"/>
      <c r="AE172" s="562"/>
    </row>
    <row r="173" spans="1:31">
      <c r="A173" s="16"/>
      <c r="B173" s="76" t="str">
        <f t="shared" si="9"/>
        <v>ESS</v>
      </c>
      <c r="C173" s="538" t="s">
        <v>217</v>
      </c>
      <c r="D173" s="539"/>
      <c r="E173" s="539"/>
      <c r="F173" s="539"/>
      <c r="G173" s="539"/>
      <c r="H173" s="539"/>
      <c r="I173" s="539"/>
      <c r="J173" s="539"/>
      <c r="K173" s="539"/>
      <c r="L173" s="354"/>
      <c r="M173" s="354"/>
      <c r="N173" s="354"/>
      <c r="O173" s="354"/>
      <c r="P173" s="354"/>
      <c r="Q173" s="354"/>
      <c r="R173" s="354"/>
      <c r="S173" s="354"/>
      <c r="T173" s="354"/>
      <c r="U173" s="354"/>
      <c r="V173" s="354"/>
      <c r="W173" s="354"/>
      <c r="X173" s="540"/>
      <c r="Y173" s="540"/>
      <c r="Z173" s="540"/>
      <c r="AA173" s="540"/>
      <c r="AB173" s="540"/>
      <c r="AC173" s="540"/>
      <c r="AD173" s="540"/>
      <c r="AE173" s="563"/>
    </row>
    <row r="174" spans="1:31">
      <c r="A174" s="16"/>
      <c r="B174" s="521" t="s">
        <v>24</v>
      </c>
      <c r="C174" s="520"/>
      <c r="D174" s="571">
        <v>2021</v>
      </c>
      <c r="E174" s="572"/>
      <c r="F174" s="572"/>
      <c r="G174" s="573"/>
      <c r="H174" s="571">
        <v>2020</v>
      </c>
      <c r="I174" s="572"/>
      <c r="J174" s="572"/>
      <c r="K174" s="573"/>
      <c r="L174" s="571">
        <v>2019</v>
      </c>
      <c r="M174" s="572"/>
      <c r="N174" s="572"/>
      <c r="O174" s="573"/>
      <c r="P174" s="571">
        <v>2018</v>
      </c>
      <c r="Q174" s="572"/>
      <c r="R174" s="572"/>
      <c r="S174" s="573"/>
      <c r="T174" s="571">
        <v>2017</v>
      </c>
      <c r="U174" s="572"/>
      <c r="V174" s="572"/>
      <c r="W174" s="573"/>
      <c r="X174" s="571">
        <v>2016</v>
      </c>
      <c r="Y174" s="572"/>
      <c r="Z174" s="572"/>
      <c r="AA174" s="573"/>
      <c r="AB174" s="571">
        <v>2015</v>
      </c>
      <c r="AC174" s="572"/>
      <c r="AD174" s="572"/>
      <c r="AE174" s="573"/>
    </row>
    <row r="175" spans="1:31">
      <c r="A175" s="16"/>
      <c r="B175" s="520" t="str">
        <f t="shared" ref="B175:B190" si="10">$B$174</f>
        <v>ETO</v>
      </c>
      <c r="C175" s="311" t="s">
        <v>198</v>
      </c>
      <c r="D175" s="522" t="s">
        <v>199</v>
      </c>
      <c r="E175" s="523" t="s">
        <v>200</v>
      </c>
      <c r="F175" s="524" t="s">
        <v>201</v>
      </c>
      <c r="G175" s="522" t="s">
        <v>202</v>
      </c>
      <c r="H175" s="522" t="s">
        <v>199</v>
      </c>
      <c r="I175" s="522" t="s">
        <v>200</v>
      </c>
      <c r="J175" s="522" t="s">
        <v>220</v>
      </c>
      <c r="K175" s="522" t="s">
        <v>202</v>
      </c>
      <c r="L175" s="522" t="s">
        <v>199</v>
      </c>
      <c r="M175" s="522" t="s">
        <v>200</v>
      </c>
      <c r="N175" s="522" t="s">
        <v>220</v>
      </c>
      <c r="O175" s="522" t="s">
        <v>202</v>
      </c>
      <c r="P175" s="522" t="s">
        <v>199</v>
      </c>
      <c r="Q175" s="522" t="s">
        <v>200</v>
      </c>
      <c r="R175" s="522" t="s">
        <v>220</v>
      </c>
      <c r="S175" s="522" t="s">
        <v>202</v>
      </c>
      <c r="T175" s="522" t="s">
        <v>199</v>
      </c>
      <c r="U175" s="522" t="s">
        <v>200</v>
      </c>
      <c r="V175" s="522" t="s">
        <v>220</v>
      </c>
      <c r="W175" s="522" t="s">
        <v>202</v>
      </c>
      <c r="X175" s="522" t="s">
        <v>199</v>
      </c>
      <c r="Y175" s="522" t="s">
        <v>200</v>
      </c>
      <c r="Z175" s="522" t="s">
        <v>220</v>
      </c>
      <c r="AA175" s="522" t="s">
        <v>202</v>
      </c>
      <c r="AB175" s="522" t="s">
        <v>199</v>
      </c>
      <c r="AC175" s="522" t="s">
        <v>200</v>
      </c>
      <c r="AD175" s="522" t="s">
        <v>220</v>
      </c>
      <c r="AE175" s="522" t="s">
        <v>202</v>
      </c>
    </row>
    <row r="176" spans="1:31">
      <c r="A176" s="16"/>
      <c r="B176" s="76" t="str">
        <f t="shared" si="10"/>
        <v>ETO</v>
      </c>
      <c r="C176" s="40" t="s">
        <v>203</v>
      </c>
      <c r="D176" s="525">
        <v>5</v>
      </c>
      <c r="E176" s="525">
        <v>8</v>
      </c>
      <c r="F176" s="525">
        <v>0</v>
      </c>
      <c r="G176" s="525">
        <v>13</v>
      </c>
      <c r="H176" s="525">
        <v>5</v>
      </c>
      <c r="I176" s="525">
        <v>8</v>
      </c>
      <c r="J176" s="525" t="s">
        <v>62</v>
      </c>
      <c r="K176" s="525">
        <v>13</v>
      </c>
      <c r="L176" s="525">
        <v>5</v>
      </c>
      <c r="M176" s="525">
        <v>8</v>
      </c>
      <c r="N176" s="525" t="s">
        <v>62</v>
      </c>
      <c r="O176" s="525">
        <v>13</v>
      </c>
      <c r="P176" s="525">
        <v>5</v>
      </c>
      <c r="Q176" s="525">
        <v>8</v>
      </c>
      <c r="R176" s="525" t="s">
        <v>62</v>
      </c>
      <c r="S176" s="525">
        <v>13</v>
      </c>
      <c r="T176" s="525">
        <v>5</v>
      </c>
      <c r="U176" s="525">
        <v>8</v>
      </c>
      <c r="V176" s="525" t="s">
        <v>62</v>
      </c>
      <c r="W176" s="525">
        <v>13</v>
      </c>
      <c r="X176" s="525">
        <v>5</v>
      </c>
      <c r="Y176" s="525">
        <v>8</v>
      </c>
      <c r="Z176" s="525" t="s">
        <v>62</v>
      </c>
      <c r="AA176" s="530">
        <v>13</v>
      </c>
      <c r="AB176" s="525">
        <v>5</v>
      </c>
      <c r="AC176" s="525">
        <v>8</v>
      </c>
      <c r="AD176" s="525" t="s">
        <v>62</v>
      </c>
      <c r="AE176" s="530"/>
    </row>
    <row r="177" spans="1:31">
      <c r="A177" s="16"/>
      <c r="B177" s="76" t="str">
        <f t="shared" si="10"/>
        <v>ETO</v>
      </c>
      <c r="C177" s="19" t="s">
        <v>204</v>
      </c>
      <c r="D177" s="526">
        <v>354.45</v>
      </c>
      <c r="E177" s="526">
        <v>5284.57</v>
      </c>
      <c r="F177" s="526" t="s">
        <v>62</v>
      </c>
      <c r="G177" s="526">
        <v>5639.02</v>
      </c>
      <c r="H177" s="526">
        <v>385</v>
      </c>
      <c r="I177" s="526">
        <v>4630</v>
      </c>
      <c r="J177" s="526" t="s">
        <v>62</v>
      </c>
      <c r="K177" s="526">
        <v>5015</v>
      </c>
      <c r="L177" s="526">
        <v>419</v>
      </c>
      <c r="M177" s="526">
        <v>3812</v>
      </c>
      <c r="N177" s="526" t="s">
        <v>62</v>
      </c>
      <c r="O177" s="526">
        <v>4231</v>
      </c>
      <c r="P177" s="526">
        <v>277</v>
      </c>
      <c r="Q177" s="526">
        <v>3328</v>
      </c>
      <c r="R177" s="526" t="s">
        <v>62</v>
      </c>
      <c r="S177" s="526">
        <v>3605</v>
      </c>
      <c r="T177" s="526">
        <v>290</v>
      </c>
      <c r="U177" s="526">
        <v>2003</v>
      </c>
      <c r="V177" s="526" t="s">
        <v>62</v>
      </c>
      <c r="W177" s="526">
        <v>2293</v>
      </c>
      <c r="X177" s="526">
        <v>123.79</v>
      </c>
      <c r="Y177" s="526">
        <v>1645.44</v>
      </c>
      <c r="Z177" s="526" t="s">
        <v>62</v>
      </c>
      <c r="AA177" s="531">
        <v>1769.2</v>
      </c>
      <c r="AB177" s="526">
        <v>72.239999999999995</v>
      </c>
      <c r="AC177" s="526">
        <v>1729.2</v>
      </c>
      <c r="AD177" s="526" t="s">
        <v>62</v>
      </c>
      <c r="AE177" s="531">
        <v>1801.44</v>
      </c>
    </row>
    <row r="178" spans="1:31">
      <c r="A178" s="16"/>
      <c r="B178" s="76" t="str">
        <f t="shared" si="10"/>
        <v>ETO</v>
      </c>
      <c r="C178" s="58" t="s">
        <v>205</v>
      </c>
      <c r="D178" s="527">
        <v>269.31</v>
      </c>
      <c r="E178" s="527">
        <v>2572.89</v>
      </c>
      <c r="F178" s="527" t="s">
        <v>62</v>
      </c>
      <c r="G178" s="527">
        <v>2842.2</v>
      </c>
      <c r="H178" s="527">
        <v>271</v>
      </c>
      <c r="I178" s="527">
        <v>2563</v>
      </c>
      <c r="J178" s="527" t="s">
        <v>62</v>
      </c>
      <c r="K178" s="527">
        <v>2834</v>
      </c>
      <c r="L178" s="527">
        <v>286</v>
      </c>
      <c r="M178" s="527">
        <v>2176</v>
      </c>
      <c r="N178" s="527" t="s">
        <v>62</v>
      </c>
      <c r="O178" s="527">
        <v>2462</v>
      </c>
      <c r="P178" s="527">
        <v>199</v>
      </c>
      <c r="Q178" s="527">
        <v>2023</v>
      </c>
      <c r="R178" s="527" t="s">
        <v>62</v>
      </c>
      <c r="S178" s="527">
        <v>2223</v>
      </c>
      <c r="T178" s="527">
        <v>189</v>
      </c>
      <c r="U178" s="527">
        <v>1136</v>
      </c>
      <c r="V178" s="527" t="s">
        <v>62</v>
      </c>
      <c r="W178" s="527">
        <v>1325</v>
      </c>
      <c r="X178" s="527">
        <v>95.29</v>
      </c>
      <c r="Y178" s="527">
        <v>1163.26</v>
      </c>
      <c r="Z178" s="527" t="s">
        <v>62</v>
      </c>
      <c r="AA178" s="532">
        <v>1258.5</v>
      </c>
      <c r="AB178" s="527">
        <v>60.2</v>
      </c>
      <c r="AC178" s="527">
        <v>1425.33</v>
      </c>
      <c r="AD178" s="527" t="s">
        <v>62</v>
      </c>
      <c r="AE178" s="532">
        <v>1485.53</v>
      </c>
    </row>
    <row r="179" spans="1:31">
      <c r="A179" s="16"/>
      <c r="B179" s="76" t="str">
        <f t="shared" si="10"/>
        <v>ETO</v>
      </c>
      <c r="C179" s="58" t="s">
        <v>206</v>
      </c>
      <c r="D179" s="528">
        <v>5.05</v>
      </c>
      <c r="E179" s="528">
        <v>676.55</v>
      </c>
      <c r="F179" s="528" t="s">
        <v>62</v>
      </c>
      <c r="G179" s="528">
        <v>681.6</v>
      </c>
      <c r="H179" s="528">
        <v>1</v>
      </c>
      <c r="I179" s="528">
        <v>621</v>
      </c>
      <c r="J179" s="528" t="s">
        <v>62</v>
      </c>
      <c r="K179" s="528">
        <v>622</v>
      </c>
      <c r="L179" s="528">
        <v>0</v>
      </c>
      <c r="M179" s="528">
        <v>473</v>
      </c>
      <c r="N179" s="528" t="s">
        <v>62</v>
      </c>
      <c r="O179" s="528">
        <v>473</v>
      </c>
      <c r="P179" s="528" t="s">
        <v>62</v>
      </c>
      <c r="Q179" s="528">
        <v>320</v>
      </c>
      <c r="R179" s="528" t="s">
        <v>62</v>
      </c>
      <c r="S179" s="528">
        <v>320</v>
      </c>
      <c r="T179" s="528" t="s">
        <v>62</v>
      </c>
      <c r="U179" s="528">
        <v>244</v>
      </c>
      <c r="V179" s="528" t="s">
        <v>62</v>
      </c>
      <c r="W179" s="528">
        <v>244</v>
      </c>
      <c r="X179" s="528">
        <v>0</v>
      </c>
      <c r="Y179" s="528">
        <v>129.77000000000001</v>
      </c>
      <c r="Z179" s="528" t="s">
        <v>62</v>
      </c>
      <c r="AA179" s="533">
        <v>129.80000000000001</v>
      </c>
      <c r="AB179" s="528" t="s">
        <v>62</v>
      </c>
      <c r="AC179" s="528">
        <v>1.25</v>
      </c>
      <c r="AD179" s="528" t="s">
        <v>62</v>
      </c>
      <c r="AE179" s="533">
        <v>1.25</v>
      </c>
    </row>
    <row r="180" spans="1:31">
      <c r="A180" s="16"/>
      <c r="B180" s="76" t="str">
        <f t="shared" si="10"/>
        <v>ETO</v>
      </c>
      <c r="C180" s="58" t="s">
        <v>207</v>
      </c>
      <c r="D180" s="527" t="s">
        <v>62</v>
      </c>
      <c r="E180" s="527" t="s">
        <v>62</v>
      </c>
      <c r="F180" s="527" t="s">
        <v>62</v>
      </c>
      <c r="G180" s="527" t="s">
        <v>62</v>
      </c>
      <c r="H180" s="527">
        <v>0</v>
      </c>
      <c r="I180" s="527">
        <v>0</v>
      </c>
      <c r="J180" s="527" t="s">
        <v>62</v>
      </c>
      <c r="K180" s="527">
        <v>0</v>
      </c>
      <c r="L180" s="527">
        <v>0</v>
      </c>
      <c r="M180" s="527">
        <v>0</v>
      </c>
      <c r="N180" s="527" t="s">
        <v>62</v>
      </c>
      <c r="O180" s="527" t="s">
        <v>62</v>
      </c>
      <c r="P180" s="527" t="s">
        <v>62</v>
      </c>
      <c r="Q180" s="527" t="s">
        <v>62</v>
      </c>
      <c r="R180" s="527" t="s">
        <v>62</v>
      </c>
      <c r="S180" s="527" t="s">
        <v>62</v>
      </c>
      <c r="T180" s="527" t="s">
        <v>62</v>
      </c>
      <c r="U180" s="527" t="s">
        <v>62</v>
      </c>
      <c r="V180" s="527" t="s">
        <v>62</v>
      </c>
      <c r="W180" s="527" t="s">
        <v>62</v>
      </c>
      <c r="X180" s="527" t="s">
        <v>62</v>
      </c>
      <c r="Y180" s="527" t="s">
        <v>62</v>
      </c>
      <c r="Z180" s="527" t="s">
        <v>62</v>
      </c>
      <c r="AA180" s="532" t="s">
        <v>62</v>
      </c>
      <c r="AB180" s="527" t="s">
        <v>62</v>
      </c>
      <c r="AC180" s="527"/>
      <c r="AD180" s="527" t="s">
        <v>62</v>
      </c>
      <c r="AE180" s="532" t="s">
        <v>62</v>
      </c>
    </row>
    <row r="181" spans="1:31">
      <c r="A181" s="16"/>
      <c r="B181" s="76" t="str">
        <f t="shared" si="10"/>
        <v>ETO</v>
      </c>
      <c r="C181" s="58" t="s">
        <v>208</v>
      </c>
      <c r="D181" s="528">
        <v>80.09</v>
      </c>
      <c r="E181" s="528">
        <v>2035.13</v>
      </c>
      <c r="F181" s="528" t="s">
        <v>62</v>
      </c>
      <c r="G181" s="528">
        <v>2115.2199999999998</v>
      </c>
      <c r="H181" s="528">
        <v>113</v>
      </c>
      <c r="I181" s="528">
        <v>1446</v>
      </c>
      <c r="J181" s="528" t="s">
        <v>62</v>
      </c>
      <c r="K181" s="528">
        <v>1559</v>
      </c>
      <c r="L181" s="528">
        <v>133</v>
      </c>
      <c r="M181" s="528">
        <v>1163</v>
      </c>
      <c r="N181" s="528" t="s">
        <v>62</v>
      </c>
      <c r="O181" s="528">
        <v>1296</v>
      </c>
      <c r="P181" s="528">
        <v>77</v>
      </c>
      <c r="Q181" s="528">
        <v>985</v>
      </c>
      <c r="R181" s="528" t="s">
        <v>62</v>
      </c>
      <c r="S181" s="528">
        <v>1063</v>
      </c>
      <c r="T181" s="528">
        <v>101</v>
      </c>
      <c r="U181" s="528">
        <v>623</v>
      </c>
      <c r="V181" s="528" t="s">
        <v>62</v>
      </c>
      <c r="W181" s="528">
        <v>724</v>
      </c>
      <c r="X181" s="528">
        <v>28.51</v>
      </c>
      <c r="Y181" s="528">
        <v>352.41</v>
      </c>
      <c r="Z181" s="528" t="s">
        <v>62</v>
      </c>
      <c r="AA181" s="533">
        <v>380.9</v>
      </c>
      <c r="AB181" s="528">
        <v>12.04</v>
      </c>
      <c r="AC181" s="528">
        <v>302.62</v>
      </c>
      <c r="AD181" s="528" t="s">
        <v>62</v>
      </c>
      <c r="AE181" s="533">
        <v>314.66000000000003</v>
      </c>
    </row>
    <row r="182" spans="1:31">
      <c r="A182" s="16"/>
      <c r="B182" s="76" t="str">
        <f t="shared" si="10"/>
        <v>ETO</v>
      </c>
      <c r="C182" s="58" t="s">
        <v>209</v>
      </c>
      <c r="D182" s="527" t="s">
        <v>62</v>
      </c>
      <c r="E182" s="527" t="s">
        <v>62</v>
      </c>
      <c r="F182" s="527" t="s">
        <v>62</v>
      </c>
      <c r="G182" s="527" t="s">
        <v>62</v>
      </c>
      <c r="H182" s="527" t="s">
        <v>62</v>
      </c>
      <c r="I182" s="527" t="s">
        <v>62</v>
      </c>
      <c r="J182" s="527" t="s">
        <v>62</v>
      </c>
      <c r="K182" s="527" t="s">
        <v>62</v>
      </c>
      <c r="L182" s="527" t="s">
        <v>62</v>
      </c>
      <c r="M182" s="527" t="s">
        <v>62</v>
      </c>
      <c r="N182" s="527" t="s">
        <v>62</v>
      </c>
      <c r="O182" s="527" t="s">
        <v>62</v>
      </c>
      <c r="P182" s="527" t="s">
        <v>62</v>
      </c>
      <c r="Q182" s="527" t="s">
        <v>62</v>
      </c>
      <c r="R182" s="527" t="s">
        <v>62</v>
      </c>
      <c r="S182" s="527" t="s">
        <v>62</v>
      </c>
      <c r="T182" s="527" t="s">
        <v>62</v>
      </c>
      <c r="U182" s="527" t="s">
        <v>62</v>
      </c>
      <c r="V182" s="527" t="s">
        <v>62</v>
      </c>
      <c r="W182" s="527" t="s">
        <v>62</v>
      </c>
      <c r="X182" s="527" t="s">
        <v>62</v>
      </c>
      <c r="Y182" s="527" t="s">
        <v>62</v>
      </c>
      <c r="Z182" s="527" t="s">
        <v>62</v>
      </c>
      <c r="AA182" s="532" t="s">
        <v>62</v>
      </c>
      <c r="AB182" s="527" t="s">
        <v>62</v>
      </c>
      <c r="AC182" s="527"/>
      <c r="AD182" s="527" t="s">
        <v>62</v>
      </c>
      <c r="AE182" s="532" t="s">
        <v>62</v>
      </c>
    </row>
    <row r="183" spans="1:31">
      <c r="A183" s="16"/>
      <c r="B183" s="76" t="str">
        <f t="shared" si="10"/>
        <v>ETO</v>
      </c>
      <c r="C183" s="19" t="s">
        <v>210</v>
      </c>
      <c r="D183" s="526" t="s">
        <v>62</v>
      </c>
      <c r="E183" s="526">
        <v>1666.91</v>
      </c>
      <c r="F183" s="526" t="s">
        <v>62</v>
      </c>
      <c r="G183" s="526">
        <v>1666.91</v>
      </c>
      <c r="H183" s="526" t="s">
        <v>62</v>
      </c>
      <c r="I183" s="526">
        <v>2481</v>
      </c>
      <c r="J183" s="526" t="s">
        <v>62</v>
      </c>
      <c r="K183" s="526">
        <v>2481</v>
      </c>
      <c r="L183" s="526">
        <v>0</v>
      </c>
      <c r="M183" s="526">
        <v>2066</v>
      </c>
      <c r="N183" s="526" t="s">
        <v>62</v>
      </c>
      <c r="O183" s="526">
        <v>2066</v>
      </c>
      <c r="P183" s="526">
        <v>302</v>
      </c>
      <c r="Q183" s="526">
        <v>3134</v>
      </c>
      <c r="R183" s="526" t="s">
        <v>62</v>
      </c>
      <c r="S183" s="526">
        <v>3436</v>
      </c>
      <c r="T183" s="526">
        <v>94</v>
      </c>
      <c r="U183" s="526">
        <v>406</v>
      </c>
      <c r="V183" s="526" t="s">
        <v>62</v>
      </c>
      <c r="W183" s="526">
        <v>500</v>
      </c>
      <c r="X183" s="526">
        <v>116.62</v>
      </c>
      <c r="Y183" s="526">
        <v>1774.26</v>
      </c>
      <c r="Z183" s="526" t="s">
        <v>62</v>
      </c>
      <c r="AA183" s="531">
        <v>1890.9</v>
      </c>
      <c r="AB183" s="526">
        <v>49.49</v>
      </c>
      <c r="AC183" s="526">
        <v>733.12</v>
      </c>
      <c r="AD183" s="526" t="s">
        <v>62</v>
      </c>
      <c r="AE183" s="531">
        <v>782.61</v>
      </c>
    </row>
    <row r="184" spans="1:31">
      <c r="A184" s="16"/>
      <c r="B184" s="76" t="str">
        <f t="shared" si="10"/>
        <v>ETO</v>
      </c>
      <c r="C184" s="58" t="s">
        <v>211</v>
      </c>
      <c r="D184" s="527" t="s">
        <v>62</v>
      </c>
      <c r="E184" s="527" t="s">
        <v>62</v>
      </c>
      <c r="F184" s="527" t="s">
        <v>62</v>
      </c>
      <c r="G184" s="527" t="s">
        <v>62</v>
      </c>
      <c r="H184" s="527" t="s">
        <v>62</v>
      </c>
      <c r="I184" s="527" t="s">
        <v>62</v>
      </c>
      <c r="J184" s="527" t="s">
        <v>62</v>
      </c>
      <c r="K184" s="527" t="s">
        <v>62</v>
      </c>
      <c r="L184" s="527" t="s">
        <v>62</v>
      </c>
      <c r="M184" s="527" t="s">
        <v>62</v>
      </c>
      <c r="N184" s="527" t="s">
        <v>62</v>
      </c>
      <c r="O184" s="527" t="s">
        <v>62</v>
      </c>
      <c r="P184" s="527" t="s">
        <v>62</v>
      </c>
      <c r="Q184" s="527" t="s">
        <v>62</v>
      </c>
      <c r="R184" s="527" t="s">
        <v>62</v>
      </c>
      <c r="S184" s="527" t="s">
        <v>62</v>
      </c>
      <c r="T184" s="527" t="s">
        <v>62</v>
      </c>
      <c r="U184" s="527" t="s">
        <v>62</v>
      </c>
      <c r="V184" s="527" t="s">
        <v>62</v>
      </c>
      <c r="W184" s="527" t="s">
        <v>62</v>
      </c>
      <c r="X184" s="527" t="s">
        <v>62</v>
      </c>
      <c r="Y184" s="527" t="s">
        <v>62</v>
      </c>
      <c r="Z184" s="527" t="s">
        <v>62</v>
      </c>
      <c r="AA184" s="532" t="s">
        <v>62</v>
      </c>
      <c r="AB184" s="527" t="s">
        <v>62</v>
      </c>
      <c r="AC184" s="527"/>
      <c r="AD184" s="527" t="s">
        <v>62</v>
      </c>
      <c r="AE184" s="532" t="s">
        <v>62</v>
      </c>
    </row>
    <row r="185" spans="1:31">
      <c r="A185" s="16"/>
      <c r="B185" s="76" t="str">
        <f t="shared" si="10"/>
        <v>ETO</v>
      </c>
      <c r="C185" s="58" t="s">
        <v>212</v>
      </c>
      <c r="D185" s="528" t="s">
        <v>62</v>
      </c>
      <c r="E185" s="528">
        <v>1666.91</v>
      </c>
      <c r="F185" s="528" t="s">
        <v>62</v>
      </c>
      <c r="G185" s="528">
        <v>1666.91</v>
      </c>
      <c r="H185" s="528" t="s">
        <v>62</v>
      </c>
      <c r="I185" s="528">
        <v>2481</v>
      </c>
      <c r="J185" s="528" t="s">
        <v>62</v>
      </c>
      <c r="K185" s="528">
        <v>2481</v>
      </c>
      <c r="L185" s="528">
        <v>0</v>
      </c>
      <c r="M185" s="528">
        <v>2066</v>
      </c>
      <c r="N185" s="528" t="s">
        <v>62</v>
      </c>
      <c r="O185" s="528">
        <v>2066</v>
      </c>
      <c r="P185" s="528">
        <v>302</v>
      </c>
      <c r="Q185" s="528">
        <v>3134</v>
      </c>
      <c r="R185" s="528" t="s">
        <v>62</v>
      </c>
      <c r="S185" s="528">
        <v>3436</v>
      </c>
      <c r="T185" s="528">
        <v>94</v>
      </c>
      <c r="U185" s="528">
        <v>406</v>
      </c>
      <c r="V185" s="528" t="s">
        <v>62</v>
      </c>
      <c r="W185" s="528">
        <v>500</v>
      </c>
      <c r="X185" s="528">
        <v>116.62</v>
      </c>
      <c r="Y185" s="528">
        <v>1774.26</v>
      </c>
      <c r="Z185" s="528" t="s">
        <v>62</v>
      </c>
      <c r="AA185" s="533">
        <v>1890.9</v>
      </c>
      <c r="AB185" s="528">
        <v>49.49</v>
      </c>
      <c r="AC185" s="528">
        <v>733.12</v>
      </c>
      <c r="AD185" s="528" t="s">
        <v>62</v>
      </c>
      <c r="AE185" s="533">
        <v>782.61</v>
      </c>
    </row>
    <row r="186" spans="1:31">
      <c r="A186" s="16"/>
      <c r="B186" s="76" t="str">
        <f t="shared" si="10"/>
        <v>ETO</v>
      </c>
      <c r="C186" s="58" t="s">
        <v>213</v>
      </c>
      <c r="D186" s="527" t="s">
        <v>62</v>
      </c>
      <c r="E186" s="527" t="s">
        <v>62</v>
      </c>
      <c r="F186" s="527" t="s">
        <v>62</v>
      </c>
      <c r="G186" s="527" t="s">
        <v>62</v>
      </c>
      <c r="H186" s="527" t="s">
        <v>62</v>
      </c>
      <c r="I186" s="527" t="s">
        <v>62</v>
      </c>
      <c r="J186" s="527" t="s">
        <v>62</v>
      </c>
      <c r="K186" s="527" t="s">
        <v>62</v>
      </c>
      <c r="L186" s="527" t="s">
        <v>62</v>
      </c>
      <c r="M186" s="527" t="s">
        <v>62</v>
      </c>
      <c r="N186" s="527" t="s">
        <v>62</v>
      </c>
      <c r="O186" s="527" t="s">
        <v>62</v>
      </c>
      <c r="P186" s="527" t="s">
        <v>62</v>
      </c>
      <c r="Q186" s="527" t="s">
        <v>62</v>
      </c>
      <c r="R186" s="527" t="s">
        <v>62</v>
      </c>
      <c r="S186" s="527" t="s">
        <v>62</v>
      </c>
      <c r="T186" s="527" t="s">
        <v>62</v>
      </c>
      <c r="U186" s="527" t="s">
        <v>62</v>
      </c>
      <c r="V186" s="527" t="s">
        <v>62</v>
      </c>
      <c r="W186" s="527" t="s">
        <v>62</v>
      </c>
      <c r="X186" s="527" t="s">
        <v>62</v>
      </c>
      <c r="Y186" s="527" t="s">
        <v>62</v>
      </c>
      <c r="Z186" s="527" t="s">
        <v>62</v>
      </c>
      <c r="AA186" s="532" t="s">
        <v>62</v>
      </c>
      <c r="AB186" s="527" t="s">
        <v>62</v>
      </c>
      <c r="AC186" s="527"/>
      <c r="AD186" s="527" t="s">
        <v>62</v>
      </c>
      <c r="AE186" s="532" t="s">
        <v>62</v>
      </c>
    </row>
    <row r="187" spans="1:31">
      <c r="A187" s="16"/>
      <c r="B187" s="76" t="str">
        <f t="shared" si="10"/>
        <v>ETO</v>
      </c>
      <c r="C187" s="58" t="s">
        <v>214</v>
      </c>
      <c r="D187" s="528" t="s">
        <v>62</v>
      </c>
      <c r="E187" s="528" t="s">
        <v>62</v>
      </c>
      <c r="F187" s="528" t="s">
        <v>62</v>
      </c>
      <c r="G187" s="528" t="s">
        <v>62</v>
      </c>
      <c r="H187" s="528" t="s">
        <v>62</v>
      </c>
      <c r="I187" s="528" t="s">
        <v>62</v>
      </c>
      <c r="J187" s="528" t="s">
        <v>62</v>
      </c>
      <c r="K187" s="528" t="s">
        <v>62</v>
      </c>
      <c r="L187" s="528" t="s">
        <v>62</v>
      </c>
      <c r="M187" s="528" t="s">
        <v>62</v>
      </c>
      <c r="N187" s="528" t="s">
        <v>62</v>
      </c>
      <c r="O187" s="528" t="s">
        <v>62</v>
      </c>
      <c r="P187" s="528" t="s">
        <v>62</v>
      </c>
      <c r="Q187" s="528" t="s">
        <v>62</v>
      </c>
      <c r="R187" s="528" t="s">
        <v>62</v>
      </c>
      <c r="S187" s="528" t="s">
        <v>62</v>
      </c>
      <c r="T187" s="528" t="s">
        <v>62</v>
      </c>
      <c r="U187" s="528" t="s">
        <v>62</v>
      </c>
      <c r="V187" s="528" t="s">
        <v>62</v>
      </c>
      <c r="W187" s="528" t="s">
        <v>62</v>
      </c>
      <c r="X187" s="528" t="s">
        <v>62</v>
      </c>
      <c r="Y187" s="528" t="s">
        <v>62</v>
      </c>
      <c r="Z187" s="528" t="s">
        <v>62</v>
      </c>
      <c r="AA187" s="533" t="s">
        <v>62</v>
      </c>
      <c r="AB187" s="528" t="s">
        <v>62</v>
      </c>
      <c r="AC187" s="528"/>
      <c r="AD187" s="528" t="s">
        <v>62</v>
      </c>
      <c r="AE187" s="533" t="s">
        <v>62</v>
      </c>
    </row>
    <row r="188" spans="1:31">
      <c r="A188" s="16"/>
      <c r="B188" s="76" t="str">
        <f t="shared" si="10"/>
        <v>ETO</v>
      </c>
      <c r="C188" s="58" t="s">
        <v>215</v>
      </c>
      <c r="D188" s="534" t="s">
        <v>62</v>
      </c>
      <c r="E188" s="534" t="s">
        <v>62</v>
      </c>
      <c r="F188" s="534" t="s">
        <v>62</v>
      </c>
      <c r="G188" s="534" t="s">
        <v>62</v>
      </c>
      <c r="H188" s="534" t="s">
        <v>62</v>
      </c>
      <c r="I188" s="534" t="s">
        <v>62</v>
      </c>
      <c r="J188" s="534" t="s">
        <v>62</v>
      </c>
      <c r="K188" s="534" t="s">
        <v>62</v>
      </c>
      <c r="L188" s="534" t="s">
        <v>62</v>
      </c>
      <c r="M188" s="534" t="s">
        <v>62</v>
      </c>
      <c r="N188" s="534" t="s">
        <v>62</v>
      </c>
      <c r="O188" s="534" t="s">
        <v>62</v>
      </c>
      <c r="P188" s="534" t="s">
        <v>62</v>
      </c>
      <c r="Q188" s="534" t="s">
        <v>62</v>
      </c>
      <c r="R188" s="534" t="s">
        <v>62</v>
      </c>
      <c r="S188" s="534" t="s">
        <v>62</v>
      </c>
      <c r="T188" s="534" t="s">
        <v>62</v>
      </c>
      <c r="U188" s="534" t="s">
        <v>62</v>
      </c>
      <c r="V188" s="534" t="s">
        <v>62</v>
      </c>
      <c r="W188" s="534" t="s">
        <v>62</v>
      </c>
      <c r="X188" s="534" t="s">
        <v>62</v>
      </c>
      <c r="Y188" s="534" t="s">
        <v>62</v>
      </c>
      <c r="Z188" s="534" t="s">
        <v>62</v>
      </c>
      <c r="AA188" s="535" t="s">
        <v>62</v>
      </c>
      <c r="AB188" s="534" t="s">
        <v>62</v>
      </c>
      <c r="AC188" s="534"/>
      <c r="AD188" s="534" t="s">
        <v>62</v>
      </c>
      <c r="AE188" s="535" t="s">
        <v>62</v>
      </c>
    </row>
    <row r="189" spans="1:31">
      <c r="A189" s="16"/>
      <c r="B189" s="76" t="str">
        <f t="shared" si="10"/>
        <v>ETO</v>
      </c>
      <c r="C189" s="20" t="s">
        <v>216</v>
      </c>
      <c r="D189" s="20"/>
      <c r="E189" s="20"/>
      <c r="F189" s="20"/>
      <c r="G189" s="20"/>
      <c r="H189" s="20"/>
      <c r="I189" s="20"/>
      <c r="J189" s="20"/>
      <c r="K189" s="20"/>
      <c r="L189" s="16"/>
      <c r="M189" s="16"/>
      <c r="N189" s="16"/>
      <c r="O189" s="16"/>
      <c r="P189" s="16"/>
      <c r="Q189" s="16"/>
      <c r="R189" s="16"/>
      <c r="S189" s="16"/>
      <c r="T189" s="16"/>
      <c r="U189" s="16"/>
      <c r="V189" s="21"/>
      <c r="W189" s="21"/>
    </row>
    <row r="190" spans="1:31">
      <c r="A190" s="16"/>
      <c r="B190" s="76" t="str">
        <f t="shared" si="10"/>
        <v>ETO</v>
      </c>
      <c r="C190" s="57" t="s">
        <v>217</v>
      </c>
      <c r="D190" s="57"/>
      <c r="E190" s="57"/>
      <c r="F190" s="57"/>
      <c r="G190" s="57"/>
      <c r="H190" s="57"/>
      <c r="I190" s="57"/>
      <c r="J190" s="57"/>
      <c r="K190" s="57"/>
      <c r="L190" s="42"/>
      <c r="M190" s="42"/>
      <c r="N190" s="42"/>
      <c r="O190" s="42"/>
      <c r="P190" s="42"/>
      <c r="Q190" s="42"/>
      <c r="R190" s="42"/>
      <c r="S190" s="42"/>
      <c r="T190" s="42"/>
      <c r="U190" s="42"/>
      <c r="V190" s="42"/>
      <c r="W190" s="42"/>
    </row>
  </sheetData>
  <phoneticPr fontId="12" type="noConversion"/>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K608"/>
  <sheetViews>
    <sheetView showGridLines="0" showRowColHeaders="0" zoomScale="85" zoomScaleNormal="85" workbookViewId="0">
      <pane ySplit="3" topLeftCell="A4" activePane="bottomLeft" state="frozen"/>
      <selection activeCell="C12" sqref="C12"/>
      <selection pane="bottomLeft"/>
    </sheetView>
  </sheetViews>
  <sheetFormatPr defaultColWidth="10.875" defaultRowHeight="15.75"/>
  <cols>
    <col min="1" max="1" width="5.625" style="3" customWidth="1"/>
    <col min="2" max="2" width="5.625" style="16" customWidth="1"/>
    <col min="3" max="3" width="47" style="37" customWidth="1"/>
    <col min="4" max="5" width="10.5" style="37" customWidth="1"/>
    <col min="6" max="6" width="9.875" style="15" customWidth="1"/>
    <col min="7" max="9" width="9.875" style="2" customWidth="1"/>
    <col min="10" max="11" width="9.875" style="3" customWidth="1"/>
    <col min="12" max="16384" width="10.875" style="3"/>
  </cols>
  <sheetData>
    <row r="1" spans="1:11" s="569" customFormat="1" ht="38.25" customHeight="1">
      <c r="B1" s="570" t="s">
        <v>1234</v>
      </c>
    </row>
    <row r="2" spans="1:11" s="569" customFormat="1" ht="40.5" customHeight="1"/>
    <row r="3" spans="1:11"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1" ht="15.75" customHeight="1">
      <c r="A4" s="3" t="s">
        <v>0</v>
      </c>
      <c r="B4" s="574" t="s">
        <v>14</v>
      </c>
      <c r="C4" s="575" t="s">
        <v>222</v>
      </c>
      <c r="D4" s="576">
        <v>2021</v>
      </c>
      <c r="E4" s="576">
        <v>2020</v>
      </c>
      <c r="F4" s="576">
        <v>2019</v>
      </c>
      <c r="G4" s="577">
        <v>2018</v>
      </c>
      <c r="H4" s="577">
        <v>2017</v>
      </c>
      <c r="I4" s="577">
        <v>2016</v>
      </c>
      <c r="J4" s="577">
        <v>2015</v>
      </c>
      <c r="K4" s="577">
        <v>2014</v>
      </c>
    </row>
    <row r="5" spans="1:11">
      <c r="B5" s="76" t="s">
        <v>14</v>
      </c>
      <c r="C5" s="135" t="s">
        <v>223</v>
      </c>
      <c r="D5" s="189">
        <v>1490628</v>
      </c>
      <c r="E5" s="189">
        <v>1257491</v>
      </c>
      <c r="F5" s="189">
        <v>1183116</v>
      </c>
      <c r="G5" s="189">
        <v>2130596</v>
      </c>
      <c r="H5" s="189">
        <v>1824971</v>
      </c>
      <c r="I5" s="189">
        <v>1676405</v>
      </c>
      <c r="J5" s="189">
        <v>1549759</v>
      </c>
      <c r="K5" s="189">
        <v>1040299</v>
      </c>
    </row>
    <row r="6" spans="1:11">
      <c r="B6" s="76" t="str">
        <f>$B$5</f>
        <v>EMG</v>
      </c>
      <c r="C6" s="58" t="s">
        <v>224</v>
      </c>
      <c r="D6" s="190">
        <v>1391778</v>
      </c>
      <c r="E6" s="190">
        <v>1166765</v>
      </c>
      <c r="F6" s="190">
        <v>1122258</v>
      </c>
      <c r="G6" s="190">
        <v>1836336</v>
      </c>
      <c r="H6" s="190">
        <v>1630741</v>
      </c>
      <c r="I6" s="190">
        <v>1443561</v>
      </c>
      <c r="J6" s="190">
        <v>1289015</v>
      </c>
      <c r="K6" s="190">
        <v>1019066</v>
      </c>
    </row>
    <row r="7" spans="1:11">
      <c r="B7" s="76" t="str">
        <f t="shared" ref="B7:B58" si="0">$B$5</f>
        <v>EMG</v>
      </c>
      <c r="C7" s="58" t="s">
        <v>225</v>
      </c>
      <c r="D7" s="190">
        <v>41156</v>
      </c>
      <c r="E7" s="190">
        <v>3676</v>
      </c>
      <c r="F7" s="190">
        <v>4491</v>
      </c>
      <c r="G7" s="190">
        <v>10892</v>
      </c>
      <c r="H7" s="190">
        <v>8553</v>
      </c>
      <c r="I7" s="190">
        <v>9727</v>
      </c>
      <c r="J7" s="190">
        <v>2555</v>
      </c>
      <c r="K7" s="190">
        <v>566</v>
      </c>
    </row>
    <row r="8" spans="1:11">
      <c r="B8" s="76" t="str">
        <f t="shared" si="0"/>
        <v>EMG</v>
      </c>
      <c r="C8" s="58" t="s">
        <v>226</v>
      </c>
      <c r="D8" s="190">
        <v>60967</v>
      </c>
      <c r="E8" s="190">
        <v>92691</v>
      </c>
      <c r="F8" s="190">
        <v>57988</v>
      </c>
      <c r="G8" s="190">
        <v>291092</v>
      </c>
      <c r="H8" s="190">
        <v>191565</v>
      </c>
      <c r="I8" s="190">
        <v>235381</v>
      </c>
      <c r="J8" s="190">
        <v>266573</v>
      </c>
      <c r="K8" s="190">
        <v>33329</v>
      </c>
    </row>
    <row r="9" spans="1:11">
      <c r="B9" s="76" t="str">
        <f t="shared" si="0"/>
        <v>EMG</v>
      </c>
      <c r="C9" s="58" t="s">
        <v>227</v>
      </c>
      <c r="D9" s="190">
        <v>-3273</v>
      </c>
      <c r="E9" s="190">
        <v>-5641</v>
      </c>
      <c r="F9" s="190">
        <v>-1621</v>
      </c>
      <c r="G9" s="190">
        <v>-7724</v>
      </c>
      <c r="H9" s="191">
        <v>-5888</v>
      </c>
      <c r="I9" s="191">
        <v>-12264</v>
      </c>
      <c r="J9" s="191">
        <v>-8384</v>
      </c>
      <c r="K9" s="191">
        <v>-12662</v>
      </c>
    </row>
    <row r="10" spans="1:11">
      <c r="B10" s="76" t="str">
        <f t="shared" si="0"/>
        <v>EMG</v>
      </c>
      <c r="C10" s="135" t="s">
        <v>228</v>
      </c>
      <c r="D10" s="192">
        <v>823257</v>
      </c>
      <c r="E10" s="192">
        <v>-673136</v>
      </c>
      <c r="F10" s="192">
        <v>-594398</v>
      </c>
      <c r="G10" s="192">
        <v>-1257336</v>
      </c>
      <c r="H10" s="192">
        <v>-1028483</v>
      </c>
      <c r="I10" s="192">
        <v>-999491</v>
      </c>
      <c r="J10" s="192">
        <v>-863360</v>
      </c>
      <c r="K10" s="189">
        <v>-562798</v>
      </c>
    </row>
    <row r="11" spans="1:11">
      <c r="B11" s="76" t="str">
        <f t="shared" si="0"/>
        <v>EMG</v>
      </c>
      <c r="C11" s="58" t="s">
        <v>229</v>
      </c>
      <c r="D11" s="190">
        <v>681655</v>
      </c>
      <c r="E11" s="190">
        <v>-505347</v>
      </c>
      <c r="F11" s="190">
        <v>-465113</v>
      </c>
      <c r="G11" s="193">
        <v>-800826</v>
      </c>
      <c r="H11" s="190">
        <v>-661063</v>
      </c>
      <c r="I11" s="190">
        <v>-614520</v>
      </c>
      <c r="J11" s="190">
        <v>-439457</v>
      </c>
      <c r="K11" s="190">
        <v>-388877</v>
      </c>
    </row>
    <row r="12" spans="1:11">
      <c r="B12" s="76" t="str">
        <f t="shared" si="0"/>
        <v>EMG</v>
      </c>
      <c r="C12" s="58" t="s">
        <v>230</v>
      </c>
      <c r="D12" s="190">
        <v>71615</v>
      </c>
      <c r="E12" s="190">
        <v>-66884</v>
      </c>
      <c r="F12" s="190">
        <v>-62328</v>
      </c>
      <c r="G12" s="193">
        <v>-140249</v>
      </c>
      <c r="H12" s="190">
        <v>-123980</v>
      </c>
      <c r="I12" s="190">
        <v>-102593</v>
      </c>
      <c r="J12" s="190">
        <v>-127834</v>
      </c>
      <c r="K12" s="190">
        <v>-114052</v>
      </c>
    </row>
    <row r="13" spans="1:11">
      <c r="B13" s="76" t="str">
        <f t="shared" si="0"/>
        <v>EMG</v>
      </c>
      <c r="C13" s="58" t="s">
        <v>231</v>
      </c>
      <c r="D13" s="190">
        <v>69987</v>
      </c>
      <c r="E13" s="190">
        <v>-100905</v>
      </c>
      <c r="F13" s="190">
        <v>-66957</v>
      </c>
      <c r="G13" s="190">
        <v>-316261</v>
      </c>
      <c r="H13" s="190">
        <v>-243440</v>
      </c>
      <c r="I13" s="190">
        <v>-282378</v>
      </c>
      <c r="J13" s="190">
        <v>-296069</v>
      </c>
      <c r="K13" s="190">
        <v>-59869</v>
      </c>
    </row>
    <row r="14" spans="1:11">
      <c r="B14" s="76" t="str">
        <f t="shared" si="0"/>
        <v>EMG</v>
      </c>
      <c r="C14" s="135" t="s">
        <v>232</v>
      </c>
      <c r="D14" s="189">
        <v>667371</v>
      </c>
      <c r="E14" s="189">
        <v>584355</v>
      </c>
      <c r="F14" s="189">
        <v>588718</v>
      </c>
      <c r="G14" s="189">
        <v>873260</v>
      </c>
      <c r="H14" s="194">
        <v>796488</v>
      </c>
      <c r="I14" s="194">
        <v>676914</v>
      </c>
      <c r="J14" s="195">
        <v>686399</v>
      </c>
      <c r="K14" s="195">
        <v>477501</v>
      </c>
    </row>
    <row r="15" spans="1:11">
      <c r="B15" s="76" t="str">
        <f t="shared" si="0"/>
        <v>EMG</v>
      </c>
      <c r="C15" s="136" t="s">
        <v>233</v>
      </c>
      <c r="D15" s="190">
        <v>41248</v>
      </c>
      <c r="E15" s="190">
        <v>-38624</v>
      </c>
      <c r="F15" s="190">
        <v>-37719</v>
      </c>
      <c r="G15" s="190">
        <v>64843</v>
      </c>
      <c r="H15" s="190">
        <v>52575</v>
      </c>
      <c r="I15" s="190">
        <v>43343</v>
      </c>
      <c r="J15" s="190">
        <v>41839</v>
      </c>
      <c r="K15" s="190">
        <v>43911</v>
      </c>
    </row>
    <row r="16" spans="1:11">
      <c r="B16" s="76" t="str">
        <f t="shared" si="0"/>
        <v>EMG</v>
      </c>
      <c r="C16" s="135" t="s">
        <v>234</v>
      </c>
      <c r="D16" s="189">
        <v>626123</v>
      </c>
      <c r="E16" s="189">
        <v>545731</v>
      </c>
      <c r="F16" s="189">
        <v>550999</v>
      </c>
      <c r="G16" s="189">
        <v>808417</v>
      </c>
      <c r="H16" s="189">
        <v>743913</v>
      </c>
      <c r="I16" s="189">
        <v>633571</v>
      </c>
      <c r="J16" s="189">
        <v>644560</v>
      </c>
      <c r="K16" s="189">
        <v>433590</v>
      </c>
    </row>
    <row r="17" spans="2:11">
      <c r="B17" s="76" t="str">
        <f t="shared" si="0"/>
        <v>EMG</v>
      </c>
      <c r="C17" s="136" t="s">
        <v>235</v>
      </c>
      <c r="D17" s="189"/>
      <c r="E17" s="190" t="s">
        <v>236</v>
      </c>
      <c r="F17" s="190">
        <v>23125</v>
      </c>
      <c r="G17" s="190">
        <v>57456</v>
      </c>
      <c r="H17" s="190">
        <v>77137</v>
      </c>
      <c r="I17" s="190">
        <v>72028</v>
      </c>
      <c r="J17" s="190">
        <v>64423</v>
      </c>
      <c r="K17" s="190">
        <v>116723</v>
      </c>
    </row>
    <row r="18" spans="2:11">
      <c r="B18" s="76" t="str">
        <f t="shared" si="0"/>
        <v>EMG</v>
      </c>
      <c r="C18" s="58" t="s">
        <v>237</v>
      </c>
      <c r="D18" s="190">
        <v>69407</v>
      </c>
      <c r="E18" s="190">
        <v>21064</v>
      </c>
      <c r="F18" s="190">
        <v>23125</v>
      </c>
      <c r="G18" s="190">
        <v>57456</v>
      </c>
      <c r="H18" s="190">
        <v>77137</v>
      </c>
      <c r="I18" s="190">
        <v>72028</v>
      </c>
      <c r="J18" s="190">
        <v>64423</v>
      </c>
      <c r="K18" s="190">
        <v>116723</v>
      </c>
    </row>
    <row r="19" spans="2:11">
      <c r="B19" s="76" t="str">
        <f t="shared" si="0"/>
        <v>EMG</v>
      </c>
      <c r="C19" s="135" t="s">
        <v>238</v>
      </c>
      <c r="D19" s="189">
        <v>695530</v>
      </c>
      <c r="E19" s="189">
        <v>566795</v>
      </c>
      <c r="F19" s="189">
        <v>574124</v>
      </c>
      <c r="G19" s="189">
        <v>865873</v>
      </c>
      <c r="H19" s="189">
        <v>821050</v>
      </c>
      <c r="I19" s="189">
        <v>705599</v>
      </c>
      <c r="J19" s="189">
        <v>708983</v>
      </c>
      <c r="K19" s="189">
        <v>550313</v>
      </c>
    </row>
    <row r="20" spans="2:11">
      <c r="B20" s="574" t="str">
        <f t="shared" si="0"/>
        <v>EMG</v>
      </c>
      <c r="C20" s="575" t="s">
        <v>239</v>
      </c>
      <c r="D20" s="576">
        <v>2021</v>
      </c>
      <c r="E20" s="576">
        <v>2020</v>
      </c>
      <c r="F20" s="576">
        <v>2019</v>
      </c>
      <c r="G20" s="577">
        <v>2018</v>
      </c>
      <c r="H20" s="577">
        <v>2017</v>
      </c>
      <c r="I20" s="577">
        <v>2016</v>
      </c>
      <c r="J20" s="577">
        <v>2015</v>
      </c>
      <c r="K20" s="577">
        <v>2014</v>
      </c>
    </row>
    <row r="21" spans="2:11">
      <c r="B21" s="76" t="str">
        <f t="shared" si="0"/>
        <v>EMG</v>
      </c>
      <c r="C21" s="135" t="s">
        <v>240</v>
      </c>
      <c r="D21" s="189">
        <v>50966</v>
      </c>
      <c r="E21" s="189">
        <v>44517</v>
      </c>
      <c r="F21" s="189">
        <v>52296</v>
      </c>
      <c r="G21" s="189">
        <v>96969</v>
      </c>
      <c r="H21" s="189">
        <v>88205</v>
      </c>
      <c r="I21" s="189">
        <v>87283</v>
      </c>
      <c r="J21" s="189">
        <v>72310</v>
      </c>
      <c r="K21" s="189">
        <v>78241</v>
      </c>
    </row>
    <row r="22" spans="2:11">
      <c r="B22" s="76" t="str">
        <f t="shared" si="0"/>
        <v>EMG</v>
      </c>
      <c r="C22" s="58" t="s">
        <v>241</v>
      </c>
      <c r="D22" s="190">
        <v>37061</v>
      </c>
      <c r="E22" s="190">
        <v>31377</v>
      </c>
      <c r="F22" s="190">
        <v>39384</v>
      </c>
      <c r="G22" s="190">
        <v>64953</v>
      </c>
      <c r="H22" s="190">
        <v>59157</v>
      </c>
      <c r="I22" s="190">
        <v>62558</v>
      </c>
      <c r="J22" s="190">
        <v>50329</v>
      </c>
      <c r="K22" s="190">
        <v>58690</v>
      </c>
    </row>
    <row r="23" spans="2:11">
      <c r="B23" s="76" t="str">
        <f t="shared" si="0"/>
        <v>EMG</v>
      </c>
      <c r="C23" s="58" t="s">
        <v>242</v>
      </c>
      <c r="D23" s="190">
        <v>10990</v>
      </c>
      <c r="E23" s="190">
        <v>10651</v>
      </c>
      <c r="F23" s="190">
        <v>10133</v>
      </c>
      <c r="G23" s="190">
        <v>26014</v>
      </c>
      <c r="H23" s="190">
        <v>22958</v>
      </c>
      <c r="I23" s="190">
        <v>19218</v>
      </c>
      <c r="J23" s="190">
        <v>17309</v>
      </c>
      <c r="K23" s="190">
        <v>13759</v>
      </c>
    </row>
    <row r="24" spans="2:11">
      <c r="B24" s="76" t="str">
        <f t="shared" si="0"/>
        <v>EMG</v>
      </c>
      <c r="C24" s="58" t="s">
        <v>243</v>
      </c>
      <c r="D24" s="190">
        <v>2915</v>
      </c>
      <c r="E24" s="190">
        <v>2489</v>
      </c>
      <c r="F24" s="190">
        <v>2779</v>
      </c>
      <c r="G24" s="190">
        <v>6002</v>
      </c>
      <c r="H24" s="190">
        <v>6090</v>
      </c>
      <c r="I24" s="190">
        <v>5507</v>
      </c>
      <c r="J24" s="190">
        <v>4672</v>
      </c>
      <c r="K24" s="190">
        <v>5792</v>
      </c>
    </row>
    <row r="25" spans="2:11">
      <c r="B25" s="76" t="str">
        <f t="shared" si="0"/>
        <v>EMG</v>
      </c>
      <c r="C25" s="135" t="s">
        <v>244</v>
      </c>
      <c r="D25" s="189">
        <v>479188</v>
      </c>
      <c r="E25" s="189">
        <v>435135</v>
      </c>
      <c r="F25" s="189">
        <v>438592</v>
      </c>
      <c r="G25" s="189">
        <v>565142</v>
      </c>
      <c r="H25" s="189">
        <v>526881</v>
      </c>
      <c r="I25" s="189">
        <v>448515</v>
      </c>
      <c r="J25" s="189">
        <v>461435</v>
      </c>
      <c r="K25" s="189">
        <v>289423</v>
      </c>
    </row>
    <row r="26" spans="2:11">
      <c r="B26" s="76" t="str">
        <f t="shared" si="0"/>
        <v>EMG</v>
      </c>
      <c r="C26" s="58" t="s">
        <v>245</v>
      </c>
      <c r="D26" s="190">
        <v>187514</v>
      </c>
      <c r="E26" s="190">
        <v>92249</v>
      </c>
      <c r="F26" s="190">
        <v>90288</v>
      </c>
      <c r="G26" s="190">
        <v>235305</v>
      </c>
      <c r="H26" s="190">
        <v>153495</v>
      </c>
      <c r="I26" s="190">
        <v>96102</v>
      </c>
      <c r="J26" s="190">
        <v>147046</v>
      </c>
      <c r="K26" s="190">
        <v>96447</v>
      </c>
    </row>
    <row r="27" spans="2:11">
      <c r="B27" s="76" t="str">
        <f t="shared" si="0"/>
        <v>EMG</v>
      </c>
      <c r="C27" s="58" t="s">
        <v>246</v>
      </c>
      <c r="D27" s="190">
        <v>291039</v>
      </c>
      <c r="E27" s="190">
        <v>256270</v>
      </c>
      <c r="F27" s="190">
        <v>253696</v>
      </c>
      <c r="G27" s="190">
        <v>328477</v>
      </c>
      <c r="H27" s="190">
        <v>307968</v>
      </c>
      <c r="I27" s="190">
        <v>265566</v>
      </c>
      <c r="J27" s="190">
        <v>245704</v>
      </c>
      <c r="K27" s="190">
        <v>191838</v>
      </c>
    </row>
    <row r="28" spans="2:11">
      <c r="B28" s="76" t="str">
        <f t="shared" si="0"/>
        <v>EMG</v>
      </c>
      <c r="C28" s="58" t="s">
        <v>247</v>
      </c>
      <c r="D28" s="190">
        <v>635</v>
      </c>
      <c r="E28" s="190">
        <v>492</v>
      </c>
      <c r="F28" s="190">
        <v>397</v>
      </c>
      <c r="G28" s="190">
        <v>1360</v>
      </c>
      <c r="H28" s="190">
        <v>1226</v>
      </c>
      <c r="I28" s="190">
        <v>286</v>
      </c>
      <c r="J28" s="190">
        <v>1304</v>
      </c>
      <c r="K28" s="190">
        <v>1138</v>
      </c>
    </row>
    <row r="29" spans="2:11">
      <c r="B29" s="76" t="str">
        <f t="shared" si="0"/>
        <v>EMG</v>
      </c>
      <c r="C29" s="58" t="s">
        <v>248</v>
      </c>
      <c r="D29" s="190" t="s">
        <v>249</v>
      </c>
      <c r="E29" s="190">
        <v>86124</v>
      </c>
      <c r="F29" s="190">
        <v>94211</v>
      </c>
      <c r="G29" s="190" t="s">
        <v>62</v>
      </c>
      <c r="H29" s="190">
        <v>64192</v>
      </c>
      <c r="I29" s="190">
        <v>86561</v>
      </c>
      <c r="J29" s="190">
        <v>67381</v>
      </c>
      <c r="K29" s="190" t="s">
        <v>62</v>
      </c>
    </row>
    <row r="30" spans="2:11">
      <c r="B30" s="76" t="str">
        <f t="shared" si="0"/>
        <v>EMG</v>
      </c>
      <c r="C30" s="135" t="s">
        <v>250</v>
      </c>
      <c r="D30" s="189">
        <v>101483</v>
      </c>
      <c r="E30" s="189">
        <v>41418</v>
      </c>
      <c r="F30" s="189">
        <v>45259</v>
      </c>
      <c r="G30" s="189">
        <v>104885</v>
      </c>
      <c r="H30" s="189">
        <v>98091</v>
      </c>
      <c r="I30" s="189">
        <v>131353</v>
      </c>
      <c r="J30" s="189">
        <v>106827</v>
      </c>
      <c r="K30" s="189">
        <v>115820</v>
      </c>
    </row>
    <row r="31" spans="2:11">
      <c r="B31" s="76" t="str">
        <f t="shared" si="0"/>
        <v>EMG</v>
      </c>
      <c r="C31" s="58" t="s">
        <v>251</v>
      </c>
      <c r="D31" s="190">
        <v>101187</v>
      </c>
      <c r="E31" s="190">
        <v>41305</v>
      </c>
      <c r="F31" s="190">
        <v>44974</v>
      </c>
      <c r="G31" s="190">
        <v>102456</v>
      </c>
      <c r="H31" s="190">
        <v>95685</v>
      </c>
      <c r="I31" s="190">
        <v>128371</v>
      </c>
      <c r="J31" s="190">
        <v>102029</v>
      </c>
      <c r="K31" s="190">
        <v>110830</v>
      </c>
    </row>
    <row r="32" spans="2:11">
      <c r="B32" s="76" t="str">
        <f t="shared" si="0"/>
        <v>EMG</v>
      </c>
      <c r="C32" s="58" t="s">
        <v>252</v>
      </c>
      <c r="D32" s="190">
        <v>296</v>
      </c>
      <c r="E32" s="190">
        <v>113</v>
      </c>
      <c r="F32" s="190">
        <v>285</v>
      </c>
      <c r="G32" s="190">
        <v>2429</v>
      </c>
      <c r="H32" s="190">
        <v>2406</v>
      </c>
      <c r="I32" s="190">
        <v>2982</v>
      </c>
      <c r="J32" s="190">
        <v>4798</v>
      </c>
      <c r="K32" s="190">
        <v>4990</v>
      </c>
    </row>
    <row r="33" spans="2:11">
      <c r="B33" s="76" t="str">
        <f t="shared" si="0"/>
        <v>EMG</v>
      </c>
      <c r="C33" s="135" t="s">
        <v>253</v>
      </c>
      <c r="D33" s="189">
        <v>63893</v>
      </c>
      <c r="E33" s="189">
        <v>45725</v>
      </c>
      <c r="F33" s="189">
        <v>37977</v>
      </c>
      <c r="G33" s="189">
        <v>98877</v>
      </c>
      <c r="H33" s="189">
        <v>107873</v>
      </c>
      <c r="I33" s="189">
        <v>34604</v>
      </c>
      <c r="J33" s="189">
        <v>68411</v>
      </c>
      <c r="K33" s="189">
        <v>66829</v>
      </c>
    </row>
    <row r="34" spans="2:11">
      <c r="B34" s="76" t="str">
        <f t="shared" si="0"/>
        <v>EMG</v>
      </c>
      <c r="C34" s="58" t="s">
        <v>254</v>
      </c>
      <c r="D34" s="189">
        <v>8754</v>
      </c>
      <c r="E34" s="190" t="s">
        <v>62</v>
      </c>
      <c r="F34" s="190" t="s">
        <v>62</v>
      </c>
      <c r="G34" s="190" t="s">
        <v>62</v>
      </c>
      <c r="H34" s="190" t="s">
        <v>62</v>
      </c>
      <c r="I34" s="190" t="s">
        <v>62</v>
      </c>
      <c r="J34" s="190" t="s">
        <v>62</v>
      </c>
      <c r="K34" s="190" t="s">
        <v>62</v>
      </c>
    </row>
    <row r="35" spans="2:11">
      <c r="B35" s="76" t="str">
        <f t="shared" si="0"/>
        <v>EMG</v>
      </c>
      <c r="C35" s="58" t="s">
        <v>255</v>
      </c>
      <c r="D35" s="190">
        <v>3195</v>
      </c>
      <c r="E35" s="190">
        <v>2286</v>
      </c>
      <c r="F35" s="190">
        <v>1899</v>
      </c>
      <c r="G35" s="190" t="s">
        <v>62</v>
      </c>
      <c r="H35" s="190">
        <v>5394</v>
      </c>
      <c r="I35" s="190">
        <v>1922</v>
      </c>
      <c r="J35" s="190">
        <v>3421</v>
      </c>
      <c r="K35" s="190" t="s">
        <v>62</v>
      </c>
    </row>
    <row r="36" spans="2:11">
      <c r="B36" s="76" t="str">
        <f t="shared" si="0"/>
        <v>EMG</v>
      </c>
      <c r="C36" s="58" t="s">
        <v>256</v>
      </c>
      <c r="D36" s="190">
        <v>3533</v>
      </c>
      <c r="E36" s="190">
        <v>32579</v>
      </c>
      <c r="F36" s="190">
        <v>7051</v>
      </c>
      <c r="G36" s="190" t="s">
        <v>62</v>
      </c>
      <c r="H36" s="190">
        <v>42967</v>
      </c>
      <c r="I36" s="190" t="s">
        <v>62</v>
      </c>
      <c r="J36" s="190" t="s">
        <v>62</v>
      </c>
      <c r="K36" s="190" t="s">
        <v>62</v>
      </c>
    </row>
    <row r="37" spans="2:11">
      <c r="B37" s="76" t="str">
        <f t="shared" si="0"/>
        <v>EMG</v>
      </c>
      <c r="C37" s="58" t="s">
        <v>257</v>
      </c>
      <c r="D37" s="190">
        <v>48411</v>
      </c>
      <c r="E37" s="190">
        <v>10860</v>
      </c>
      <c r="F37" s="190">
        <v>29027</v>
      </c>
      <c r="G37" s="190">
        <v>82619</v>
      </c>
      <c r="H37" s="190">
        <v>50489</v>
      </c>
      <c r="I37" s="190">
        <v>8035</v>
      </c>
      <c r="J37" s="190">
        <v>15302</v>
      </c>
      <c r="K37" s="190">
        <v>17605</v>
      </c>
    </row>
    <row r="38" spans="2:11">
      <c r="B38" s="76" t="str">
        <f t="shared" si="0"/>
        <v>EMG</v>
      </c>
      <c r="C38" s="58" t="s">
        <v>258</v>
      </c>
      <c r="D38" s="190" t="s">
        <v>259</v>
      </c>
      <c r="E38" s="190" t="s">
        <v>108</v>
      </c>
      <c r="F38" s="190" t="s">
        <v>62</v>
      </c>
      <c r="G38" s="190" t="s">
        <v>62</v>
      </c>
      <c r="H38" s="190" t="s">
        <v>62</v>
      </c>
      <c r="I38" s="190" t="s">
        <v>62</v>
      </c>
      <c r="J38" s="190" t="s">
        <v>62</v>
      </c>
      <c r="K38" s="190" t="s">
        <v>62</v>
      </c>
    </row>
    <row r="39" spans="2:11">
      <c r="B39" s="76" t="str">
        <f t="shared" si="0"/>
        <v>EMG</v>
      </c>
      <c r="C39" s="58" t="s">
        <v>260</v>
      </c>
      <c r="D39" s="190" t="s">
        <v>259</v>
      </c>
      <c r="E39" s="190" t="s">
        <v>62</v>
      </c>
      <c r="F39" s="190" t="s">
        <v>62</v>
      </c>
      <c r="G39" s="190" t="s">
        <v>62</v>
      </c>
      <c r="H39" s="190">
        <v>15923</v>
      </c>
      <c r="I39" s="190">
        <v>10538</v>
      </c>
      <c r="J39" s="190">
        <v>10165</v>
      </c>
      <c r="K39" s="190" t="s">
        <v>62</v>
      </c>
    </row>
    <row r="40" spans="2:11">
      <c r="B40" s="76" t="str">
        <f t="shared" si="0"/>
        <v>EMG</v>
      </c>
      <c r="C40" s="58" t="s">
        <v>261</v>
      </c>
      <c r="D40" s="190" t="s">
        <v>259</v>
      </c>
      <c r="E40" s="190" t="s">
        <v>62</v>
      </c>
      <c r="F40" s="190" t="s">
        <v>62</v>
      </c>
      <c r="G40" s="190" t="s">
        <v>62</v>
      </c>
      <c r="H40" s="190" t="s">
        <v>62</v>
      </c>
      <c r="I40" s="190" t="s">
        <v>62</v>
      </c>
      <c r="J40" s="190" t="s">
        <v>62</v>
      </c>
      <c r="K40" s="190" t="s">
        <v>62</v>
      </c>
    </row>
    <row r="41" spans="2:11">
      <c r="B41" s="76" t="str">
        <f t="shared" si="0"/>
        <v>EMG</v>
      </c>
      <c r="C41" s="58" t="s">
        <v>262</v>
      </c>
      <c r="D41" s="190" t="s">
        <v>259</v>
      </c>
      <c r="E41" s="190" t="s">
        <v>62</v>
      </c>
      <c r="F41" s="190" t="s">
        <v>62</v>
      </c>
      <c r="G41" s="190" t="s">
        <v>62</v>
      </c>
      <c r="H41" s="190" t="s">
        <v>62</v>
      </c>
      <c r="I41" s="190" t="s">
        <v>62</v>
      </c>
      <c r="J41" s="190" t="s">
        <v>62</v>
      </c>
      <c r="K41" s="190" t="s">
        <v>62</v>
      </c>
    </row>
    <row r="42" spans="2:11">
      <c r="B42" s="76" t="str">
        <f t="shared" si="0"/>
        <v>EMG</v>
      </c>
      <c r="C42" s="58" t="s">
        <v>263</v>
      </c>
      <c r="D42" s="190" t="s">
        <v>259</v>
      </c>
      <c r="E42" s="190" t="s">
        <v>108</v>
      </c>
      <c r="F42" s="190" t="s">
        <v>62</v>
      </c>
      <c r="G42" s="190" t="s">
        <v>62</v>
      </c>
      <c r="H42" s="190">
        <v>-6900</v>
      </c>
      <c r="I42" s="190">
        <v>-6151</v>
      </c>
      <c r="J42" s="190">
        <v>-6384</v>
      </c>
      <c r="K42" s="190" t="s">
        <v>62</v>
      </c>
    </row>
    <row r="43" spans="2:11">
      <c r="B43" s="76" t="str">
        <f t="shared" si="0"/>
        <v>EMG</v>
      </c>
      <c r="C43" s="58" t="s">
        <v>264</v>
      </c>
      <c r="D43" s="190" t="s">
        <v>259</v>
      </c>
      <c r="E43" s="190" t="s">
        <v>62</v>
      </c>
      <c r="F43" s="190" t="s">
        <v>62</v>
      </c>
      <c r="G43" s="190">
        <v>16258</v>
      </c>
      <c r="H43" s="190" t="s">
        <v>62</v>
      </c>
      <c r="I43" s="190">
        <v>24104</v>
      </c>
      <c r="J43" s="190">
        <v>45907</v>
      </c>
      <c r="K43" s="190">
        <v>49224</v>
      </c>
    </row>
    <row r="44" spans="2:11">
      <c r="B44" s="76" t="str">
        <f t="shared" si="0"/>
        <v>EMG</v>
      </c>
      <c r="C44" s="62"/>
      <c r="D44" s="62"/>
      <c r="E44" s="62"/>
      <c r="F44" s="29"/>
      <c r="G44" s="29"/>
      <c r="H44" s="29"/>
      <c r="I44" s="29"/>
      <c r="J44" s="29"/>
      <c r="K44" s="29"/>
    </row>
    <row r="45" spans="2:11">
      <c r="B45" s="578" t="str">
        <f t="shared" si="0"/>
        <v>EMG</v>
      </c>
      <c r="C45" s="579" t="s">
        <v>265</v>
      </c>
      <c r="D45" s="571">
        <v>2021</v>
      </c>
      <c r="E45" s="573"/>
      <c r="F45" s="580">
        <v>2020</v>
      </c>
      <c r="G45" s="580">
        <v>2019</v>
      </c>
      <c r="H45" s="581">
        <v>2018</v>
      </c>
      <c r="I45" s="3"/>
    </row>
    <row r="46" spans="2:11">
      <c r="B46" s="582" t="str">
        <f t="shared" si="0"/>
        <v>EMG</v>
      </c>
      <c r="C46" s="583"/>
      <c r="D46" s="581" t="s">
        <v>266</v>
      </c>
      <c r="E46" s="581" t="s">
        <v>267</v>
      </c>
      <c r="F46" s="581" t="s">
        <v>266</v>
      </c>
      <c r="G46" s="581" t="s">
        <v>266</v>
      </c>
      <c r="H46" s="581" t="s">
        <v>266</v>
      </c>
      <c r="I46" s="128"/>
      <c r="J46" s="128"/>
      <c r="K46" s="128"/>
    </row>
    <row r="47" spans="2:11">
      <c r="B47" s="76" t="str">
        <f t="shared" si="0"/>
        <v>EMG</v>
      </c>
      <c r="C47" s="13" t="s">
        <v>268</v>
      </c>
      <c r="D47" s="13">
        <v>66.8</v>
      </c>
      <c r="E47" s="220">
        <f>((D47/F47)-1)*100</f>
        <v>-24.00455062571104</v>
      </c>
      <c r="F47" s="13">
        <v>87.9</v>
      </c>
      <c r="G47" s="187">
        <v>51.4</v>
      </c>
      <c r="H47" s="187">
        <v>284</v>
      </c>
      <c r="I47" s="3"/>
    </row>
    <row r="48" spans="2:11">
      <c r="B48" s="76" t="str">
        <f t="shared" si="0"/>
        <v>EMG</v>
      </c>
      <c r="C48" s="13" t="s">
        <v>269</v>
      </c>
      <c r="D48" s="13">
        <v>8.5</v>
      </c>
      <c r="E48" s="220">
        <f>((D48/F48)-1)*100</f>
        <v>80.851063829787222</v>
      </c>
      <c r="F48" s="13">
        <v>4.7</v>
      </c>
      <c r="G48" s="187">
        <v>8.6999999999999993</v>
      </c>
      <c r="H48" s="187">
        <v>-1.5</v>
      </c>
      <c r="I48" s="3"/>
    </row>
    <row r="49" spans="2:11">
      <c r="B49" s="76" t="str">
        <f t="shared" si="0"/>
        <v>EMG</v>
      </c>
      <c r="C49" s="13" t="s">
        <v>270</v>
      </c>
      <c r="D49" s="13">
        <v>2.8</v>
      </c>
      <c r="E49" s="220">
        <f>((D49/F49)-1)*100</f>
        <v>-65.432098765432102</v>
      </c>
      <c r="F49" s="13">
        <v>8.1</v>
      </c>
      <c r="G49" s="187">
        <v>14.8</v>
      </c>
      <c r="H49" s="187">
        <v>8.6999999999999993</v>
      </c>
      <c r="I49" s="3"/>
    </row>
    <row r="50" spans="2:11">
      <c r="B50" s="76" t="str">
        <f t="shared" si="0"/>
        <v>EMG</v>
      </c>
      <c r="C50" s="7" t="s">
        <v>202</v>
      </c>
      <c r="D50" s="7">
        <v>78.099999999999994</v>
      </c>
      <c r="E50" s="221">
        <f>((D50/F50)-1)*100</f>
        <v>-22.442899702085406</v>
      </c>
      <c r="F50" s="7">
        <v>100.7</v>
      </c>
      <c r="G50" s="188">
        <v>74.899999999999991</v>
      </c>
      <c r="H50" s="188">
        <v>291.10000000000002</v>
      </c>
    </row>
    <row r="51" spans="2:11">
      <c r="B51" s="76" t="str">
        <f t="shared" si="0"/>
        <v>EMG</v>
      </c>
      <c r="I51" s="3"/>
    </row>
    <row r="52" spans="2:11">
      <c r="B52" s="578" t="str">
        <f t="shared" si="0"/>
        <v>EMG</v>
      </c>
      <c r="C52" s="579" t="s">
        <v>265</v>
      </c>
      <c r="D52" s="584">
        <v>2021</v>
      </c>
      <c r="E52" s="585">
        <v>2020</v>
      </c>
      <c r="F52" s="584">
        <v>2019</v>
      </c>
      <c r="G52" s="585">
        <v>2018</v>
      </c>
      <c r="H52" s="584">
        <v>2017</v>
      </c>
      <c r="I52" s="585">
        <v>2016</v>
      </c>
      <c r="J52" s="584">
        <v>2015</v>
      </c>
      <c r="K52" s="585">
        <v>2014</v>
      </c>
    </row>
    <row r="53" spans="2:11">
      <c r="B53" s="586" t="str">
        <f t="shared" si="0"/>
        <v>EMG</v>
      </c>
      <c r="C53" s="583"/>
      <c r="D53" s="585" t="s">
        <v>271</v>
      </c>
      <c r="E53" s="585" t="s">
        <v>271</v>
      </c>
      <c r="F53" s="585" t="s">
        <v>271</v>
      </c>
      <c r="G53" s="585" t="s">
        <v>271</v>
      </c>
      <c r="H53" s="585" t="s">
        <v>271</v>
      </c>
      <c r="I53" s="585" t="s">
        <v>271</v>
      </c>
      <c r="J53" s="585" t="s">
        <v>271</v>
      </c>
      <c r="K53" s="585" t="s">
        <v>271</v>
      </c>
    </row>
    <row r="54" spans="2:11">
      <c r="B54" s="76" t="str">
        <f t="shared" si="0"/>
        <v>EMG</v>
      </c>
      <c r="C54" s="13" t="s">
        <v>272</v>
      </c>
      <c r="D54" s="587">
        <v>0</v>
      </c>
      <c r="E54" s="587">
        <v>0</v>
      </c>
      <c r="F54" s="587">
        <v>0</v>
      </c>
      <c r="G54" s="587">
        <v>0</v>
      </c>
      <c r="H54" s="587">
        <v>50240</v>
      </c>
      <c r="I54" s="587">
        <v>109536</v>
      </c>
      <c r="J54" s="587">
        <v>237996.92</v>
      </c>
      <c r="K54" s="587">
        <v>42882.69</v>
      </c>
    </row>
    <row r="55" spans="2:11">
      <c r="B55" s="76" t="str">
        <f t="shared" si="0"/>
        <v>EMG</v>
      </c>
      <c r="C55" s="13" t="s">
        <v>273</v>
      </c>
      <c r="D55" s="587">
        <v>0</v>
      </c>
      <c r="E55" s="587">
        <v>0</v>
      </c>
      <c r="F55" s="587">
        <v>0</v>
      </c>
      <c r="G55" s="587">
        <v>0</v>
      </c>
      <c r="H55" s="587">
        <v>195888</v>
      </c>
      <c r="I55" s="587">
        <v>60182</v>
      </c>
      <c r="J55" s="587">
        <v>82771.98</v>
      </c>
      <c r="K55" s="587">
        <v>49772.9</v>
      </c>
    </row>
    <row r="56" spans="2:11">
      <c r="B56" s="76" t="str">
        <f t="shared" si="0"/>
        <v>EMG</v>
      </c>
      <c r="C56" s="13" t="s">
        <v>274</v>
      </c>
      <c r="D56" s="587">
        <v>0</v>
      </c>
      <c r="E56" s="587">
        <v>0</v>
      </c>
      <c r="F56" s="587">
        <v>0</v>
      </c>
      <c r="G56" s="587">
        <v>0</v>
      </c>
      <c r="H56" s="587">
        <v>0</v>
      </c>
      <c r="I56" s="587">
        <v>0</v>
      </c>
      <c r="J56" s="587">
        <v>0</v>
      </c>
      <c r="K56" s="587">
        <v>0</v>
      </c>
    </row>
    <row r="57" spans="2:11">
      <c r="B57" s="76" t="str">
        <f t="shared" si="0"/>
        <v>EMG</v>
      </c>
      <c r="C57" s="7" t="s">
        <v>202</v>
      </c>
      <c r="D57" s="588">
        <v>0</v>
      </c>
      <c r="E57" s="588">
        <v>0</v>
      </c>
      <c r="F57" s="588">
        <v>0</v>
      </c>
      <c r="G57" s="588">
        <v>0</v>
      </c>
      <c r="H57" s="588">
        <v>246128</v>
      </c>
      <c r="I57" s="588">
        <v>169718</v>
      </c>
      <c r="J57" s="588">
        <v>320768.90000000002</v>
      </c>
      <c r="K57" s="588">
        <v>92655.59</v>
      </c>
    </row>
    <row r="58" spans="2:11">
      <c r="B58" s="76" t="str">
        <f t="shared" si="0"/>
        <v>EMG</v>
      </c>
      <c r="D58" s="210"/>
      <c r="E58" s="210"/>
      <c r="F58" s="211"/>
      <c r="G58" s="212"/>
      <c r="H58" s="212"/>
      <c r="I58" s="3"/>
    </row>
    <row r="59" spans="2:11">
      <c r="B59" s="589" t="s">
        <v>15</v>
      </c>
      <c r="C59" s="575" t="s">
        <v>222</v>
      </c>
      <c r="D59" s="590">
        <v>2021</v>
      </c>
      <c r="E59" s="590">
        <v>2020</v>
      </c>
      <c r="F59" s="590">
        <v>2019</v>
      </c>
      <c r="G59" s="589">
        <v>2018</v>
      </c>
      <c r="H59" s="589">
        <v>2017</v>
      </c>
      <c r="I59" s="3"/>
    </row>
    <row r="60" spans="2:11">
      <c r="B60" s="76" t="str">
        <f>$B$59</f>
        <v>EAC</v>
      </c>
      <c r="C60" s="39" t="s">
        <v>223</v>
      </c>
      <c r="D60" s="266">
        <v>1152265</v>
      </c>
      <c r="E60" s="196">
        <v>1032425</v>
      </c>
      <c r="F60" s="196" t="s">
        <v>275</v>
      </c>
      <c r="G60" s="196" t="s">
        <v>276</v>
      </c>
      <c r="H60" s="196">
        <v>792419</v>
      </c>
      <c r="I60" s="3"/>
    </row>
    <row r="61" spans="2:11">
      <c r="B61" s="76" t="str">
        <f t="shared" ref="B61:B112" si="1">$B$59</f>
        <v>EAC</v>
      </c>
      <c r="C61" s="8" t="s">
        <v>224</v>
      </c>
      <c r="D61" s="267">
        <v>1056396</v>
      </c>
      <c r="E61" s="197">
        <v>891982</v>
      </c>
      <c r="F61" s="197" t="s">
        <v>277</v>
      </c>
      <c r="G61" s="197" t="s">
        <v>278</v>
      </c>
      <c r="H61" s="197">
        <v>749460</v>
      </c>
      <c r="I61" s="3"/>
    </row>
    <row r="62" spans="2:11">
      <c r="B62" s="76" t="str">
        <f t="shared" si="1"/>
        <v>EAC</v>
      </c>
      <c r="C62" s="8" t="s">
        <v>225</v>
      </c>
      <c r="D62" s="267">
        <v>31356</v>
      </c>
      <c r="E62" s="197">
        <v>43291</v>
      </c>
      <c r="F62" s="197" t="s">
        <v>279</v>
      </c>
      <c r="G62" s="197" t="s">
        <v>280</v>
      </c>
      <c r="H62" s="197">
        <v>28460</v>
      </c>
      <c r="I62" s="3"/>
    </row>
    <row r="63" spans="2:11">
      <c r="B63" s="76" t="str">
        <f t="shared" si="1"/>
        <v>EAC</v>
      </c>
      <c r="C63" s="8" t="s">
        <v>226</v>
      </c>
      <c r="D63" s="267">
        <v>80845</v>
      </c>
      <c r="E63" s="197">
        <v>116014</v>
      </c>
      <c r="F63" s="197" t="s">
        <v>281</v>
      </c>
      <c r="G63" s="197" t="s">
        <v>282</v>
      </c>
      <c r="H63" s="197">
        <v>21736</v>
      </c>
      <c r="I63" s="3"/>
    </row>
    <row r="64" spans="2:11">
      <c r="B64" s="76" t="str">
        <f t="shared" si="1"/>
        <v>EAC</v>
      </c>
      <c r="C64" s="8" t="s">
        <v>227</v>
      </c>
      <c r="D64" s="267">
        <v>-16332</v>
      </c>
      <c r="E64" s="197">
        <v>-18862</v>
      </c>
      <c r="F64" s="197" t="s">
        <v>283</v>
      </c>
      <c r="G64" s="197" t="s">
        <v>284</v>
      </c>
      <c r="H64" s="197">
        <v>7237</v>
      </c>
      <c r="I64" s="3"/>
    </row>
    <row r="65" spans="2:9">
      <c r="B65" s="76" t="str">
        <f t="shared" si="1"/>
        <v>EAC</v>
      </c>
      <c r="C65" s="39" t="s">
        <v>228</v>
      </c>
      <c r="D65" s="266">
        <v>-564078</v>
      </c>
      <c r="E65" s="196">
        <v>-568103</v>
      </c>
      <c r="F65" s="196">
        <v>-650868</v>
      </c>
      <c r="G65" s="196">
        <v>-488307</v>
      </c>
      <c r="H65" s="196">
        <v>-509835</v>
      </c>
      <c r="I65" s="3"/>
    </row>
    <row r="66" spans="2:9">
      <c r="B66" s="76" t="str">
        <f t="shared" si="1"/>
        <v>EAC</v>
      </c>
      <c r="C66" s="8" t="s">
        <v>229</v>
      </c>
      <c r="D66" s="267">
        <v>-387465</v>
      </c>
      <c r="E66" s="197">
        <v>-295108</v>
      </c>
      <c r="F66" s="197">
        <v>-312088</v>
      </c>
      <c r="G66" s="197">
        <v>-322329</v>
      </c>
      <c r="H66" s="197">
        <v>-321342</v>
      </c>
      <c r="I66" s="3"/>
    </row>
    <row r="67" spans="2:9">
      <c r="B67" s="76" t="str">
        <f t="shared" si="1"/>
        <v>EAC</v>
      </c>
      <c r="C67" s="8" t="s">
        <v>230</v>
      </c>
      <c r="D67" s="267">
        <v>-96944</v>
      </c>
      <c r="E67" s="197">
        <v>-90445</v>
      </c>
      <c r="F67" s="197">
        <v>-96021</v>
      </c>
      <c r="G67" s="197">
        <v>-69325</v>
      </c>
      <c r="H67" s="197">
        <v>-67825</v>
      </c>
      <c r="I67" s="3"/>
    </row>
    <row r="68" spans="2:9">
      <c r="B68" s="76" t="str">
        <f t="shared" si="1"/>
        <v>EAC</v>
      </c>
      <c r="C68" s="8" t="s">
        <v>231</v>
      </c>
      <c r="D68" s="267">
        <v>-79669</v>
      </c>
      <c r="E68" s="197">
        <v>-182550</v>
      </c>
      <c r="F68" s="197">
        <v>-242759</v>
      </c>
      <c r="G68" s="197">
        <v>-96653</v>
      </c>
      <c r="H68" s="197">
        <v>-120668</v>
      </c>
      <c r="I68" s="3"/>
    </row>
    <row r="69" spans="2:9">
      <c r="B69" s="76" t="str">
        <f t="shared" si="1"/>
        <v>EAC</v>
      </c>
      <c r="C69" s="39" t="s">
        <v>232</v>
      </c>
      <c r="D69" s="266">
        <v>588187</v>
      </c>
      <c r="E69" s="196">
        <v>464322</v>
      </c>
      <c r="F69" s="196" t="s">
        <v>285</v>
      </c>
      <c r="G69" s="196" t="s">
        <v>286</v>
      </c>
      <c r="H69" s="196">
        <v>282584</v>
      </c>
      <c r="I69" s="3"/>
    </row>
    <row r="70" spans="2:9">
      <c r="B70" s="76" t="str">
        <f t="shared" si="1"/>
        <v>EAC</v>
      </c>
      <c r="C70" s="38" t="s">
        <v>233</v>
      </c>
      <c r="D70" s="267">
        <v>-31524</v>
      </c>
      <c r="E70" s="197">
        <v>-46154</v>
      </c>
      <c r="F70" s="197">
        <v>-25723</v>
      </c>
      <c r="G70" s="197" t="s">
        <v>287</v>
      </c>
      <c r="H70" s="197">
        <v>32292</v>
      </c>
      <c r="I70" s="3"/>
    </row>
    <row r="71" spans="2:9">
      <c r="B71" s="76" t="str">
        <f t="shared" si="1"/>
        <v>EAC</v>
      </c>
      <c r="C71" s="39" t="s">
        <v>234</v>
      </c>
      <c r="D71" s="266">
        <v>556663</v>
      </c>
      <c r="E71" s="196">
        <v>418168</v>
      </c>
      <c r="F71" s="196" t="s">
        <v>288</v>
      </c>
      <c r="G71" s="196" t="s">
        <v>289</v>
      </c>
      <c r="H71" s="196">
        <v>250292</v>
      </c>
      <c r="I71" s="3"/>
    </row>
    <row r="72" spans="2:9">
      <c r="B72" s="76" t="str">
        <f t="shared" si="1"/>
        <v>EAC</v>
      </c>
      <c r="C72" s="38" t="s">
        <v>235</v>
      </c>
      <c r="D72" s="192"/>
      <c r="E72" s="197" t="s">
        <v>290</v>
      </c>
      <c r="F72" s="197" t="s">
        <v>291</v>
      </c>
      <c r="G72" s="197" t="s">
        <v>292</v>
      </c>
      <c r="H72" s="197">
        <v>41263</v>
      </c>
      <c r="I72" s="3"/>
    </row>
    <row r="73" spans="2:9">
      <c r="B73" s="76" t="str">
        <f t="shared" si="1"/>
        <v>EAC</v>
      </c>
      <c r="C73" s="8" t="s">
        <v>237</v>
      </c>
      <c r="D73" s="267">
        <v>64311</v>
      </c>
      <c r="E73" s="197">
        <v>50878</v>
      </c>
      <c r="F73" s="197" t="s">
        <v>291</v>
      </c>
      <c r="G73" s="197" t="s">
        <v>292</v>
      </c>
      <c r="H73" s="197">
        <v>41263</v>
      </c>
      <c r="I73" s="3"/>
    </row>
    <row r="74" spans="2:9">
      <c r="B74" s="76" t="str">
        <f t="shared" si="1"/>
        <v>EAC</v>
      </c>
      <c r="C74" s="39" t="s">
        <v>238</v>
      </c>
      <c r="D74" s="266">
        <v>620974</v>
      </c>
      <c r="E74" s="196">
        <v>469046</v>
      </c>
      <c r="F74" s="196" t="s">
        <v>293</v>
      </c>
      <c r="G74" s="196" t="s">
        <v>294</v>
      </c>
      <c r="H74" s="196">
        <v>291555</v>
      </c>
      <c r="I74" s="3"/>
    </row>
    <row r="75" spans="2:9">
      <c r="B75" s="589" t="str">
        <f t="shared" si="1"/>
        <v>EAC</v>
      </c>
      <c r="C75" s="575" t="s">
        <v>239</v>
      </c>
      <c r="D75" s="590">
        <v>2021</v>
      </c>
      <c r="E75" s="590">
        <v>2020</v>
      </c>
      <c r="F75" s="590">
        <v>2019</v>
      </c>
      <c r="G75" s="589">
        <v>2018</v>
      </c>
      <c r="H75" s="589">
        <v>2017</v>
      </c>
      <c r="I75" s="3"/>
    </row>
    <row r="76" spans="2:9">
      <c r="B76" s="76" t="str">
        <f t="shared" si="1"/>
        <v>EAC</v>
      </c>
      <c r="C76" s="39" t="s">
        <v>240</v>
      </c>
      <c r="D76" s="268">
        <v>55808</v>
      </c>
      <c r="E76" s="196">
        <v>57801</v>
      </c>
      <c r="F76" s="196" t="s">
        <v>296</v>
      </c>
      <c r="G76" s="196" t="s">
        <v>297</v>
      </c>
      <c r="H76" s="196">
        <v>44797</v>
      </c>
      <c r="I76" s="3"/>
    </row>
    <row r="77" spans="2:9">
      <c r="B77" s="76" t="str">
        <f t="shared" si="1"/>
        <v>EAC</v>
      </c>
      <c r="C77" s="8" t="s">
        <v>241</v>
      </c>
      <c r="D77" s="269">
        <v>40899</v>
      </c>
      <c r="E77" s="197">
        <v>46822</v>
      </c>
      <c r="F77" s="197" t="s">
        <v>298</v>
      </c>
      <c r="G77" s="197" t="s">
        <v>299</v>
      </c>
      <c r="H77" s="197">
        <v>32720</v>
      </c>
      <c r="I77" s="3"/>
    </row>
    <row r="78" spans="2:9">
      <c r="B78" s="76" t="str">
        <f t="shared" si="1"/>
        <v>EAC</v>
      </c>
      <c r="C78" s="8" t="s">
        <v>242</v>
      </c>
      <c r="D78" s="269">
        <v>11666</v>
      </c>
      <c r="E78" s="197">
        <v>7289</v>
      </c>
      <c r="F78" s="197" t="s">
        <v>300</v>
      </c>
      <c r="G78" s="197" t="s">
        <v>300</v>
      </c>
      <c r="H78" s="197">
        <v>10084</v>
      </c>
      <c r="I78" s="3"/>
    </row>
    <row r="79" spans="2:9">
      <c r="B79" s="76" t="str">
        <f t="shared" si="1"/>
        <v>EAC</v>
      </c>
      <c r="C79" s="8" t="s">
        <v>243</v>
      </c>
      <c r="D79" s="269">
        <v>3243</v>
      </c>
      <c r="E79" s="197">
        <v>3690</v>
      </c>
      <c r="F79" s="197" t="s">
        <v>301</v>
      </c>
      <c r="G79" s="197" t="s">
        <v>301</v>
      </c>
      <c r="H79" s="197">
        <v>1993</v>
      </c>
      <c r="I79" s="3"/>
    </row>
    <row r="80" spans="2:9">
      <c r="B80" s="76" t="str">
        <f t="shared" si="1"/>
        <v>EAC</v>
      </c>
      <c r="C80" s="39" t="s">
        <v>244</v>
      </c>
      <c r="D80" s="268">
        <v>121727</v>
      </c>
      <c r="E80" s="196">
        <v>298271</v>
      </c>
      <c r="F80" s="196" t="s">
        <v>302</v>
      </c>
      <c r="G80" s="196" t="s">
        <v>303</v>
      </c>
      <c r="H80" s="196">
        <v>250276</v>
      </c>
      <c r="I80" s="3"/>
    </row>
    <row r="81" spans="2:9">
      <c r="B81" s="76" t="str">
        <f t="shared" si="1"/>
        <v>EAC</v>
      </c>
      <c r="C81" s="8" t="s">
        <v>245</v>
      </c>
      <c r="D81" s="269">
        <v>-96759</v>
      </c>
      <c r="E81" s="197">
        <v>73420</v>
      </c>
      <c r="F81" s="197" t="s">
        <v>304</v>
      </c>
      <c r="G81" s="197" t="s">
        <v>305</v>
      </c>
      <c r="H81" s="197">
        <v>118766</v>
      </c>
      <c r="I81" s="3"/>
    </row>
    <row r="82" spans="2:9">
      <c r="B82" s="76" t="str">
        <f t="shared" si="1"/>
        <v>EAC</v>
      </c>
      <c r="C82" s="8" t="s">
        <v>246</v>
      </c>
      <c r="D82" s="269">
        <v>185205</v>
      </c>
      <c r="E82" s="197">
        <v>162916</v>
      </c>
      <c r="F82" s="197" t="s">
        <v>306</v>
      </c>
      <c r="G82" s="197" t="s">
        <v>307</v>
      </c>
      <c r="H82" s="197">
        <v>131510</v>
      </c>
      <c r="I82" s="3"/>
    </row>
    <row r="83" spans="2:9">
      <c r="B83" s="76" t="str">
        <f t="shared" si="1"/>
        <v>EAC</v>
      </c>
      <c r="C83" s="8" t="s">
        <v>247</v>
      </c>
      <c r="D83" s="269">
        <v>278</v>
      </c>
      <c r="E83" s="197">
        <v>385</v>
      </c>
      <c r="F83" s="197" t="s">
        <v>308</v>
      </c>
      <c r="G83" s="197" t="s">
        <v>135</v>
      </c>
      <c r="H83" s="197" t="s">
        <v>309</v>
      </c>
      <c r="I83" s="3"/>
    </row>
    <row r="84" spans="2:9">
      <c r="B84" s="76" t="str">
        <f t="shared" si="1"/>
        <v>EAC</v>
      </c>
      <c r="C84" s="8" t="s">
        <v>248</v>
      </c>
      <c r="D84" s="269">
        <v>33003</v>
      </c>
      <c r="E84" s="197">
        <v>61550</v>
      </c>
      <c r="F84" s="197" t="s">
        <v>310</v>
      </c>
      <c r="G84" s="197" t="s">
        <v>135</v>
      </c>
      <c r="H84" s="197" t="s">
        <v>135</v>
      </c>
      <c r="I84" s="3"/>
    </row>
    <row r="85" spans="2:9">
      <c r="B85" s="76" t="str">
        <f t="shared" si="1"/>
        <v>EAC</v>
      </c>
      <c r="C85" s="39" t="s">
        <v>250</v>
      </c>
      <c r="D85" s="268">
        <v>137561</v>
      </c>
      <c r="E85" s="196">
        <v>61948</v>
      </c>
      <c r="F85" s="196" t="s">
        <v>311</v>
      </c>
      <c r="G85" s="196" t="s">
        <v>312</v>
      </c>
      <c r="H85" s="196">
        <v>219056</v>
      </c>
      <c r="I85" s="3"/>
    </row>
    <row r="86" spans="2:9">
      <c r="B86" s="76" t="str">
        <f t="shared" si="1"/>
        <v>EAC</v>
      </c>
      <c r="C86" s="8" t="s">
        <v>251</v>
      </c>
      <c r="D86" s="269">
        <v>136744</v>
      </c>
      <c r="E86" s="197">
        <v>60615</v>
      </c>
      <c r="F86" s="197" t="s">
        <v>313</v>
      </c>
      <c r="G86" s="197" t="s">
        <v>314</v>
      </c>
      <c r="H86" s="197">
        <v>217733</v>
      </c>
      <c r="I86" s="3"/>
    </row>
    <row r="87" spans="2:9">
      <c r="B87" s="76" t="str">
        <f t="shared" si="1"/>
        <v>EAC</v>
      </c>
      <c r="C87" s="8" t="s">
        <v>252</v>
      </c>
      <c r="D87" s="269">
        <v>817</v>
      </c>
      <c r="E87" s="197">
        <v>1333</v>
      </c>
      <c r="F87" s="197" t="s">
        <v>315</v>
      </c>
      <c r="G87" s="197" t="s">
        <v>316</v>
      </c>
      <c r="H87" s="197">
        <v>1323</v>
      </c>
      <c r="I87" s="3"/>
    </row>
    <row r="88" spans="2:9">
      <c r="B88" s="76" t="str">
        <f t="shared" si="1"/>
        <v>EAC</v>
      </c>
      <c r="C88" s="39" t="s">
        <v>253</v>
      </c>
      <c r="D88" s="268">
        <v>305878</v>
      </c>
      <c r="E88" s="196">
        <v>51026</v>
      </c>
      <c r="F88" s="196">
        <v>-49690</v>
      </c>
      <c r="G88" s="196" t="s">
        <v>317</v>
      </c>
      <c r="H88" s="196">
        <v>222574</v>
      </c>
      <c r="I88" s="3"/>
    </row>
    <row r="89" spans="2:9">
      <c r="B89" s="76" t="str">
        <f t="shared" si="1"/>
        <v>EAC</v>
      </c>
      <c r="C89" s="8" t="s">
        <v>255</v>
      </c>
      <c r="D89" s="270"/>
      <c r="E89" s="197" t="s">
        <v>62</v>
      </c>
      <c r="F89" s="197" t="s">
        <v>62</v>
      </c>
      <c r="G89" s="197" t="s">
        <v>62</v>
      </c>
      <c r="H89" s="197" t="s">
        <v>62</v>
      </c>
      <c r="I89" s="3"/>
    </row>
    <row r="90" spans="2:9">
      <c r="B90" s="76" t="str">
        <f t="shared" si="1"/>
        <v>EAC</v>
      </c>
      <c r="C90" s="8" t="s">
        <v>256</v>
      </c>
      <c r="D90" s="271" t="s">
        <v>62</v>
      </c>
      <c r="E90" s="197" t="s">
        <v>62</v>
      </c>
      <c r="F90" s="197" t="s">
        <v>135</v>
      </c>
      <c r="G90" s="197" t="s">
        <v>135</v>
      </c>
      <c r="H90" s="197" t="s">
        <v>135</v>
      </c>
      <c r="I90" s="3"/>
    </row>
    <row r="91" spans="2:9">
      <c r="B91" s="76" t="str">
        <f t="shared" si="1"/>
        <v>EAC</v>
      </c>
      <c r="C91" s="8" t="s">
        <v>257</v>
      </c>
      <c r="D91" s="271" t="s">
        <v>62</v>
      </c>
      <c r="E91" s="197" t="s">
        <v>62</v>
      </c>
      <c r="F91" s="197" t="s">
        <v>135</v>
      </c>
      <c r="G91" s="197" t="s">
        <v>135</v>
      </c>
      <c r="H91" s="197" t="s">
        <v>135</v>
      </c>
      <c r="I91" s="3"/>
    </row>
    <row r="92" spans="2:9">
      <c r="B92" s="76" t="str">
        <f t="shared" si="1"/>
        <v>EAC</v>
      </c>
      <c r="C92" s="8" t="s">
        <v>258</v>
      </c>
      <c r="D92" s="271" t="s">
        <v>62</v>
      </c>
      <c r="E92" s="197" t="s">
        <v>62</v>
      </c>
      <c r="F92" s="197" t="s">
        <v>62</v>
      </c>
      <c r="G92" s="197"/>
      <c r="H92" s="197"/>
      <c r="I92" s="3"/>
    </row>
    <row r="93" spans="2:9">
      <c r="B93" s="76" t="str">
        <f t="shared" si="1"/>
        <v>EAC</v>
      </c>
      <c r="C93" s="8" t="s">
        <v>260</v>
      </c>
      <c r="D93" s="271" t="s">
        <v>62</v>
      </c>
      <c r="E93" s="197" t="s">
        <v>62</v>
      </c>
      <c r="F93" s="197" t="s">
        <v>62</v>
      </c>
      <c r="G93" s="197"/>
      <c r="H93" s="197"/>
      <c r="I93" s="3"/>
    </row>
    <row r="94" spans="2:9">
      <c r="B94" s="76" t="str">
        <f t="shared" si="1"/>
        <v>EAC</v>
      </c>
      <c r="C94" s="8" t="s">
        <v>261</v>
      </c>
      <c r="D94" s="271" t="s">
        <v>62</v>
      </c>
      <c r="E94" s="197" t="s">
        <v>62</v>
      </c>
      <c r="F94" s="197" t="s">
        <v>62</v>
      </c>
      <c r="G94" s="197"/>
      <c r="H94" s="197"/>
      <c r="I94" s="3"/>
    </row>
    <row r="95" spans="2:9">
      <c r="B95" s="76" t="str">
        <f t="shared" si="1"/>
        <v>EAC</v>
      </c>
      <c r="C95" s="8" t="s">
        <v>262</v>
      </c>
      <c r="D95" s="271" t="s">
        <v>62</v>
      </c>
      <c r="E95" s="197" t="s">
        <v>62</v>
      </c>
      <c r="F95" s="197" t="s">
        <v>62</v>
      </c>
      <c r="G95" s="197"/>
      <c r="H95" s="197"/>
      <c r="I95" s="3"/>
    </row>
    <row r="96" spans="2:9">
      <c r="B96" s="76" t="str">
        <f t="shared" si="1"/>
        <v>EAC</v>
      </c>
      <c r="C96" s="8" t="s">
        <v>263</v>
      </c>
      <c r="D96" s="271" t="s">
        <v>62</v>
      </c>
      <c r="E96" s="197" t="s">
        <v>62</v>
      </c>
      <c r="F96" s="197" t="s">
        <v>62</v>
      </c>
      <c r="G96" s="197"/>
      <c r="H96" s="197"/>
      <c r="I96" s="3"/>
    </row>
    <row r="97" spans="2:9">
      <c r="B97" s="76" t="str">
        <f t="shared" si="1"/>
        <v>EAC</v>
      </c>
      <c r="C97" s="8" t="s">
        <v>264</v>
      </c>
      <c r="D97" s="271">
        <v>305878</v>
      </c>
      <c r="E97" s="197">
        <v>51026</v>
      </c>
      <c r="F97" s="197">
        <v>-49690</v>
      </c>
      <c r="G97" s="197">
        <v>55226</v>
      </c>
      <c r="H97" s="197">
        <v>222574</v>
      </c>
      <c r="I97" s="3"/>
    </row>
    <row r="98" spans="2:9">
      <c r="B98" s="76" t="str">
        <f t="shared" si="1"/>
        <v>EAC</v>
      </c>
      <c r="C98" s="62"/>
      <c r="D98" s="198"/>
      <c r="E98" s="198"/>
      <c r="F98" s="199"/>
      <c r="G98" s="199"/>
      <c r="H98" s="199"/>
      <c r="I98" s="3"/>
    </row>
    <row r="99" spans="2:9">
      <c r="B99" s="578" t="str">
        <f t="shared" si="1"/>
        <v>EAC</v>
      </c>
      <c r="C99" s="579" t="s">
        <v>265</v>
      </c>
      <c r="D99" s="591">
        <v>2021</v>
      </c>
      <c r="E99" s="592"/>
      <c r="F99" s="593">
        <v>2020</v>
      </c>
      <c r="G99" s="594">
        <v>2019</v>
      </c>
      <c r="H99" s="594">
        <v>2018</v>
      </c>
      <c r="I99" s="3"/>
    </row>
    <row r="100" spans="2:9">
      <c r="B100" s="586" t="str">
        <f t="shared" si="1"/>
        <v>EAC</v>
      </c>
      <c r="C100" s="595"/>
      <c r="D100" s="594" t="s">
        <v>266</v>
      </c>
      <c r="E100" s="594" t="s">
        <v>267</v>
      </c>
      <c r="F100" s="594" t="s">
        <v>266</v>
      </c>
      <c r="G100" s="594" t="s">
        <v>266</v>
      </c>
      <c r="H100" s="594" t="s">
        <v>266</v>
      </c>
      <c r="I100" s="3"/>
    </row>
    <row r="101" spans="2:9">
      <c r="B101" s="76" t="str">
        <f t="shared" si="1"/>
        <v>EAC</v>
      </c>
      <c r="C101" s="13" t="s">
        <v>268</v>
      </c>
      <c r="D101" s="225">
        <v>237</v>
      </c>
      <c r="E101" s="220" t="s">
        <v>318</v>
      </c>
      <c r="F101" s="225">
        <v>-67</v>
      </c>
      <c r="G101" s="225">
        <v>216.6</v>
      </c>
      <c r="H101" s="225">
        <v>38.799999999999997</v>
      </c>
      <c r="I101" s="3"/>
    </row>
    <row r="102" spans="2:9">
      <c r="B102" s="76" t="str">
        <f t="shared" si="1"/>
        <v>EAC</v>
      </c>
      <c r="C102" s="13" t="s">
        <v>269</v>
      </c>
      <c r="D102" s="225">
        <v>3.2</v>
      </c>
      <c r="E102" s="220">
        <f>((D102/F102)-1)*100-0.1</f>
        <v>-98.532908912830564</v>
      </c>
      <c r="F102" s="225">
        <v>204.2</v>
      </c>
      <c r="G102" s="225">
        <v>-0.2</v>
      </c>
      <c r="H102" s="225">
        <v>25.2</v>
      </c>
      <c r="I102" s="3"/>
    </row>
    <row r="103" spans="2:9">
      <c r="B103" s="76" t="str">
        <f t="shared" si="1"/>
        <v>EAC</v>
      </c>
      <c r="C103" s="13" t="s">
        <v>270</v>
      </c>
      <c r="D103" s="225">
        <v>6.2</v>
      </c>
      <c r="E103" s="220">
        <f>((D103/F103)-1)*100</f>
        <v>-79.738562091503269</v>
      </c>
      <c r="F103" s="225">
        <v>30.6</v>
      </c>
      <c r="G103" s="225">
        <v>-4.0999999999999996</v>
      </c>
      <c r="H103" s="225">
        <v>3</v>
      </c>
      <c r="I103" s="3"/>
    </row>
    <row r="104" spans="2:9">
      <c r="B104" s="76" t="str">
        <f t="shared" si="1"/>
        <v>EAC</v>
      </c>
      <c r="C104" s="7" t="s">
        <v>202</v>
      </c>
      <c r="D104" s="226">
        <v>246.3</v>
      </c>
      <c r="E104" s="221">
        <f>((D104/F104)-1)*100</f>
        <v>46.781883194278898</v>
      </c>
      <c r="F104" s="226">
        <v>167.8</v>
      </c>
      <c r="G104" s="226">
        <v>212.3</v>
      </c>
      <c r="H104" s="226">
        <v>67</v>
      </c>
      <c r="I104" s="3"/>
    </row>
    <row r="105" spans="2:9">
      <c r="B105" s="76" t="str">
        <f t="shared" si="1"/>
        <v>EAC</v>
      </c>
      <c r="I105" s="3"/>
    </row>
    <row r="106" spans="2:9">
      <c r="B106" s="578" t="str">
        <f t="shared" si="1"/>
        <v>EAC</v>
      </c>
      <c r="C106" s="579" t="s">
        <v>265</v>
      </c>
      <c r="D106" s="584">
        <v>2021</v>
      </c>
      <c r="E106" s="585">
        <v>2020</v>
      </c>
      <c r="F106" s="584">
        <v>2019</v>
      </c>
      <c r="G106" s="585">
        <v>2018</v>
      </c>
      <c r="H106" s="584">
        <v>2017</v>
      </c>
      <c r="I106" s="585">
        <v>2016</v>
      </c>
    </row>
    <row r="107" spans="2:9">
      <c r="B107" s="582" t="str">
        <f t="shared" si="1"/>
        <v>EAC</v>
      </c>
      <c r="C107" s="595"/>
      <c r="D107" s="585" t="s">
        <v>271</v>
      </c>
      <c r="E107" s="585" t="s">
        <v>271</v>
      </c>
      <c r="F107" s="585" t="s">
        <v>271</v>
      </c>
      <c r="G107" s="585" t="s">
        <v>271</v>
      </c>
      <c r="H107" s="585" t="s">
        <v>271</v>
      </c>
      <c r="I107" s="585" t="s">
        <v>271</v>
      </c>
    </row>
    <row r="108" spans="2:9">
      <c r="B108" s="76" t="str">
        <f t="shared" si="1"/>
        <v>EAC</v>
      </c>
      <c r="C108" s="13" t="s">
        <v>272</v>
      </c>
      <c r="D108" s="262">
        <v>0</v>
      </c>
      <c r="E108" s="262">
        <v>0</v>
      </c>
      <c r="F108" s="262">
        <v>0</v>
      </c>
      <c r="G108" s="262">
        <v>59657</v>
      </c>
      <c r="H108" s="262">
        <v>59657</v>
      </c>
      <c r="I108" s="262">
        <v>36066</v>
      </c>
    </row>
    <row r="109" spans="2:9">
      <c r="B109" s="76" t="str">
        <f t="shared" si="1"/>
        <v>EAC</v>
      </c>
      <c r="C109" s="13" t="s">
        <v>273</v>
      </c>
      <c r="D109" s="262">
        <v>0</v>
      </c>
      <c r="E109" s="262">
        <v>0</v>
      </c>
      <c r="F109" s="262">
        <v>0</v>
      </c>
      <c r="G109" s="262">
        <v>7406</v>
      </c>
      <c r="H109" s="262">
        <v>7406</v>
      </c>
      <c r="I109" s="262">
        <v>15170</v>
      </c>
    </row>
    <row r="110" spans="2:9">
      <c r="B110" s="76" t="str">
        <f t="shared" si="1"/>
        <v>EAC</v>
      </c>
      <c r="C110" s="13" t="s">
        <v>319</v>
      </c>
      <c r="D110" s="262">
        <v>0</v>
      </c>
      <c r="E110" s="262">
        <v>0</v>
      </c>
      <c r="F110" s="262">
        <v>0</v>
      </c>
      <c r="G110" s="262" t="s">
        <v>100</v>
      </c>
      <c r="H110" s="262" t="s">
        <v>100</v>
      </c>
      <c r="I110" s="262" t="s">
        <v>100</v>
      </c>
    </row>
    <row r="111" spans="2:9">
      <c r="B111" s="76" t="str">
        <f t="shared" si="1"/>
        <v>EAC</v>
      </c>
      <c r="C111" s="7" t="s">
        <v>202</v>
      </c>
      <c r="D111" s="297">
        <v>0</v>
      </c>
      <c r="E111" s="297">
        <v>0</v>
      </c>
      <c r="F111" s="297">
        <v>0</v>
      </c>
      <c r="G111" s="297">
        <v>67063</v>
      </c>
      <c r="H111" s="297">
        <v>67063</v>
      </c>
      <c r="I111" s="297">
        <v>51236</v>
      </c>
    </row>
    <row r="112" spans="2:9">
      <c r="B112" s="76" t="str">
        <f t="shared" si="1"/>
        <v>EAC</v>
      </c>
    </row>
    <row r="113" spans="2:11" s="29" customFormat="1" ht="15.75" customHeight="1">
      <c r="B113" s="589" t="s">
        <v>16</v>
      </c>
      <c r="C113" s="575" t="s">
        <v>222</v>
      </c>
      <c r="D113" s="576">
        <v>2021</v>
      </c>
      <c r="E113" s="576">
        <v>2020</v>
      </c>
      <c r="F113" s="576">
        <v>2019</v>
      </c>
      <c r="G113" s="577">
        <v>2018</v>
      </c>
      <c r="H113" s="577">
        <v>2017</v>
      </c>
      <c r="I113" s="577">
        <v>2016</v>
      </c>
      <c r="J113" s="577">
        <v>2015</v>
      </c>
      <c r="K113" s="577">
        <v>2014</v>
      </c>
    </row>
    <row r="114" spans="2:11" s="29" customFormat="1" ht="15.75" customHeight="1">
      <c r="B114" s="76" t="s">
        <v>16</v>
      </c>
      <c r="C114" s="135" t="s">
        <v>223</v>
      </c>
      <c r="D114" s="200">
        <v>529983</v>
      </c>
      <c r="E114" s="200">
        <v>421707</v>
      </c>
      <c r="F114" s="200">
        <v>439303</v>
      </c>
      <c r="G114" s="200">
        <v>427914</v>
      </c>
      <c r="H114" s="200">
        <f>+H115+H116+H117+H118</f>
        <v>399582</v>
      </c>
      <c r="I114" s="200" t="s">
        <v>320</v>
      </c>
      <c r="J114" s="200">
        <v>406659</v>
      </c>
      <c r="K114" s="200">
        <v>266121</v>
      </c>
    </row>
    <row r="115" spans="2:11" s="29" customFormat="1" ht="15.75" customHeight="1">
      <c r="B115" s="76" t="s">
        <v>16</v>
      </c>
      <c r="C115" s="58" t="s">
        <v>224</v>
      </c>
      <c r="D115" s="201">
        <v>514707</v>
      </c>
      <c r="E115" s="201">
        <v>407558</v>
      </c>
      <c r="F115" s="201">
        <v>426784</v>
      </c>
      <c r="G115" s="201">
        <v>415688</v>
      </c>
      <c r="H115" s="201">
        <v>387419</v>
      </c>
      <c r="I115" s="201" t="s">
        <v>321</v>
      </c>
      <c r="J115" s="201">
        <v>387835</v>
      </c>
      <c r="K115" s="201">
        <v>245918</v>
      </c>
    </row>
    <row r="116" spans="2:11" s="29" customFormat="1" ht="15.75" customHeight="1">
      <c r="B116" s="76" t="s">
        <v>16</v>
      </c>
      <c r="C116" s="58" t="s">
        <v>225</v>
      </c>
      <c r="D116" s="201">
        <v>900</v>
      </c>
      <c r="E116" s="201">
        <v>928</v>
      </c>
      <c r="F116" s="201">
        <v>1548</v>
      </c>
      <c r="G116" s="201">
        <v>991</v>
      </c>
      <c r="H116" s="201">
        <v>461</v>
      </c>
      <c r="I116" s="201" t="s">
        <v>322</v>
      </c>
      <c r="J116" s="201">
        <v>392</v>
      </c>
      <c r="K116" s="201">
        <v>910</v>
      </c>
    </row>
    <row r="117" spans="2:11" s="29" customFormat="1" ht="15.75" customHeight="1">
      <c r="B117" s="76" t="s">
        <v>16</v>
      </c>
      <c r="C117" s="58" t="s">
        <v>226</v>
      </c>
      <c r="D117" s="201">
        <v>15610</v>
      </c>
      <c r="E117" s="201">
        <v>15590</v>
      </c>
      <c r="F117" s="201">
        <v>14179</v>
      </c>
      <c r="G117" s="201">
        <v>12431</v>
      </c>
      <c r="H117" s="201">
        <v>12606</v>
      </c>
      <c r="I117" s="201" t="s">
        <v>323</v>
      </c>
      <c r="J117" s="201">
        <v>19668</v>
      </c>
      <c r="K117" s="201">
        <v>19952</v>
      </c>
    </row>
    <row r="118" spans="2:11" s="29" customFormat="1" ht="15.75" customHeight="1">
      <c r="B118" s="76" t="s">
        <v>16</v>
      </c>
      <c r="C118" s="58" t="s">
        <v>227</v>
      </c>
      <c r="D118" s="201">
        <v>-1234</v>
      </c>
      <c r="E118" s="201">
        <v>-2369</v>
      </c>
      <c r="F118" s="201">
        <v>-3208</v>
      </c>
      <c r="G118" s="201">
        <v>-1196</v>
      </c>
      <c r="H118" s="201">
        <v>-904</v>
      </c>
      <c r="I118" s="201" t="s">
        <v>324</v>
      </c>
      <c r="J118" s="201">
        <v>-1236</v>
      </c>
      <c r="K118" s="201">
        <v>-659</v>
      </c>
    </row>
    <row r="119" spans="2:11" s="29" customFormat="1" ht="15.75" customHeight="1">
      <c r="B119" s="76" t="s">
        <v>16</v>
      </c>
      <c r="C119" s="135" t="s">
        <v>228</v>
      </c>
      <c r="D119" s="200">
        <v>286630</v>
      </c>
      <c r="E119" s="200">
        <v>231100</v>
      </c>
      <c r="F119" s="200">
        <v>-226665</v>
      </c>
      <c r="G119" s="200">
        <v>-215945</v>
      </c>
      <c r="H119" s="200">
        <f>+H120+H121+H122</f>
        <v>-202082</v>
      </c>
      <c r="I119" s="200" t="s">
        <v>325</v>
      </c>
      <c r="J119" s="200">
        <v>-198318</v>
      </c>
      <c r="K119" s="200">
        <v>-168719</v>
      </c>
    </row>
    <row r="120" spans="2:11" s="29" customFormat="1" ht="15.75" customHeight="1">
      <c r="B120" s="76" t="s">
        <v>16</v>
      </c>
      <c r="C120" s="58" t="s">
        <v>229</v>
      </c>
      <c r="D120" s="201">
        <v>248841</v>
      </c>
      <c r="E120" s="201">
        <v>194580</v>
      </c>
      <c r="F120" s="201">
        <v>-191694</v>
      </c>
      <c r="G120" s="201">
        <v>-181119</v>
      </c>
      <c r="H120" s="201">
        <v>-171249</v>
      </c>
      <c r="I120" s="201" t="s">
        <v>326</v>
      </c>
      <c r="J120" s="201">
        <v>-159725</v>
      </c>
      <c r="K120" s="201">
        <v>-126718</v>
      </c>
    </row>
    <row r="121" spans="2:11" s="29" customFormat="1" ht="15.75" customHeight="1">
      <c r="B121" s="76" t="s">
        <v>16</v>
      </c>
      <c r="C121" s="58" t="s">
        <v>230</v>
      </c>
      <c r="D121" s="201">
        <v>18668</v>
      </c>
      <c r="E121" s="201">
        <v>18761</v>
      </c>
      <c r="F121" s="201">
        <v>-18604</v>
      </c>
      <c r="G121" s="201">
        <v>-17981</v>
      </c>
      <c r="H121" s="201">
        <v>-15971</v>
      </c>
      <c r="I121" s="201" t="s">
        <v>327</v>
      </c>
      <c r="J121" s="201">
        <v>-16696</v>
      </c>
      <c r="K121" s="201">
        <v>-15659</v>
      </c>
    </row>
    <row r="122" spans="2:11" s="29" customFormat="1" ht="15.75" customHeight="1">
      <c r="B122" s="76" t="s">
        <v>16</v>
      </c>
      <c r="C122" s="58" t="s">
        <v>231</v>
      </c>
      <c r="D122" s="201">
        <v>19121</v>
      </c>
      <c r="E122" s="201">
        <v>17759</v>
      </c>
      <c r="F122" s="201">
        <v>-16367</v>
      </c>
      <c r="G122" s="201">
        <v>-16845</v>
      </c>
      <c r="H122" s="201">
        <v>-14862</v>
      </c>
      <c r="I122" s="201" t="s">
        <v>328</v>
      </c>
      <c r="J122" s="201">
        <v>21897</v>
      </c>
      <c r="K122" s="201">
        <v>26342</v>
      </c>
    </row>
    <row r="123" spans="2:11" s="29" customFormat="1" ht="15.75" customHeight="1">
      <c r="B123" s="76" t="s">
        <v>16</v>
      </c>
      <c r="C123" s="135" t="s">
        <v>232</v>
      </c>
      <c r="D123" s="200">
        <v>243353</v>
      </c>
      <c r="E123" s="200">
        <v>190607</v>
      </c>
      <c r="F123" s="200">
        <v>212638</v>
      </c>
      <c r="G123" s="200">
        <v>211969</v>
      </c>
      <c r="H123" s="200">
        <v>197500</v>
      </c>
      <c r="I123" s="200" t="s">
        <v>329</v>
      </c>
      <c r="J123" s="200">
        <v>208341</v>
      </c>
      <c r="K123" s="200">
        <v>97402</v>
      </c>
    </row>
    <row r="124" spans="2:11" s="29" customFormat="1" ht="15.75" customHeight="1">
      <c r="B124" s="76" t="s">
        <v>16</v>
      </c>
      <c r="C124" s="136" t="s">
        <v>233</v>
      </c>
      <c r="D124" s="201">
        <v>9144</v>
      </c>
      <c r="E124" s="201">
        <v>8668</v>
      </c>
      <c r="F124" s="201">
        <v>-7185</v>
      </c>
      <c r="G124" s="201">
        <v>-7029</v>
      </c>
      <c r="H124" s="201">
        <v>4755</v>
      </c>
      <c r="I124" s="201" t="s">
        <v>330</v>
      </c>
      <c r="J124" s="201">
        <v>5922</v>
      </c>
      <c r="K124" s="201">
        <v>5818</v>
      </c>
    </row>
    <row r="125" spans="2:11" s="29" customFormat="1" ht="15.75" customHeight="1">
      <c r="B125" s="76" t="s">
        <v>16</v>
      </c>
      <c r="C125" s="135" t="s">
        <v>234</v>
      </c>
      <c r="D125" s="200">
        <v>234209</v>
      </c>
      <c r="E125" s="200">
        <v>181939</v>
      </c>
      <c r="F125" s="200">
        <v>205453</v>
      </c>
      <c r="G125" s="200">
        <v>204940</v>
      </c>
      <c r="H125" s="200">
        <v>192745</v>
      </c>
      <c r="I125" s="200" t="s">
        <v>331</v>
      </c>
      <c r="J125" s="200">
        <v>202419</v>
      </c>
      <c r="K125" s="200">
        <v>91584</v>
      </c>
    </row>
    <row r="126" spans="2:11" s="29" customFormat="1" ht="15.75" customHeight="1">
      <c r="B126" s="76" t="s">
        <v>16</v>
      </c>
      <c r="C126" s="135" t="s">
        <v>235</v>
      </c>
      <c r="D126" s="272"/>
      <c r="E126" s="200"/>
      <c r="F126" s="200">
        <v>22490</v>
      </c>
      <c r="G126" s="200">
        <v>14972</v>
      </c>
      <c r="H126" s="200">
        <v>13788</v>
      </c>
      <c r="I126" s="200" t="s">
        <v>332</v>
      </c>
      <c r="J126" s="200">
        <v>11818</v>
      </c>
      <c r="K126" s="200">
        <v>5579</v>
      </c>
    </row>
    <row r="127" spans="2:11" s="29" customFormat="1" ht="15.75" customHeight="1">
      <c r="B127" s="76" t="s">
        <v>16</v>
      </c>
      <c r="C127" s="58" t="s">
        <v>237</v>
      </c>
      <c r="D127" s="201">
        <v>18521</v>
      </c>
      <c r="E127" s="201">
        <v>10203</v>
      </c>
      <c r="F127" s="201">
        <v>22490</v>
      </c>
      <c r="G127" s="201">
        <v>14972</v>
      </c>
      <c r="H127" s="201">
        <v>13788</v>
      </c>
      <c r="I127" s="201" t="s">
        <v>332</v>
      </c>
      <c r="J127" s="201">
        <v>11818</v>
      </c>
      <c r="K127" s="201">
        <v>5579</v>
      </c>
    </row>
    <row r="128" spans="2:11" s="29" customFormat="1" ht="15.75" customHeight="1">
      <c r="B128" s="76" t="s">
        <v>16</v>
      </c>
      <c r="C128" s="135" t="s">
        <v>238</v>
      </c>
      <c r="D128" s="200">
        <v>252730</v>
      </c>
      <c r="E128" s="200">
        <v>192142</v>
      </c>
      <c r="F128" s="200">
        <v>227943</v>
      </c>
      <c r="G128" s="200">
        <v>219912</v>
      </c>
      <c r="H128" s="200">
        <v>206533</v>
      </c>
      <c r="I128" s="200" t="s">
        <v>333</v>
      </c>
      <c r="J128" s="200">
        <v>214237</v>
      </c>
      <c r="K128" s="200">
        <v>97163</v>
      </c>
    </row>
    <row r="129" spans="2:11" s="29" customFormat="1" ht="15.75" customHeight="1">
      <c r="B129" s="589" t="s">
        <v>16</v>
      </c>
      <c r="C129" s="575" t="s">
        <v>239</v>
      </c>
      <c r="D129" s="576">
        <v>2021</v>
      </c>
      <c r="E129" s="576">
        <v>2020</v>
      </c>
      <c r="F129" s="576">
        <v>2019</v>
      </c>
      <c r="G129" s="577">
        <v>2018</v>
      </c>
      <c r="H129" s="577">
        <v>2017</v>
      </c>
      <c r="I129" s="577">
        <v>2016</v>
      </c>
      <c r="J129" s="577">
        <v>2015</v>
      </c>
      <c r="K129" s="577">
        <v>2014</v>
      </c>
    </row>
    <row r="130" spans="2:11" s="29" customFormat="1" ht="15.75" customHeight="1">
      <c r="B130" s="76" t="s">
        <v>16</v>
      </c>
      <c r="C130" s="135" t="s">
        <v>240</v>
      </c>
      <c r="D130" s="200">
        <v>17440</v>
      </c>
      <c r="E130" s="200">
        <v>16080</v>
      </c>
      <c r="F130" s="200">
        <v>16304</v>
      </c>
      <c r="G130" s="200">
        <v>15502</v>
      </c>
      <c r="H130" s="200">
        <v>17591</v>
      </c>
      <c r="I130" s="200" t="s">
        <v>334</v>
      </c>
      <c r="J130" s="200">
        <v>14763</v>
      </c>
      <c r="K130" s="200">
        <v>14474</v>
      </c>
    </row>
    <row r="131" spans="2:11" s="29" customFormat="1" ht="15.75" customHeight="1">
      <c r="B131" s="76" t="s">
        <v>16</v>
      </c>
      <c r="C131" s="58" t="s">
        <v>241</v>
      </c>
      <c r="D131" s="201">
        <v>11970</v>
      </c>
      <c r="E131" s="201">
        <v>10405</v>
      </c>
      <c r="F131" s="201">
        <v>10860</v>
      </c>
      <c r="G131" s="201">
        <v>10178</v>
      </c>
      <c r="H131" s="201">
        <v>12088</v>
      </c>
      <c r="I131" s="201" t="s">
        <v>335</v>
      </c>
      <c r="J131" s="201">
        <v>9137</v>
      </c>
      <c r="K131" s="201">
        <v>9938</v>
      </c>
    </row>
    <row r="132" spans="2:11" s="29" customFormat="1" ht="15.75" customHeight="1">
      <c r="B132" s="76" t="s">
        <v>16</v>
      </c>
      <c r="C132" s="58" t="s">
        <v>242</v>
      </c>
      <c r="D132" s="201">
        <v>4531</v>
      </c>
      <c r="E132" s="201">
        <v>4689</v>
      </c>
      <c r="F132" s="201">
        <v>4494</v>
      </c>
      <c r="G132" s="201">
        <v>4232</v>
      </c>
      <c r="H132" s="201">
        <v>4348</v>
      </c>
      <c r="I132" s="201" t="s">
        <v>336</v>
      </c>
      <c r="J132" s="201">
        <v>3214</v>
      </c>
      <c r="K132" s="201">
        <v>3514</v>
      </c>
    </row>
    <row r="133" spans="2:11" s="29" customFormat="1" ht="15.75" customHeight="1">
      <c r="B133" s="76" t="s">
        <v>16</v>
      </c>
      <c r="C133" s="58" t="s">
        <v>243</v>
      </c>
      <c r="D133" s="201">
        <v>939</v>
      </c>
      <c r="E133" s="201">
        <v>986</v>
      </c>
      <c r="F133" s="201">
        <v>950</v>
      </c>
      <c r="G133" s="201">
        <v>1092</v>
      </c>
      <c r="H133" s="201">
        <v>1155</v>
      </c>
      <c r="I133" s="201" t="s">
        <v>337</v>
      </c>
      <c r="J133" s="201">
        <v>2412</v>
      </c>
      <c r="K133" s="201">
        <v>1022</v>
      </c>
    </row>
    <row r="134" spans="2:11" s="29" customFormat="1" ht="15.75" customHeight="1">
      <c r="B134" s="76" t="s">
        <v>16</v>
      </c>
      <c r="C134" s="135" t="s">
        <v>244</v>
      </c>
      <c r="D134" s="200">
        <v>157341</v>
      </c>
      <c r="E134" s="200">
        <v>132780</v>
      </c>
      <c r="F134" s="200">
        <v>153283</v>
      </c>
      <c r="G134" s="200">
        <v>158329</v>
      </c>
      <c r="H134" s="200">
        <v>144049</v>
      </c>
      <c r="I134" s="200" t="s">
        <v>338</v>
      </c>
      <c r="J134" s="200">
        <v>142803</v>
      </c>
      <c r="K134" s="200">
        <v>70158</v>
      </c>
    </row>
    <row r="135" spans="2:11" s="29" customFormat="1" ht="15.75" customHeight="1">
      <c r="B135" s="76" t="s">
        <v>16</v>
      </c>
      <c r="C135" s="58" t="s">
        <v>245</v>
      </c>
      <c r="D135" s="201">
        <v>31175</v>
      </c>
      <c r="E135" s="201">
        <v>27771</v>
      </c>
      <c r="F135" s="201">
        <v>33752</v>
      </c>
      <c r="G135" s="201">
        <v>64233</v>
      </c>
      <c r="H135" s="201">
        <v>65533</v>
      </c>
      <c r="I135" s="201" t="s">
        <v>339</v>
      </c>
      <c r="J135" s="201">
        <v>59026</v>
      </c>
      <c r="K135" s="201">
        <v>17289</v>
      </c>
    </row>
    <row r="136" spans="2:11" s="29" customFormat="1" ht="15.75" customHeight="1">
      <c r="B136" s="76" t="s">
        <v>16</v>
      </c>
      <c r="C136" s="58" t="s">
        <v>246</v>
      </c>
      <c r="D136" s="201">
        <v>104659</v>
      </c>
      <c r="E136" s="201">
        <v>90379</v>
      </c>
      <c r="F136" s="201">
        <v>95941</v>
      </c>
      <c r="G136" s="201">
        <v>93949</v>
      </c>
      <c r="H136" s="201">
        <v>78373</v>
      </c>
      <c r="I136" s="201" t="s">
        <v>340</v>
      </c>
      <c r="J136" s="201">
        <v>83690</v>
      </c>
      <c r="K136" s="201">
        <v>52766</v>
      </c>
    </row>
    <row r="137" spans="2:11" s="29" customFormat="1" ht="15.75" customHeight="1">
      <c r="B137" s="76" t="s">
        <v>16</v>
      </c>
      <c r="C137" s="58" t="s">
        <v>247</v>
      </c>
      <c r="D137" s="201">
        <v>250</v>
      </c>
      <c r="E137" s="201">
        <v>155</v>
      </c>
      <c r="F137" s="201">
        <v>209</v>
      </c>
      <c r="G137" s="201">
        <v>147</v>
      </c>
      <c r="H137" s="201">
        <v>143</v>
      </c>
      <c r="I137" s="201" t="s">
        <v>341</v>
      </c>
      <c r="J137" s="201">
        <v>87</v>
      </c>
      <c r="K137" s="201">
        <v>103</v>
      </c>
    </row>
    <row r="138" spans="2:11" s="29" customFormat="1" ht="15.75" customHeight="1">
      <c r="B138" s="76" t="s">
        <v>16</v>
      </c>
      <c r="C138" s="58" t="s">
        <v>248</v>
      </c>
      <c r="D138" s="201">
        <v>21257</v>
      </c>
      <c r="E138" s="201">
        <v>14475</v>
      </c>
      <c r="F138" s="201">
        <v>23381</v>
      </c>
      <c r="G138" s="201" t="s">
        <v>62</v>
      </c>
      <c r="H138" s="201" t="s">
        <v>62</v>
      </c>
      <c r="I138" s="201" t="s">
        <v>62</v>
      </c>
      <c r="J138" s="201" t="s">
        <v>62</v>
      </c>
      <c r="K138" s="201" t="s">
        <v>62</v>
      </c>
    </row>
    <row r="139" spans="2:11" s="29" customFormat="1" ht="15.75" customHeight="1">
      <c r="B139" s="76" t="s">
        <v>16</v>
      </c>
      <c r="C139" s="135" t="s">
        <v>250</v>
      </c>
      <c r="D139" s="200">
        <v>16618</v>
      </c>
      <c r="E139" s="200">
        <v>8913</v>
      </c>
      <c r="F139" s="200">
        <v>21681</v>
      </c>
      <c r="G139" s="200">
        <v>15123</v>
      </c>
      <c r="H139" s="200">
        <v>14154</v>
      </c>
      <c r="I139" s="200" t="s">
        <v>342</v>
      </c>
      <c r="J139" s="200">
        <v>12618</v>
      </c>
      <c r="K139" s="200">
        <v>9957</v>
      </c>
    </row>
    <row r="140" spans="2:11" s="29" customFormat="1" ht="15.75" customHeight="1">
      <c r="B140" s="76" t="s">
        <v>16</v>
      </c>
      <c r="C140" s="58" t="s">
        <v>251</v>
      </c>
      <c r="D140" s="201">
        <v>16560</v>
      </c>
      <c r="E140" s="201">
        <v>8916</v>
      </c>
      <c r="F140" s="201">
        <v>21647</v>
      </c>
      <c r="G140" s="201">
        <v>14961</v>
      </c>
      <c r="H140" s="201">
        <v>13882</v>
      </c>
      <c r="I140" s="201" t="s">
        <v>343</v>
      </c>
      <c r="J140" s="201">
        <v>11841</v>
      </c>
      <c r="K140" s="201">
        <v>9283</v>
      </c>
    </row>
    <row r="141" spans="2:11" s="29" customFormat="1" ht="15.75" customHeight="1">
      <c r="B141" s="76" t="s">
        <v>16</v>
      </c>
      <c r="C141" s="58" t="s">
        <v>252</v>
      </c>
      <c r="D141" s="201">
        <v>58</v>
      </c>
      <c r="E141" s="201">
        <v>-3</v>
      </c>
      <c r="F141" s="201">
        <v>34</v>
      </c>
      <c r="G141" s="201">
        <v>162</v>
      </c>
      <c r="H141" s="201">
        <v>272</v>
      </c>
      <c r="I141" s="201" t="s">
        <v>344</v>
      </c>
      <c r="J141" s="201">
        <v>777</v>
      </c>
      <c r="K141" s="201">
        <v>674</v>
      </c>
    </row>
    <row r="142" spans="2:11" s="29" customFormat="1" ht="15.75" customHeight="1">
      <c r="B142" s="76" t="s">
        <v>16</v>
      </c>
      <c r="C142" s="135" t="s">
        <v>253</v>
      </c>
      <c r="D142" s="200">
        <v>61331</v>
      </c>
      <c r="E142" s="200">
        <v>34369</v>
      </c>
      <c r="F142" s="200">
        <v>36675</v>
      </c>
      <c r="G142" s="200">
        <v>30958</v>
      </c>
      <c r="H142" s="200">
        <v>30739</v>
      </c>
      <c r="I142" s="200" t="s">
        <v>345</v>
      </c>
      <c r="J142" s="200">
        <v>44053</v>
      </c>
      <c r="K142" s="200">
        <v>2574</v>
      </c>
    </row>
    <row r="143" spans="2:11" s="29" customFormat="1" ht="15.75" customHeight="1">
      <c r="B143" s="76" t="s">
        <v>16</v>
      </c>
      <c r="C143" s="58"/>
      <c r="D143" s="263">
        <v>0</v>
      </c>
      <c r="E143" s="263">
        <v>0</v>
      </c>
      <c r="F143" s="263">
        <v>0</v>
      </c>
      <c r="G143" s="263">
        <v>0</v>
      </c>
      <c r="H143" s="263">
        <v>0</v>
      </c>
      <c r="I143" s="263">
        <v>0</v>
      </c>
      <c r="J143" s="263">
        <v>0</v>
      </c>
      <c r="K143" s="263">
        <v>0</v>
      </c>
    </row>
    <row r="144" spans="2:11" s="29" customFormat="1" ht="15.75" customHeight="1">
      <c r="B144" s="76" t="s">
        <v>16</v>
      </c>
      <c r="C144" s="58" t="s">
        <v>255</v>
      </c>
      <c r="D144" s="263">
        <v>0</v>
      </c>
      <c r="E144" s="263">
        <v>0</v>
      </c>
      <c r="F144" s="201">
        <v>7647</v>
      </c>
      <c r="G144" s="263">
        <v>0</v>
      </c>
      <c r="H144" s="263">
        <v>0</v>
      </c>
      <c r="I144" s="263">
        <v>0</v>
      </c>
      <c r="J144" s="263">
        <v>0</v>
      </c>
      <c r="K144" s="263">
        <v>0</v>
      </c>
    </row>
    <row r="145" spans="2:11" s="29" customFormat="1" ht="15.75" customHeight="1">
      <c r="B145" s="76" t="s">
        <v>16</v>
      </c>
      <c r="C145" s="58" t="s">
        <v>256</v>
      </c>
      <c r="D145" s="263">
        <v>0</v>
      </c>
      <c r="E145" s="201">
        <v>20687</v>
      </c>
      <c r="F145" s="201">
        <v>4970</v>
      </c>
      <c r="G145" s="263">
        <v>0</v>
      </c>
      <c r="H145" s="263">
        <v>0</v>
      </c>
      <c r="I145" s="263">
        <v>0</v>
      </c>
      <c r="J145" s="263">
        <v>0</v>
      </c>
      <c r="K145" s="263">
        <v>0</v>
      </c>
    </row>
    <row r="146" spans="2:11" s="29" customFormat="1" ht="15.75" customHeight="1">
      <c r="B146" s="76" t="s">
        <v>16</v>
      </c>
      <c r="C146" s="58" t="s">
        <v>257</v>
      </c>
      <c r="D146" s="201">
        <v>18801</v>
      </c>
      <c r="E146" s="201">
        <v>6894</v>
      </c>
      <c r="F146" s="201">
        <v>24058</v>
      </c>
      <c r="G146" s="201">
        <v>25117</v>
      </c>
      <c r="H146" s="201">
        <v>26366</v>
      </c>
      <c r="I146" s="201" t="s">
        <v>346</v>
      </c>
      <c r="J146" s="201">
        <v>33849</v>
      </c>
      <c r="K146" s="201">
        <v>5872</v>
      </c>
    </row>
    <row r="147" spans="2:11" s="29" customFormat="1" ht="15.75" customHeight="1">
      <c r="B147" s="76" t="s">
        <v>16</v>
      </c>
      <c r="C147" s="8" t="s">
        <v>258</v>
      </c>
      <c r="D147" s="201">
        <v>31180</v>
      </c>
      <c r="E147" s="263">
        <v>0</v>
      </c>
      <c r="F147" s="263">
        <v>0</v>
      </c>
      <c r="G147" s="263">
        <v>0</v>
      </c>
      <c r="H147" s="263">
        <v>0</v>
      </c>
      <c r="I147" s="263">
        <v>0</v>
      </c>
      <c r="J147" s="263">
        <v>0</v>
      </c>
      <c r="K147" s="263">
        <v>0</v>
      </c>
    </row>
    <row r="148" spans="2:11" s="29" customFormat="1" ht="15.75" customHeight="1">
      <c r="B148" s="76" t="s">
        <v>16</v>
      </c>
      <c r="C148" s="8" t="s">
        <v>260</v>
      </c>
      <c r="D148" s="263">
        <v>0</v>
      </c>
      <c r="E148" s="201">
        <v>6788</v>
      </c>
      <c r="F148" s="263">
        <v>0</v>
      </c>
      <c r="G148" s="263">
        <v>0</v>
      </c>
      <c r="H148" s="263">
        <v>0</v>
      </c>
      <c r="I148" s="263">
        <v>0</v>
      </c>
      <c r="J148" s="263">
        <v>0</v>
      </c>
      <c r="K148" s="263">
        <v>0</v>
      </c>
    </row>
    <row r="149" spans="2:11" s="29" customFormat="1" ht="15.75" customHeight="1">
      <c r="B149" s="76" t="s">
        <v>16</v>
      </c>
      <c r="C149" s="8" t="s">
        <v>261</v>
      </c>
      <c r="D149" s="201">
        <v>11350</v>
      </c>
      <c r="E149" s="263">
        <v>0</v>
      </c>
      <c r="F149" s="263">
        <v>0</v>
      </c>
      <c r="G149" s="263">
        <v>0</v>
      </c>
      <c r="H149" s="263">
        <v>0</v>
      </c>
      <c r="I149" s="263">
        <v>0</v>
      </c>
      <c r="J149" s="263">
        <v>0</v>
      </c>
      <c r="K149" s="263">
        <v>0</v>
      </c>
    </row>
    <row r="150" spans="2:11" s="29" customFormat="1" ht="15.75" customHeight="1">
      <c r="B150" s="76" t="s">
        <v>16</v>
      </c>
      <c r="C150" s="8" t="s">
        <v>262</v>
      </c>
      <c r="D150" s="263">
        <v>0</v>
      </c>
      <c r="E150" s="263">
        <v>0</v>
      </c>
      <c r="F150" s="263">
        <v>0</v>
      </c>
      <c r="G150" s="263">
        <v>0</v>
      </c>
      <c r="H150" s="263">
        <v>0</v>
      </c>
      <c r="I150" s="263">
        <v>0</v>
      </c>
      <c r="J150" s="263">
        <v>0</v>
      </c>
      <c r="K150" s="263">
        <v>0</v>
      </c>
    </row>
    <row r="151" spans="2:11" s="29" customFormat="1" ht="15.75" customHeight="1">
      <c r="B151" s="76" t="s">
        <v>16</v>
      </c>
      <c r="C151" s="8" t="s">
        <v>263</v>
      </c>
      <c r="D151" s="263">
        <v>0</v>
      </c>
      <c r="E151" s="263">
        <v>0</v>
      </c>
      <c r="F151" s="263">
        <v>0</v>
      </c>
      <c r="G151" s="263">
        <v>0</v>
      </c>
      <c r="H151" s="263">
        <v>0</v>
      </c>
      <c r="I151" s="263">
        <v>0</v>
      </c>
      <c r="J151" s="263">
        <v>0</v>
      </c>
      <c r="K151" s="263">
        <v>0</v>
      </c>
    </row>
    <row r="152" spans="2:11" s="29" customFormat="1" ht="15.75" customHeight="1">
      <c r="B152" s="76" t="s">
        <v>16</v>
      </c>
      <c r="C152" s="58" t="s">
        <v>264</v>
      </c>
      <c r="D152" s="263">
        <v>0</v>
      </c>
      <c r="E152" s="263">
        <v>0</v>
      </c>
      <c r="F152" s="263">
        <v>0</v>
      </c>
      <c r="G152" s="201">
        <v>5841</v>
      </c>
      <c r="H152" s="201">
        <v>4373</v>
      </c>
      <c r="I152" s="201" t="s">
        <v>347</v>
      </c>
      <c r="J152" s="201">
        <v>10204</v>
      </c>
      <c r="K152" s="201">
        <v>-3298</v>
      </c>
    </row>
    <row r="153" spans="2:11" s="29" customFormat="1" ht="15.75" customHeight="1">
      <c r="B153" s="76" t="s">
        <v>16</v>
      </c>
      <c r="C153" s="137"/>
      <c r="D153" s="137"/>
      <c r="E153" s="137"/>
      <c r="F153" s="138"/>
      <c r="G153" s="139"/>
      <c r="H153" s="140"/>
      <c r="I153" s="140"/>
      <c r="J153" s="3"/>
      <c r="K153" s="3"/>
    </row>
    <row r="154" spans="2:11" s="29" customFormat="1" ht="15.75" customHeight="1">
      <c r="B154" s="578" t="s">
        <v>16</v>
      </c>
      <c r="C154" s="579" t="s">
        <v>265</v>
      </c>
      <c r="D154" s="596">
        <v>2021</v>
      </c>
      <c r="E154" s="597"/>
      <c r="F154" s="598">
        <v>2020</v>
      </c>
      <c r="G154" s="599">
        <v>2019</v>
      </c>
      <c r="H154" s="581">
        <v>2018</v>
      </c>
      <c r="I154" s="2"/>
      <c r="J154" s="3"/>
      <c r="K154" s="3"/>
    </row>
    <row r="155" spans="2:11" s="29" customFormat="1" ht="15.75" customHeight="1">
      <c r="B155" s="582" t="s">
        <v>16</v>
      </c>
      <c r="C155" s="579" t="s">
        <v>274</v>
      </c>
      <c r="D155" s="581" t="s">
        <v>266</v>
      </c>
      <c r="E155" s="581" t="s">
        <v>267</v>
      </c>
      <c r="F155" s="581" t="s">
        <v>266</v>
      </c>
      <c r="G155" s="581" t="s">
        <v>266</v>
      </c>
      <c r="H155" s="581" t="s">
        <v>266</v>
      </c>
      <c r="I155" s="2"/>
      <c r="J155" s="3"/>
      <c r="K155" s="3"/>
    </row>
    <row r="156" spans="2:11" s="29" customFormat="1" ht="15.75" customHeight="1">
      <c r="B156" s="600" t="s">
        <v>16</v>
      </c>
      <c r="C156" s="601" t="s">
        <v>268</v>
      </c>
      <c r="D156" s="602">
        <v>15.7</v>
      </c>
      <c r="E156" s="603">
        <v>5.3691275167785157</v>
      </c>
      <c r="F156" s="602">
        <v>14.9</v>
      </c>
      <c r="G156" s="602">
        <v>14.3</v>
      </c>
      <c r="H156" s="602">
        <v>9.3000000000000007</v>
      </c>
      <c r="I156" s="2"/>
      <c r="J156" s="3"/>
      <c r="K156" s="3"/>
    </row>
    <row r="157" spans="2:11" s="29" customFormat="1" ht="15.75" customHeight="1">
      <c r="B157" s="76" t="s">
        <v>16</v>
      </c>
      <c r="C157" s="13" t="s">
        <v>269</v>
      </c>
      <c r="D157" s="604">
        <v>1.7</v>
      </c>
      <c r="E157" s="223">
        <v>116.8</v>
      </c>
      <c r="F157" s="604">
        <v>0.8</v>
      </c>
      <c r="G157" s="604">
        <v>1.7</v>
      </c>
      <c r="H157" s="604">
        <v>5</v>
      </c>
      <c r="I157" s="2"/>
      <c r="J157" s="3"/>
      <c r="K157" s="3"/>
    </row>
    <row r="158" spans="2:11" s="29" customFormat="1" ht="15.75" customHeight="1">
      <c r="B158" s="600" t="s">
        <v>16</v>
      </c>
      <c r="C158" s="601" t="s">
        <v>270</v>
      </c>
      <c r="D158" s="605">
        <v>0.5</v>
      </c>
      <c r="E158" s="603">
        <v>-56.4</v>
      </c>
      <c r="F158" s="605">
        <v>1</v>
      </c>
      <c r="G158" s="605">
        <v>2.8</v>
      </c>
      <c r="H158" s="605">
        <v>5.2</v>
      </c>
      <c r="I158" s="2"/>
      <c r="J158" s="3"/>
      <c r="K158" s="3"/>
    </row>
    <row r="159" spans="2:11" s="29" customFormat="1" ht="15.75" customHeight="1">
      <c r="B159" s="76" t="s">
        <v>16</v>
      </c>
      <c r="C159" s="7" t="s">
        <v>202</v>
      </c>
      <c r="D159" s="226">
        <v>17.899999999999999</v>
      </c>
      <c r="E159" s="224">
        <v>6.8</v>
      </c>
      <c r="F159" s="226">
        <v>16.8</v>
      </c>
      <c r="G159" s="226">
        <v>18.8</v>
      </c>
      <c r="H159" s="226">
        <v>19.5</v>
      </c>
      <c r="I159" s="2"/>
      <c r="J159" s="3"/>
      <c r="K159" s="3"/>
    </row>
    <row r="160" spans="2:11" s="29" customFormat="1" ht="15.75" customHeight="1">
      <c r="B160" s="76" t="s">
        <v>16</v>
      </c>
      <c r="C160" s="37"/>
      <c r="D160" s="37"/>
      <c r="E160" s="37"/>
      <c r="F160" s="15"/>
      <c r="G160" s="2"/>
      <c r="H160" s="2"/>
      <c r="I160" s="3"/>
      <c r="J160" s="3"/>
      <c r="K160" s="3"/>
    </row>
    <row r="161" spans="1:11" s="29" customFormat="1" ht="15.75" customHeight="1">
      <c r="B161" s="578" t="s">
        <v>16</v>
      </c>
      <c r="C161" s="579" t="s">
        <v>265</v>
      </c>
      <c r="D161" s="584">
        <v>2021</v>
      </c>
      <c r="E161" s="585">
        <v>2020</v>
      </c>
      <c r="F161" s="584">
        <v>2019</v>
      </c>
      <c r="G161" s="585">
        <v>2018</v>
      </c>
      <c r="H161" s="584">
        <v>2017</v>
      </c>
      <c r="I161" s="585">
        <v>2016</v>
      </c>
      <c r="J161" s="584">
        <v>2015</v>
      </c>
      <c r="K161" s="585">
        <v>2014</v>
      </c>
    </row>
    <row r="162" spans="1:11" s="29" customFormat="1" ht="15.75" customHeight="1">
      <c r="B162" s="582" t="s">
        <v>16</v>
      </c>
      <c r="C162" s="595"/>
      <c r="D162" s="585" t="s">
        <v>271</v>
      </c>
      <c r="E162" s="585" t="s">
        <v>271</v>
      </c>
      <c r="F162" s="585" t="s">
        <v>271</v>
      </c>
      <c r="G162" s="585" t="s">
        <v>271</v>
      </c>
      <c r="H162" s="585" t="s">
        <v>271</v>
      </c>
      <c r="I162" s="585" t="s">
        <v>271</v>
      </c>
      <c r="J162" s="585" t="s">
        <v>271</v>
      </c>
      <c r="K162" s="585" t="s">
        <v>271</v>
      </c>
    </row>
    <row r="163" spans="1:11" s="29" customFormat="1" ht="15.75" customHeight="1">
      <c r="B163" s="76" t="s">
        <v>16</v>
      </c>
      <c r="C163" s="13" t="s">
        <v>272</v>
      </c>
      <c r="D163" s="606">
        <v>0</v>
      </c>
      <c r="E163" s="606">
        <v>0</v>
      </c>
      <c r="F163" s="606">
        <v>0</v>
      </c>
      <c r="G163" s="606">
        <v>0</v>
      </c>
      <c r="H163" s="606">
        <v>5251</v>
      </c>
      <c r="I163" s="606">
        <v>14513</v>
      </c>
      <c r="J163" s="606">
        <v>19063</v>
      </c>
      <c r="K163" s="606">
        <v>17558</v>
      </c>
    </row>
    <row r="164" spans="1:11" s="29" customFormat="1" ht="15.75" customHeight="1">
      <c r="B164" s="76" t="s">
        <v>16</v>
      </c>
      <c r="C164" s="13" t="s">
        <v>348</v>
      </c>
      <c r="D164" s="606">
        <v>0</v>
      </c>
      <c r="E164" s="606">
        <v>0</v>
      </c>
      <c r="F164" s="606">
        <v>0</v>
      </c>
      <c r="G164" s="606">
        <v>0</v>
      </c>
      <c r="H164" s="606">
        <v>9074</v>
      </c>
      <c r="I164" s="262">
        <v>0</v>
      </c>
      <c r="J164" s="262" t="s">
        <v>62</v>
      </c>
      <c r="K164" s="262" t="s">
        <v>62</v>
      </c>
    </row>
    <row r="165" spans="1:11" s="29" customFormat="1" ht="15.75" customHeight="1">
      <c r="B165" s="76" t="s">
        <v>16</v>
      </c>
      <c r="C165" s="13" t="s">
        <v>319</v>
      </c>
      <c r="D165" s="262">
        <v>0</v>
      </c>
      <c r="E165" s="262">
        <v>0</v>
      </c>
      <c r="F165" s="262">
        <v>0</v>
      </c>
      <c r="G165" s="262">
        <v>0</v>
      </c>
      <c r="H165" s="262">
        <v>0</v>
      </c>
      <c r="I165" s="262">
        <v>0</v>
      </c>
      <c r="J165" s="262" t="s">
        <v>62</v>
      </c>
      <c r="K165" s="262" t="s">
        <v>62</v>
      </c>
    </row>
    <row r="166" spans="1:11" s="29" customFormat="1" ht="15.75" customHeight="1">
      <c r="B166" s="76" t="s">
        <v>16</v>
      </c>
      <c r="C166" s="7" t="s">
        <v>202</v>
      </c>
      <c r="D166" s="607">
        <v>0</v>
      </c>
      <c r="E166" s="607">
        <v>0</v>
      </c>
      <c r="F166" s="607">
        <v>0</v>
      </c>
      <c r="G166" s="607">
        <v>0</v>
      </c>
      <c r="H166" s="607">
        <v>14325</v>
      </c>
      <c r="I166" s="607">
        <v>14513</v>
      </c>
      <c r="J166" s="607">
        <v>19063</v>
      </c>
      <c r="K166" s="607">
        <v>17558</v>
      </c>
    </row>
    <row r="167" spans="1:11">
      <c r="B167" s="76" t="s">
        <v>16</v>
      </c>
    </row>
    <row r="168" spans="1:11">
      <c r="A168" s="29"/>
      <c r="B168" s="589" t="s">
        <v>17</v>
      </c>
      <c r="C168" s="575" t="s">
        <v>222</v>
      </c>
      <c r="D168" s="576">
        <v>2021</v>
      </c>
      <c r="E168" s="576">
        <v>2020</v>
      </c>
      <c r="F168" s="576">
        <v>2019</v>
      </c>
      <c r="G168" s="577">
        <v>2018</v>
      </c>
      <c r="H168" s="577">
        <v>2017</v>
      </c>
      <c r="I168" s="577">
        <v>2016</v>
      </c>
      <c r="J168" s="577">
        <v>2015</v>
      </c>
      <c r="K168" s="577">
        <v>2014</v>
      </c>
    </row>
    <row r="169" spans="1:11">
      <c r="A169" s="29"/>
      <c r="B169" s="76" t="s">
        <v>17</v>
      </c>
      <c r="C169" s="135" t="s">
        <v>223</v>
      </c>
      <c r="D169" s="189">
        <v>5782276</v>
      </c>
      <c r="E169" s="189">
        <v>4266797</v>
      </c>
      <c r="F169" s="189">
        <v>4161295</v>
      </c>
      <c r="G169" s="189">
        <v>3742276</v>
      </c>
      <c r="H169" s="189">
        <v>3324688</v>
      </c>
      <c r="I169" s="189">
        <v>3023022</v>
      </c>
      <c r="J169" s="189">
        <v>3187439</v>
      </c>
      <c r="K169" s="189">
        <v>2306932</v>
      </c>
    </row>
    <row r="170" spans="1:11">
      <c r="A170" s="29"/>
      <c r="B170" s="76" t="s">
        <v>17</v>
      </c>
      <c r="C170" s="8" t="s">
        <v>224</v>
      </c>
      <c r="D170" s="190">
        <v>5349028</v>
      </c>
      <c r="E170" s="190">
        <v>4099879</v>
      </c>
      <c r="F170" s="190">
        <v>3972402</v>
      </c>
      <c r="G170" s="190">
        <v>3539514</v>
      </c>
      <c r="H170" s="190">
        <v>3055187</v>
      </c>
      <c r="I170" s="190">
        <v>2772621</v>
      </c>
      <c r="J170" s="190">
        <v>2983715</v>
      </c>
      <c r="K170" s="190">
        <v>2087504</v>
      </c>
    </row>
    <row r="171" spans="1:11">
      <c r="A171" s="29"/>
      <c r="B171" s="76" t="s">
        <v>17</v>
      </c>
      <c r="C171" s="58" t="s">
        <v>225</v>
      </c>
      <c r="D171" s="190">
        <v>30587</v>
      </c>
      <c r="E171" s="190">
        <v>27531</v>
      </c>
      <c r="F171" s="190">
        <v>9112</v>
      </c>
      <c r="G171" s="190">
        <v>10346</v>
      </c>
      <c r="H171" s="190">
        <v>46426</v>
      </c>
      <c r="I171" s="190">
        <v>16731</v>
      </c>
      <c r="J171" s="190">
        <v>26851</v>
      </c>
      <c r="K171" s="190">
        <v>1388</v>
      </c>
    </row>
    <row r="172" spans="1:11">
      <c r="A172" s="29"/>
      <c r="B172" s="76" t="s">
        <v>17</v>
      </c>
      <c r="C172" s="58" t="s">
        <v>349</v>
      </c>
      <c r="D172" s="190">
        <v>451447</v>
      </c>
      <c r="E172" s="190">
        <v>194952</v>
      </c>
      <c r="F172" s="190">
        <v>206292</v>
      </c>
      <c r="G172" s="190">
        <v>216592</v>
      </c>
      <c r="H172" s="190">
        <v>223455</v>
      </c>
      <c r="I172" s="190">
        <v>230186</v>
      </c>
      <c r="J172" s="190">
        <v>191520</v>
      </c>
      <c r="K172" s="190">
        <v>180567</v>
      </c>
    </row>
    <row r="173" spans="1:11">
      <c r="A173" s="29"/>
      <c r="B173" s="76" t="s">
        <v>17</v>
      </c>
      <c r="C173" s="58" t="s">
        <v>227</v>
      </c>
      <c r="D173" s="190">
        <v>-48786</v>
      </c>
      <c r="E173" s="190">
        <v>-55565</v>
      </c>
      <c r="F173" s="190">
        <v>-26511</v>
      </c>
      <c r="G173" s="190">
        <v>-24176</v>
      </c>
      <c r="H173" s="190">
        <v>-380</v>
      </c>
      <c r="I173" s="190">
        <v>3484</v>
      </c>
      <c r="J173" s="190">
        <v>-14647</v>
      </c>
      <c r="K173" s="190">
        <v>37473</v>
      </c>
    </row>
    <row r="174" spans="1:11">
      <c r="A174" s="29"/>
      <c r="B174" s="76" t="s">
        <v>17</v>
      </c>
      <c r="C174" s="135" t="s">
        <v>228</v>
      </c>
      <c r="D174" s="189">
        <v>3061809</v>
      </c>
      <c r="E174" s="189">
        <v>2218938</v>
      </c>
      <c r="F174" s="189">
        <v>-2101920</v>
      </c>
      <c r="G174" s="189">
        <v>-2035950</v>
      </c>
      <c r="H174" s="189">
        <v>-1743980</v>
      </c>
      <c r="I174" s="189">
        <v>-1500604</v>
      </c>
      <c r="J174" s="189">
        <v>-1583834</v>
      </c>
      <c r="K174" s="189">
        <v>-1381140</v>
      </c>
    </row>
    <row r="175" spans="1:11">
      <c r="A175" s="29"/>
      <c r="B175" s="76" t="s">
        <v>17</v>
      </c>
      <c r="C175" s="58" t="s">
        <v>229</v>
      </c>
      <c r="D175" s="190">
        <v>2395035</v>
      </c>
      <c r="E175" s="190">
        <v>1773738</v>
      </c>
      <c r="F175" s="190">
        <v>-1687284</v>
      </c>
      <c r="G175" s="190">
        <v>-1587984</v>
      </c>
      <c r="H175" s="190">
        <v>-1265734</v>
      </c>
      <c r="I175" s="190">
        <v>-1072465</v>
      </c>
      <c r="J175" s="190">
        <v>-1185936</v>
      </c>
      <c r="K175" s="190">
        <v>-906209</v>
      </c>
    </row>
    <row r="176" spans="1:11">
      <c r="A176" s="29"/>
      <c r="B176" s="76" t="s">
        <v>17</v>
      </c>
      <c r="C176" s="58" t="s">
        <v>230</v>
      </c>
      <c r="D176" s="190">
        <v>208181</v>
      </c>
      <c r="E176" s="190">
        <v>197800</v>
      </c>
      <c r="F176" s="190">
        <v>-198830</v>
      </c>
      <c r="G176" s="190">
        <v>-202197</v>
      </c>
      <c r="H176" s="190">
        <v>-193754</v>
      </c>
      <c r="I176" s="190">
        <v>-154525</v>
      </c>
      <c r="J176" s="190">
        <v>-156229</v>
      </c>
      <c r="K176" s="190">
        <v>-146993</v>
      </c>
    </row>
    <row r="177" spans="1:11">
      <c r="A177" s="29"/>
      <c r="B177" s="76" t="s">
        <v>17</v>
      </c>
      <c r="C177" s="58" t="s">
        <v>231</v>
      </c>
      <c r="D177" s="190">
        <v>458593</v>
      </c>
      <c r="E177" s="190">
        <v>247400</v>
      </c>
      <c r="F177" s="190">
        <v>-215806</v>
      </c>
      <c r="G177" s="190">
        <v>-245769</v>
      </c>
      <c r="H177" s="190">
        <v>-284492</v>
      </c>
      <c r="I177" s="190">
        <v>-273614</v>
      </c>
      <c r="J177" s="190">
        <v>-241669</v>
      </c>
      <c r="K177" s="190">
        <v>-327938</v>
      </c>
    </row>
    <row r="178" spans="1:11">
      <c r="A178" s="29"/>
      <c r="B178" s="76" t="s">
        <v>17</v>
      </c>
      <c r="C178" s="135" t="s">
        <v>232</v>
      </c>
      <c r="D178" s="189">
        <v>2720467</v>
      </c>
      <c r="E178" s="189">
        <v>2047859</v>
      </c>
      <c r="F178" s="189">
        <v>2059375</v>
      </c>
      <c r="G178" s="189">
        <v>1706326</v>
      </c>
      <c r="H178" s="189">
        <v>1580708</v>
      </c>
      <c r="I178" s="189">
        <v>1522418</v>
      </c>
      <c r="J178" s="189">
        <v>1603605</v>
      </c>
      <c r="K178" s="189">
        <v>925792</v>
      </c>
    </row>
    <row r="179" spans="1:11">
      <c r="A179" s="29"/>
      <c r="B179" s="76" t="s">
        <v>17</v>
      </c>
      <c r="C179" s="136" t="s">
        <v>233</v>
      </c>
      <c r="D179" s="190">
        <v>105587</v>
      </c>
      <c r="E179" s="190">
        <v>100998</v>
      </c>
      <c r="F179" s="190">
        <v>-95527</v>
      </c>
      <c r="G179" s="190">
        <v>91586</v>
      </c>
      <c r="H179" s="190">
        <v>97552</v>
      </c>
      <c r="I179" s="190">
        <v>76561</v>
      </c>
      <c r="J179" s="190">
        <v>69206</v>
      </c>
      <c r="K179" s="190">
        <v>68085</v>
      </c>
    </row>
    <row r="180" spans="1:11">
      <c r="A180" s="29"/>
      <c r="B180" s="76" t="s">
        <v>17</v>
      </c>
      <c r="C180" s="135" t="s">
        <v>234</v>
      </c>
      <c r="D180" s="189">
        <v>2614880</v>
      </c>
      <c r="E180" s="189">
        <v>1946861</v>
      </c>
      <c r="F180" s="189">
        <v>1963848</v>
      </c>
      <c r="G180" s="189">
        <v>1614740</v>
      </c>
      <c r="H180" s="189">
        <v>1483156</v>
      </c>
      <c r="I180" s="189">
        <v>1445857</v>
      </c>
      <c r="J180" s="189">
        <v>1534399</v>
      </c>
      <c r="K180" s="189">
        <v>857707</v>
      </c>
    </row>
    <row r="181" spans="1:11">
      <c r="A181" s="29"/>
      <c r="B181" s="76" t="s">
        <v>17</v>
      </c>
      <c r="C181" s="136" t="s">
        <v>235</v>
      </c>
      <c r="D181" s="192"/>
      <c r="E181" s="190">
        <v>89815</v>
      </c>
      <c r="F181" s="190">
        <v>78031</v>
      </c>
      <c r="G181" s="190">
        <v>73837</v>
      </c>
      <c r="H181" s="190">
        <v>101594</v>
      </c>
      <c r="I181" s="190">
        <v>126946</v>
      </c>
      <c r="J181" s="190">
        <v>122051</v>
      </c>
      <c r="K181" s="190">
        <v>62289</v>
      </c>
    </row>
    <row r="182" spans="1:11">
      <c r="A182" s="29"/>
      <c r="B182" s="76" t="s">
        <v>17</v>
      </c>
      <c r="C182" s="58" t="s">
        <v>237</v>
      </c>
      <c r="D182" s="190">
        <v>215191</v>
      </c>
      <c r="E182" s="190">
        <v>89815</v>
      </c>
      <c r="F182" s="190">
        <v>78031</v>
      </c>
      <c r="G182" s="190">
        <v>73837</v>
      </c>
      <c r="H182" s="190">
        <v>101594</v>
      </c>
      <c r="I182" s="190">
        <v>126946</v>
      </c>
      <c r="J182" s="190">
        <v>122051</v>
      </c>
      <c r="K182" s="190">
        <v>62289</v>
      </c>
    </row>
    <row r="183" spans="1:11">
      <c r="A183" s="29"/>
      <c r="B183" s="76" t="s">
        <v>17</v>
      </c>
      <c r="C183" s="135" t="s">
        <v>238</v>
      </c>
      <c r="D183" s="189">
        <v>2830071</v>
      </c>
      <c r="E183" s="189">
        <v>2036676</v>
      </c>
      <c r="F183" s="189">
        <v>2041879</v>
      </c>
      <c r="G183" s="189">
        <v>1688577</v>
      </c>
      <c r="H183" s="189">
        <v>1584750</v>
      </c>
      <c r="I183" s="189">
        <v>1572803</v>
      </c>
      <c r="J183" s="189">
        <v>1656450</v>
      </c>
      <c r="K183" s="189">
        <v>919996</v>
      </c>
    </row>
    <row r="184" spans="1:11">
      <c r="A184" s="29"/>
      <c r="B184" s="589" t="s">
        <v>17</v>
      </c>
      <c r="C184" s="575" t="s">
        <v>350</v>
      </c>
      <c r="D184" s="576">
        <v>2021</v>
      </c>
      <c r="E184" s="576" t="s">
        <v>295</v>
      </c>
      <c r="F184" s="576">
        <v>2019</v>
      </c>
      <c r="G184" s="577">
        <v>2018</v>
      </c>
      <c r="H184" s="577">
        <v>2017</v>
      </c>
      <c r="I184" s="577">
        <v>2016</v>
      </c>
      <c r="J184" s="577">
        <v>2015</v>
      </c>
      <c r="K184" s="577">
        <v>2014</v>
      </c>
    </row>
    <row r="185" spans="1:11">
      <c r="A185" s="29"/>
      <c r="B185" s="76" t="s">
        <v>17</v>
      </c>
      <c r="C185" s="135" t="s">
        <v>240</v>
      </c>
      <c r="D185" s="189">
        <v>177553</v>
      </c>
      <c r="E185" s="189">
        <v>167686</v>
      </c>
      <c r="F185" s="189">
        <v>191219</v>
      </c>
      <c r="G185" s="189">
        <v>216005</v>
      </c>
      <c r="H185" s="189">
        <v>93755</v>
      </c>
      <c r="I185" s="189">
        <v>151670</v>
      </c>
      <c r="J185" s="189">
        <v>157564</v>
      </c>
      <c r="K185" s="189">
        <v>139818</v>
      </c>
    </row>
    <row r="186" spans="1:11">
      <c r="A186" s="29"/>
      <c r="B186" s="76" t="s">
        <v>17</v>
      </c>
      <c r="C186" s="58" t="s">
        <v>241</v>
      </c>
      <c r="D186" s="190">
        <v>124633</v>
      </c>
      <c r="E186" s="190">
        <v>114911</v>
      </c>
      <c r="F186" s="190">
        <v>138754</v>
      </c>
      <c r="G186" s="190">
        <v>170333</v>
      </c>
      <c r="H186" s="190">
        <v>70030</v>
      </c>
      <c r="I186" s="190">
        <v>92749</v>
      </c>
      <c r="J186" s="190">
        <v>90716</v>
      </c>
      <c r="K186" s="190">
        <v>88472</v>
      </c>
    </row>
    <row r="187" spans="1:11">
      <c r="A187" s="29"/>
      <c r="B187" s="76" t="s">
        <v>17</v>
      </c>
      <c r="C187" s="58" t="s">
        <v>242</v>
      </c>
      <c r="D187" s="190">
        <v>45164</v>
      </c>
      <c r="E187" s="190">
        <v>46073</v>
      </c>
      <c r="F187" s="190">
        <v>43096</v>
      </c>
      <c r="G187" s="190">
        <v>42589</v>
      </c>
      <c r="H187" s="190">
        <v>11913</v>
      </c>
      <c r="I187" s="190">
        <v>44901</v>
      </c>
      <c r="J187" s="190">
        <v>56004</v>
      </c>
      <c r="K187" s="190">
        <v>40015</v>
      </c>
    </row>
    <row r="188" spans="1:11">
      <c r="A188" s="29"/>
      <c r="B188" s="76" t="s">
        <v>17</v>
      </c>
      <c r="C188" s="58" t="s">
        <v>243</v>
      </c>
      <c r="D188" s="190">
        <v>7756</v>
      </c>
      <c r="E188" s="190">
        <v>6702</v>
      </c>
      <c r="F188" s="190">
        <v>9369</v>
      </c>
      <c r="G188" s="190">
        <v>3083</v>
      </c>
      <c r="H188" s="202"/>
      <c r="I188" s="190">
        <v>14020</v>
      </c>
      <c r="J188" s="190">
        <v>10844</v>
      </c>
      <c r="K188" s="190">
        <v>11331</v>
      </c>
    </row>
    <row r="189" spans="1:11">
      <c r="A189" s="29"/>
      <c r="B189" s="76" t="s">
        <v>17</v>
      </c>
      <c r="C189" s="135" t="s">
        <v>244</v>
      </c>
      <c r="D189" s="189">
        <v>1725602</v>
      </c>
      <c r="E189" s="189">
        <v>1407789</v>
      </c>
      <c r="F189" s="189">
        <v>1391694</v>
      </c>
      <c r="G189" s="189">
        <v>1157924</v>
      </c>
      <c r="H189" s="189">
        <v>385625</v>
      </c>
      <c r="I189" s="189">
        <v>1120466</v>
      </c>
      <c r="J189" s="189">
        <v>1204593</v>
      </c>
      <c r="K189" s="189">
        <v>624229</v>
      </c>
    </row>
    <row r="190" spans="1:11">
      <c r="A190" s="29"/>
      <c r="B190" s="76" t="s">
        <v>17</v>
      </c>
      <c r="C190" s="58" t="s">
        <v>351</v>
      </c>
      <c r="D190" s="189">
        <v>548049</v>
      </c>
      <c r="E190" s="189">
        <v>409456</v>
      </c>
      <c r="F190" s="189">
        <v>395552</v>
      </c>
      <c r="G190" s="189">
        <v>599730</v>
      </c>
      <c r="H190" s="189">
        <v>515679</v>
      </c>
      <c r="I190" s="189">
        <v>627745</v>
      </c>
      <c r="J190" s="189">
        <v>712229</v>
      </c>
      <c r="K190" s="189">
        <v>222803</v>
      </c>
    </row>
    <row r="191" spans="1:11">
      <c r="A191" s="29"/>
      <c r="B191" s="76" t="s">
        <v>17</v>
      </c>
      <c r="C191" s="58" t="s">
        <v>246</v>
      </c>
      <c r="D191" s="190">
        <v>747433</v>
      </c>
      <c r="E191" s="190">
        <v>682171</v>
      </c>
      <c r="F191" s="190">
        <v>656031</v>
      </c>
      <c r="G191" s="190">
        <v>557038</v>
      </c>
      <c r="H191" s="190">
        <v>700</v>
      </c>
      <c r="I191" s="190">
        <v>491949</v>
      </c>
      <c r="J191" s="190">
        <v>491577</v>
      </c>
      <c r="K191" s="190">
        <v>350350</v>
      </c>
    </row>
    <row r="192" spans="1:11">
      <c r="A192" s="29"/>
      <c r="B192" s="76" t="s">
        <v>17</v>
      </c>
      <c r="C192" s="58" t="s">
        <v>247</v>
      </c>
      <c r="D192" s="190">
        <v>1159</v>
      </c>
      <c r="E192" s="190">
        <v>1107</v>
      </c>
      <c r="F192" s="190">
        <v>1132</v>
      </c>
      <c r="G192" s="190">
        <v>1156</v>
      </c>
      <c r="H192" s="190">
        <v>262104</v>
      </c>
      <c r="I192" s="190">
        <v>772</v>
      </c>
      <c r="J192" s="190">
        <v>787</v>
      </c>
      <c r="K192" s="190">
        <v>671</v>
      </c>
    </row>
    <row r="193" spans="1:11">
      <c r="A193" s="29"/>
      <c r="B193" s="76" t="s">
        <v>17</v>
      </c>
      <c r="C193" s="58" t="s">
        <v>248</v>
      </c>
      <c r="D193" s="190">
        <v>428961</v>
      </c>
      <c r="E193" s="190">
        <v>315055</v>
      </c>
      <c r="F193" s="190">
        <v>338979</v>
      </c>
      <c r="G193" s="190" t="s">
        <v>62</v>
      </c>
      <c r="H193" s="190" t="s">
        <v>62</v>
      </c>
      <c r="I193" s="190" t="s">
        <v>62</v>
      </c>
      <c r="J193" s="190" t="s">
        <v>62</v>
      </c>
      <c r="K193" s="190">
        <v>50405</v>
      </c>
    </row>
    <row r="194" spans="1:11">
      <c r="A194" s="29"/>
      <c r="B194" s="76" t="s">
        <v>17</v>
      </c>
      <c r="C194" s="7" t="s">
        <v>250</v>
      </c>
      <c r="D194" s="189">
        <v>325473</v>
      </c>
      <c r="E194" s="189">
        <v>118835</v>
      </c>
      <c r="F194" s="189">
        <v>125803</v>
      </c>
      <c r="G194" s="189">
        <v>144033</v>
      </c>
      <c r="H194" s="189">
        <v>112230</v>
      </c>
      <c r="I194" s="189">
        <v>193289</v>
      </c>
      <c r="J194" s="189">
        <v>184733</v>
      </c>
      <c r="K194" s="189">
        <v>122501</v>
      </c>
    </row>
    <row r="195" spans="1:11">
      <c r="A195" s="29"/>
      <c r="B195" s="76" t="s">
        <v>17</v>
      </c>
      <c r="C195" s="8" t="s">
        <v>251</v>
      </c>
      <c r="D195" s="190">
        <v>324882</v>
      </c>
      <c r="E195" s="190">
        <v>119625</v>
      </c>
      <c r="F195" s="190">
        <v>125168</v>
      </c>
      <c r="G195" s="190">
        <v>142210</v>
      </c>
      <c r="H195" s="190">
        <v>1881</v>
      </c>
      <c r="I195" s="190">
        <v>98351</v>
      </c>
      <c r="J195" s="190">
        <v>125244</v>
      </c>
      <c r="K195" s="190">
        <v>79828</v>
      </c>
    </row>
    <row r="196" spans="1:11">
      <c r="A196" s="29"/>
      <c r="B196" s="76" t="s">
        <v>17</v>
      </c>
      <c r="C196" s="8" t="s">
        <v>252</v>
      </c>
      <c r="D196" s="190">
        <v>591</v>
      </c>
      <c r="E196" s="190">
        <v>-790</v>
      </c>
      <c r="F196" s="190">
        <v>635</v>
      </c>
      <c r="G196" s="190">
        <v>1823</v>
      </c>
      <c r="H196" s="190">
        <v>26703</v>
      </c>
      <c r="I196" s="190">
        <v>1948</v>
      </c>
      <c r="J196" s="190">
        <v>3974</v>
      </c>
      <c r="K196" s="190">
        <v>2296</v>
      </c>
    </row>
    <row r="197" spans="1:11">
      <c r="A197" s="29"/>
      <c r="B197" s="76" t="s">
        <v>17</v>
      </c>
      <c r="C197" s="58" t="s">
        <v>352</v>
      </c>
      <c r="D197" s="190"/>
      <c r="E197" s="190"/>
      <c r="F197" s="190"/>
      <c r="G197" s="190" t="s">
        <v>62</v>
      </c>
      <c r="H197" s="190" t="s">
        <v>62</v>
      </c>
      <c r="I197" s="190">
        <v>92990</v>
      </c>
      <c r="J197" s="190">
        <v>55515</v>
      </c>
      <c r="K197" s="190">
        <v>40377</v>
      </c>
    </row>
    <row r="198" spans="1:11">
      <c r="A198" s="29"/>
      <c r="B198" s="76" t="s">
        <v>17</v>
      </c>
      <c r="C198" s="7" t="s">
        <v>253</v>
      </c>
      <c r="D198" s="189">
        <v>601443</v>
      </c>
      <c r="E198" s="189">
        <v>342366</v>
      </c>
      <c r="F198" s="189">
        <v>333163</v>
      </c>
      <c r="G198" s="189">
        <v>170615</v>
      </c>
      <c r="H198" s="189" t="s">
        <v>62</v>
      </c>
      <c r="I198" s="189">
        <v>107378</v>
      </c>
      <c r="J198" s="189">
        <v>109560</v>
      </c>
      <c r="K198" s="189">
        <v>33448</v>
      </c>
    </row>
    <row r="199" spans="1:11">
      <c r="A199" s="29"/>
      <c r="B199" s="76" t="s">
        <v>17</v>
      </c>
      <c r="C199" s="8" t="s">
        <v>255</v>
      </c>
      <c r="D199" s="190" t="s">
        <v>62</v>
      </c>
      <c r="E199" s="190">
        <v>10792</v>
      </c>
      <c r="F199" s="190">
        <v>16658</v>
      </c>
      <c r="G199" s="190" t="s">
        <v>62</v>
      </c>
      <c r="H199" s="190">
        <v>5207</v>
      </c>
      <c r="I199" s="190" t="s">
        <v>62</v>
      </c>
      <c r="J199" s="190" t="s">
        <v>62</v>
      </c>
      <c r="K199" s="190" t="s">
        <v>62</v>
      </c>
    </row>
    <row r="200" spans="1:11">
      <c r="A200" s="29"/>
      <c r="B200" s="76" t="s">
        <v>17</v>
      </c>
      <c r="C200" s="8" t="s">
        <v>256</v>
      </c>
      <c r="D200" s="190">
        <v>173752</v>
      </c>
      <c r="E200" s="190">
        <v>248680</v>
      </c>
      <c r="F200" s="190">
        <v>112386</v>
      </c>
      <c r="G200" s="190" t="s">
        <v>62</v>
      </c>
      <c r="H200" s="190">
        <v>46993</v>
      </c>
      <c r="I200" s="190" t="s">
        <v>62</v>
      </c>
      <c r="J200" s="190" t="s">
        <v>62</v>
      </c>
      <c r="K200" s="190" t="s">
        <v>62</v>
      </c>
    </row>
    <row r="201" spans="1:11">
      <c r="A201" s="29"/>
      <c r="B201" s="76" t="s">
        <v>17</v>
      </c>
      <c r="C201" s="8" t="s">
        <v>257</v>
      </c>
      <c r="D201" s="190">
        <v>427691</v>
      </c>
      <c r="E201" s="190">
        <v>82894</v>
      </c>
      <c r="F201" s="190">
        <v>204119</v>
      </c>
      <c r="G201" s="190">
        <v>162084</v>
      </c>
      <c r="H201" s="190">
        <v>51930</v>
      </c>
      <c r="I201" s="190">
        <v>26354</v>
      </c>
      <c r="J201" s="190">
        <v>59611</v>
      </c>
      <c r="K201" s="190">
        <v>29445</v>
      </c>
    </row>
    <row r="202" spans="1:11">
      <c r="A202" s="29"/>
      <c r="B202" s="76" t="s">
        <v>17</v>
      </c>
      <c r="C202" s="8" t="s">
        <v>258</v>
      </c>
      <c r="D202" s="190" t="s">
        <v>62</v>
      </c>
      <c r="E202" s="190" t="s">
        <v>62</v>
      </c>
      <c r="F202" s="190" t="s">
        <v>62</v>
      </c>
      <c r="G202" s="190"/>
      <c r="H202" s="190"/>
      <c r="I202" s="190"/>
      <c r="J202" s="190"/>
      <c r="K202" s="190"/>
    </row>
    <row r="203" spans="1:11">
      <c r="A203" s="29"/>
      <c r="B203" s="76" t="s">
        <v>17</v>
      </c>
      <c r="C203" s="8" t="s">
        <v>260</v>
      </c>
      <c r="D203" s="190" t="s">
        <v>62</v>
      </c>
      <c r="E203" s="190" t="s">
        <v>62</v>
      </c>
      <c r="F203" s="190" t="s">
        <v>62</v>
      </c>
      <c r="G203" s="190"/>
      <c r="H203" s="190"/>
      <c r="I203" s="190"/>
      <c r="J203" s="190"/>
      <c r="K203" s="190"/>
    </row>
    <row r="204" spans="1:11">
      <c r="A204" s="29"/>
      <c r="B204" s="76" t="s">
        <v>17</v>
      </c>
      <c r="C204" s="8" t="s">
        <v>261</v>
      </c>
      <c r="D204" s="190" t="s">
        <v>62</v>
      </c>
      <c r="E204" s="190" t="s">
        <v>62</v>
      </c>
      <c r="F204" s="190" t="s">
        <v>62</v>
      </c>
      <c r="G204" s="190"/>
      <c r="H204" s="190"/>
      <c r="I204" s="190"/>
      <c r="J204" s="190"/>
      <c r="K204" s="190"/>
    </row>
    <row r="205" spans="1:11">
      <c r="A205" s="29"/>
      <c r="B205" s="76" t="s">
        <v>17</v>
      </c>
      <c r="C205" s="8" t="s">
        <v>262</v>
      </c>
      <c r="D205" s="190" t="s">
        <v>62</v>
      </c>
      <c r="E205" s="190" t="s">
        <v>62</v>
      </c>
      <c r="F205" s="190" t="s">
        <v>62</v>
      </c>
      <c r="G205" s="190"/>
      <c r="H205" s="190"/>
      <c r="I205" s="190"/>
      <c r="J205" s="190"/>
      <c r="K205" s="190"/>
    </row>
    <row r="206" spans="1:11">
      <c r="A206" s="29"/>
      <c r="B206" s="76" t="s">
        <v>17</v>
      </c>
      <c r="C206" s="8" t="s">
        <v>263</v>
      </c>
      <c r="D206" s="190" t="s">
        <v>62</v>
      </c>
      <c r="E206" s="190" t="s">
        <v>62</v>
      </c>
      <c r="F206" s="190" t="s">
        <v>62</v>
      </c>
      <c r="G206" s="190"/>
      <c r="H206" s="190"/>
      <c r="I206" s="190"/>
      <c r="J206" s="190"/>
      <c r="K206" s="190"/>
    </row>
    <row r="207" spans="1:11">
      <c r="A207" s="29"/>
      <c r="B207" s="76" t="s">
        <v>17</v>
      </c>
      <c r="C207" s="8" t="s">
        <v>274</v>
      </c>
      <c r="D207" s="190" t="s">
        <v>62</v>
      </c>
      <c r="E207" s="190" t="s">
        <v>62</v>
      </c>
      <c r="F207" s="190" t="s">
        <v>62</v>
      </c>
      <c r="G207" s="190">
        <v>8531</v>
      </c>
      <c r="H207" s="190" t="s">
        <v>62</v>
      </c>
      <c r="I207" s="190">
        <v>81024</v>
      </c>
      <c r="J207" s="190">
        <v>49949</v>
      </c>
      <c r="K207" s="190">
        <v>4003</v>
      </c>
    </row>
    <row r="208" spans="1:11">
      <c r="A208" s="29"/>
      <c r="B208" s="76" t="s">
        <v>17</v>
      </c>
      <c r="C208" s="62"/>
      <c r="D208" s="62"/>
      <c r="E208" s="62"/>
      <c r="F208" s="29"/>
      <c r="G208" s="29"/>
      <c r="H208" s="29"/>
      <c r="I208" s="3"/>
    </row>
    <row r="209" spans="1:11">
      <c r="A209" s="29"/>
      <c r="B209" s="578" t="s">
        <v>17</v>
      </c>
      <c r="C209" s="579" t="s">
        <v>265</v>
      </c>
      <c r="D209" s="596">
        <v>2021</v>
      </c>
      <c r="E209" s="597"/>
      <c r="F209" s="608">
        <v>2020</v>
      </c>
      <c r="G209" s="581">
        <v>2019</v>
      </c>
      <c r="H209" s="581">
        <v>2018</v>
      </c>
      <c r="I209" s="3"/>
    </row>
    <row r="210" spans="1:11">
      <c r="A210" s="29"/>
      <c r="B210" s="582" t="s">
        <v>17</v>
      </c>
      <c r="C210" s="595"/>
      <c r="D210" s="581" t="s">
        <v>266</v>
      </c>
      <c r="E210" s="581" t="s">
        <v>267</v>
      </c>
      <c r="F210" s="581" t="s">
        <v>266</v>
      </c>
      <c r="G210" s="581" t="s">
        <v>266</v>
      </c>
      <c r="H210" s="581" t="s">
        <v>266</v>
      </c>
      <c r="I210" s="3"/>
    </row>
    <row r="211" spans="1:11">
      <c r="A211" s="29"/>
      <c r="B211" s="76" t="s">
        <v>17</v>
      </c>
      <c r="C211" s="13" t="s">
        <v>268</v>
      </c>
      <c r="D211" s="13">
        <v>466.4</v>
      </c>
      <c r="E211" s="223">
        <f>((D211/F211)-1)*100</f>
        <v>140.90909090909091</v>
      </c>
      <c r="F211" s="246">
        <v>193.6</v>
      </c>
      <c r="G211" s="5">
        <v>204.7</v>
      </c>
      <c r="H211" s="5">
        <v>179.1</v>
      </c>
      <c r="I211" s="3"/>
    </row>
    <row r="212" spans="1:11">
      <c r="A212" s="29"/>
      <c r="B212" s="76" t="s">
        <v>17</v>
      </c>
      <c r="C212" s="13" t="s">
        <v>269</v>
      </c>
      <c r="D212" s="13">
        <v>43.8</v>
      </c>
      <c r="E212" s="223">
        <f>((D212/F212)-1)*100-0.1</f>
        <v>129.21937172774869</v>
      </c>
      <c r="F212" s="246">
        <v>19.100000000000001</v>
      </c>
      <c r="G212" s="5">
        <v>15.4</v>
      </c>
      <c r="H212" s="5">
        <v>25.1</v>
      </c>
      <c r="I212" s="3"/>
    </row>
    <row r="213" spans="1:11">
      <c r="A213" s="29"/>
      <c r="B213" s="76" t="s">
        <v>17</v>
      </c>
      <c r="C213" s="13" t="s">
        <v>270</v>
      </c>
      <c r="D213" s="13">
        <v>5.4</v>
      </c>
      <c r="E213" s="223">
        <f>((D213/F213)-1)*100-0.1</f>
        <v>-57.580314960629913</v>
      </c>
      <c r="F213" s="246">
        <v>12.7</v>
      </c>
      <c r="G213" s="5">
        <v>18.2</v>
      </c>
      <c r="H213" s="5">
        <v>48.4</v>
      </c>
      <c r="I213" s="3"/>
    </row>
    <row r="214" spans="1:11">
      <c r="A214" s="29"/>
      <c r="B214" s="76" t="s">
        <v>17</v>
      </c>
      <c r="C214" s="7" t="s">
        <v>202</v>
      </c>
      <c r="D214" s="7">
        <v>515.5</v>
      </c>
      <c r="E214" s="224">
        <f t="shared" ref="E214" si="2">((D214/F214)-1)*100</f>
        <v>128.7045252883762</v>
      </c>
      <c r="F214" s="247">
        <v>225.4</v>
      </c>
      <c r="G214" s="4">
        <v>238.3</v>
      </c>
      <c r="H214" s="4">
        <v>252.6</v>
      </c>
    </row>
    <row r="215" spans="1:11">
      <c r="A215" s="29"/>
      <c r="B215" s="76" t="s">
        <v>17</v>
      </c>
      <c r="I215" s="3"/>
    </row>
    <row r="216" spans="1:11">
      <c r="A216" s="29"/>
      <c r="B216" s="578" t="s">
        <v>17</v>
      </c>
      <c r="C216" s="579" t="s">
        <v>353</v>
      </c>
      <c r="D216" s="584">
        <v>2021</v>
      </c>
      <c r="E216" s="585">
        <v>2020</v>
      </c>
      <c r="F216" s="584">
        <v>2019</v>
      </c>
      <c r="G216" s="585">
        <v>2018</v>
      </c>
      <c r="H216" s="584">
        <v>2017</v>
      </c>
      <c r="I216" s="585">
        <v>2016</v>
      </c>
      <c r="J216" s="584">
        <v>2015</v>
      </c>
      <c r="K216" s="585">
        <v>2014</v>
      </c>
    </row>
    <row r="217" spans="1:11">
      <c r="A217" s="29"/>
      <c r="B217" s="582" t="s">
        <v>17</v>
      </c>
      <c r="C217" s="595"/>
      <c r="D217" s="585" t="s">
        <v>271</v>
      </c>
      <c r="E217" s="585" t="s">
        <v>271</v>
      </c>
      <c r="F217" s="585" t="s">
        <v>271</v>
      </c>
      <c r="G217" s="585" t="s">
        <v>271</v>
      </c>
      <c r="H217" s="585" t="s">
        <v>271</v>
      </c>
      <c r="I217" s="585" t="s">
        <v>271</v>
      </c>
      <c r="J217" s="585" t="s">
        <v>271</v>
      </c>
      <c r="K217" s="585" t="s">
        <v>271</v>
      </c>
    </row>
    <row r="218" spans="1:11">
      <c r="A218" s="29"/>
      <c r="B218" s="76" t="s">
        <v>17</v>
      </c>
      <c r="C218" s="13" t="s">
        <v>272</v>
      </c>
      <c r="D218" s="587">
        <v>0</v>
      </c>
      <c r="E218" s="587">
        <v>0</v>
      </c>
      <c r="F218" s="587">
        <v>0</v>
      </c>
      <c r="G218" s="587">
        <v>0</v>
      </c>
      <c r="H218" s="587">
        <v>221431</v>
      </c>
      <c r="I218" s="587">
        <v>220610</v>
      </c>
      <c r="J218" s="587">
        <v>192809</v>
      </c>
      <c r="K218" s="587">
        <v>176400</v>
      </c>
    </row>
    <row r="219" spans="1:11">
      <c r="A219" s="29"/>
      <c r="B219" s="76" t="s">
        <v>17</v>
      </c>
      <c r="C219" s="13" t="s">
        <v>348</v>
      </c>
      <c r="D219" s="587">
        <v>0</v>
      </c>
      <c r="E219" s="587">
        <v>0</v>
      </c>
      <c r="F219" s="587">
        <v>0</v>
      </c>
      <c r="G219" s="587">
        <v>0</v>
      </c>
      <c r="H219" s="587">
        <v>246151</v>
      </c>
      <c r="I219" s="587">
        <v>23907</v>
      </c>
      <c r="J219" s="587">
        <v>28428</v>
      </c>
      <c r="K219" s="587">
        <v>43342</v>
      </c>
    </row>
    <row r="220" spans="1:11">
      <c r="A220" s="29"/>
      <c r="B220" s="76" t="s">
        <v>17</v>
      </c>
      <c r="C220" s="13" t="s">
        <v>319</v>
      </c>
      <c r="D220" s="587">
        <v>0</v>
      </c>
      <c r="E220" s="587">
        <v>0</v>
      </c>
      <c r="F220" s="587">
        <v>0</v>
      </c>
      <c r="G220" s="587">
        <v>0</v>
      </c>
      <c r="H220" s="587" t="s">
        <v>62</v>
      </c>
      <c r="I220" s="587" t="s">
        <v>62</v>
      </c>
      <c r="J220" s="587" t="s">
        <v>62</v>
      </c>
      <c r="K220" s="587" t="s">
        <v>62</v>
      </c>
    </row>
    <row r="221" spans="1:11">
      <c r="A221" s="29"/>
      <c r="B221" s="76" t="s">
        <v>17</v>
      </c>
      <c r="C221" s="7" t="s">
        <v>202</v>
      </c>
      <c r="D221" s="588">
        <v>0</v>
      </c>
      <c r="E221" s="588">
        <v>0</v>
      </c>
      <c r="F221" s="588">
        <v>0</v>
      </c>
      <c r="G221" s="588">
        <v>0</v>
      </c>
      <c r="H221" s="588">
        <v>467582</v>
      </c>
      <c r="I221" s="588">
        <v>244516</v>
      </c>
      <c r="J221" s="588">
        <v>221237</v>
      </c>
      <c r="K221" s="588">
        <v>219742</v>
      </c>
    </row>
    <row r="222" spans="1:11">
      <c r="A222" s="29"/>
      <c r="B222" s="76" t="s">
        <v>17</v>
      </c>
      <c r="C222" s="13" t="s">
        <v>354</v>
      </c>
      <c r="D222" s="587">
        <v>0</v>
      </c>
      <c r="E222" s="587">
        <v>0</v>
      </c>
      <c r="F222" s="587">
        <v>0</v>
      </c>
      <c r="G222" s="587">
        <v>0</v>
      </c>
      <c r="H222" s="587" t="s">
        <v>62</v>
      </c>
      <c r="I222" s="587">
        <v>137</v>
      </c>
      <c r="J222" s="587">
        <v>1185</v>
      </c>
      <c r="K222" s="587" t="s">
        <v>62</v>
      </c>
    </row>
    <row r="223" spans="1:11">
      <c r="A223" s="29"/>
      <c r="B223" s="76" t="s">
        <v>17</v>
      </c>
      <c r="C223" s="7" t="s">
        <v>202</v>
      </c>
      <c r="D223" s="588">
        <v>0</v>
      </c>
      <c r="E223" s="588">
        <v>0</v>
      </c>
      <c r="F223" s="588">
        <v>0</v>
      </c>
      <c r="G223" s="588">
        <v>0</v>
      </c>
      <c r="H223" s="588">
        <v>467582</v>
      </c>
      <c r="I223" s="588">
        <v>244380</v>
      </c>
      <c r="J223" s="588">
        <v>220052</v>
      </c>
      <c r="K223" s="588">
        <v>219742</v>
      </c>
    </row>
    <row r="224" spans="1:11">
      <c r="B224" s="76" t="s">
        <v>17</v>
      </c>
    </row>
    <row r="225" spans="1:11">
      <c r="A225" s="29"/>
      <c r="B225" s="589" t="s">
        <v>18</v>
      </c>
      <c r="C225" s="609" t="s">
        <v>222</v>
      </c>
      <c r="D225" s="610">
        <v>2021</v>
      </c>
      <c r="E225" s="610">
        <v>2020</v>
      </c>
      <c r="F225" s="610">
        <v>2019</v>
      </c>
      <c r="G225" s="610">
        <v>2018</v>
      </c>
      <c r="H225" s="610">
        <v>2017</v>
      </c>
      <c r="I225" s="610">
        <v>2016</v>
      </c>
      <c r="J225" s="610">
        <v>2015</v>
      </c>
      <c r="K225" s="610">
        <v>2014</v>
      </c>
    </row>
    <row r="226" spans="1:11">
      <c r="A226" s="29"/>
      <c r="B226" s="76" t="s">
        <v>18</v>
      </c>
      <c r="C226" s="141" t="s">
        <v>223</v>
      </c>
      <c r="D226" s="203">
        <v>10728079</v>
      </c>
      <c r="E226" s="203">
        <v>7895114</v>
      </c>
      <c r="F226" s="203">
        <v>7563904</v>
      </c>
      <c r="G226" s="203">
        <v>6749519</v>
      </c>
      <c r="H226" s="203">
        <v>5982010</v>
      </c>
      <c r="I226" s="203">
        <v>5404829</v>
      </c>
      <c r="J226" s="189">
        <v>5763971</v>
      </c>
      <c r="K226" s="189">
        <v>3753402</v>
      </c>
    </row>
    <row r="227" spans="1:11">
      <c r="A227" s="29"/>
      <c r="B227" s="76" t="s">
        <v>18</v>
      </c>
      <c r="C227" s="142" t="s">
        <v>224</v>
      </c>
      <c r="D227" s="190">
        <v>10208983</v>
      </c>
      <c r="E227" s="190">
        <v>7710580</v>
      </c>
      <c r="F227" s="190">
        <v>7005708</v>
      </c>
      <c r="G227" s="190">
        <v>6338552</v>
      </c>
      <c r="H227" s="190">
        <v>5500192</v>
      </c>
      <c r="I227" s="190">
        <v>4728533</v>
      </c>
      <c r="J227" s="189">
        <v>5240620</v>
      </c>
      <c r="K227" s="189">
        <v>3633630</v>
      </c>
    </row>
    <row r="228" spans="1:11">
      <c r="A228" s="29"/>
      <c r="B228" s="76" t="s">
        <v>18</v>
      </c>
      <c r="C228" s="142" t="s">
        <v>225</v>
      </c>
      <c r="D228" s="190">
        <v>34930</v>
      </c>
      <c r="E228" s="190">
        <v>13494</v>
      </c>
      <c r="F228" s="190">
        <v>24167</v>
      </c>
      <c r="G228" s="190">
        <v>36630</v>
      </c>
      <c r="H228" s="190">
        <v>54477</v>
      </c>
      <c r="I228" s="190">
        <v>25506</v>
      </c>
      <c r="J228" s="190">
        <v>8894</v>
      </c>
      <c r="K228" s="190">
        <v>674</v>
      </c>
    </row>
    <row r="229" spans="1:11">
      <c r="A229" s="29"/>
      <c r="B229" s="76" t="s">
        <v>18</v>
      </c>
      <c r="C229" s="142" t="s">
        <v>226</v>
      </c>
      <c r="D229" s="190">
        <v>561263</v>
      </c>
      <c r="E229" s="190">
        <v>318626</v>
      </c>
      <c r="F229" s="190">
        <v>636002</v>
      </c>
      <c r="G229" s="190">
        <v>421467</v>
      </c>
      <c r="H229" s="190">
        <v>497954</v>
      </c>
      <c r="I229" s="190">
        <v>615266</v>
      </c>
      <c r="J229" s="190">
        <v>524744</v>
      </c>
      <c r="K229" s="190">
        <v>180326</v>
      </c>
    </row>
    <row r="230" spans="1:11">
      <c r="A230" s="29"/>
      <c r="B230" s="76" t="s">
        <v>18</v>
      </c>
      <c r="C230" s="142" t="s">
        <v>227</v>
      </c>
      <c r="D230" s="190">
        <v>-77097</v>
      </c>
      <c r="E230" s="190">
        <v>-147586</v>
      </c>
      <c r="F230" s="190">
        <v>-101973</v>
      </c>
      <c r="G230" s="190">
        <v>-47130</v>
      </c>
      <c r="H230" s="190">
        <v>-70613</v>
      </c>
      <c r="I230" s="190">
        <v>35524</v>
      </c>
      <c r="J230" s="190">
        <v>-10287</v>
      </c>
      <c r="K230" s="190">
        <v>-61228</v>
      </c>
    </row>
    <row r="231" spans="1:11">
      <c r="A231" s="29"/>
      <c r="B231" s="76" t="s">
        <v>18</v>
      </c>
      <c r="C231" s="141" t="s">
        <v>228</v>
      </c>
      <c r="D231" s="203">
        <v>-5450460</v>
      </c>
      <c r="E231" s="203">
        <v>-3883059</v>
      </c>
      <c r="F231" s="203">
        <v>-3831690</v>
      </c>
      <c r="G231" s="203">
        <v>-3474712</v>
      </c>
      <c r="H231" s="203">
        <v>-3364412</v>
      </c>
      <c r="I231" s="203">
        <v>-2865369</v>
      </c>
      <c r="J231" s="189">
        <v>-3016524</v>
      </c>
      <c r="K231" s="189">
        <v>-2080679</v>
      </c>
    </row>
    <row r="232" spans="1:11">
      <c r="A232" s="29"/>
      <c r="B232" s="76" t="s">
        <v>18</v>
      </c>
      <c r="C232" s="142" t="s">
        <v>229</v>
      </c>
      <c r="D232" s="190">
        <v>-4456458</v>
      </c>
      <c r="E232" s="190">
        <v>-3196950</v>
      </c>
      <c r="F232" s="190">
        <v>-2796166</v>
      </c>
      <c r="G232" s="190">
        <v>-2605234</v>
      </c>
      <c r="H232" s="190">
        <v>-2453535</v>
      </c>
      <c r="I232" s="190">
        <v>-1946547</v>
      </c>
      <c r="J232" s="190">
        <v>-2118245</v>
      </c>
      <c r="K232" s="190">
        <v>-1456985</v>
      </c>
    </row>
    <row r="233" spans="1:11">
      <c r="A233" s="29"/>
      <c r="B233" s="76" t="s">
        <v>18</v>
      </c>
      <c r="C233" s="142" t="s">
        <v>230</v>
      </c>
      <c r="D233" s="190">
        <v>-322974</v>
      </c>
      <c r="E233" s="190">
        <v>-291528</v>
      </c>
      <c r="F233" s="190">
        <v>-313096</v>
      </c>
      <c r="G233" s="190">
        <v>-322167</v>
      </c>
      <c r="H233" s="190">
        <v>-277873</v>
      </c>
      <c r="I233" s="190">
        <v>-250554</v>
      </c>
      <c r="J233" s="190">
        <v>-300779</v>
      </c>
      <c r="K233" s="190">
        <v>-273544</v>
      </c>
    </row>
    <row r="234" spans="1:11">
      <c r="A234" s="29"/>
      <c r="B234" s="76" t="s">
        <v>18</v>
      </c>
      <c r="C234" s="142" t="s">
        <v>231</v>
      </c>
      <c r="D234" s="190">
        <v>-671028</v>
      </c>
      <c r="E234" s="190">
        <v>-394581</v>
      </c>
      <c r="F234" s="190">
        <v>-722428</v>
      </c>
      <c r="G234" s="190">
        <v>-547311</v>
      </c>
      <c r="H234" s="190">
        <v>-633004</v>
      </c>
      <c r="I234" s="190">
        <v>-668268</v>
      </c>
      <c r="J234" s="190">
        <v>-597500</v>
      </c>
      <c r="K234" s="190">
        <v>-350150</v>
      </c>
    </row>
    <row r="235" spans="1:11">
      <c r="A235" s="29"/>
      <c r="B235" s="76" t="s">
        <v>18</v>
      </c>
      <c r="C235" s="141" t="s">
        <v>232</v>
      </c>
      <c r="D235" s="203">
        <v>5277619</v>
      </c>
      <c r="E235" s="203">
        <v>4012055</v>
      </c>
      <c r="F235" s="203">
        <v>3732214</v>
      </c>
      <c r="G235" s="203">
        <v>3274807</v>
      </c>
      <c r="H235" s="203">
        <v>2617598</v>
      </c>
      <c r="I235" s="203">
        <v>2539460</v>
      </c>
      <c r="J235" s="189">
        <v>2747447</v>
      </c>
      <c r="K235" s="189">
        <v>1672723</v>
      </c>
    </row>
    <row r="236" spans="1:11">
      <c r="A236" s="29"/>
      <c r="B236" s="76" t="s">
        <v>18</v>
      </c>
      <c r="C236" s="143" t="s">
        <v>233</v>
      </c>
      <c r="D236" s="190">
        <v>-232390</v>
      </c>
      <c r="E236" s="190">
        <v>-242098</v>
      </c>
      <c r="F236" s="190">
        <v>-198263</v>
      </c>
      <c r="G236" s="190">
        <v>208816</v>
      </c>
      <c r="H236" s="190">
        <v>194377</v>
      </c>
      <c r="I236" s="190">
        <v>141165</v>
      </c>
      <c r="J236" s="190">
        <v>118601</v>
      </c>
      <c r="K236" s="190">
        <v>117346</v>
      </c>
    </row>
    <row r="237" spans="1:11">
      <c r="A237" s="29"/>
      <c r="B237" s="76" t="s">
        <v>18</v>
      </c>
      <c r="C237" s="141" t="s">
        <v>234</v>
      </c>
      <c r="D237" s="203">
        <v>5045229</v>
      </c>
      <c r="E237" s="203">
        <v>3769957</v>
      </c>
      <c r="F237" s="203">
        <v>3533951</v>
      </c>
      <c r="G237" s="203">
        <v>3065991</v>
      </c>
      <c r="H237" s="203">
        <v>2423221</v>
      </c>
      <c r="I237" s="203">
        <v>2398295</v>
      </c>
      <c r="J237" s="189">
        <v>2628846</v>
      </c>
      <c r="K237" s="189">
        <v>1555377</v>
      </c>
    </row>
    <row r="238" spans="1:11">
      <c r="A238" s="29"/>
      <c r="B238" s="76" t="s">
        <v>18</v>
      </c>
      <c r="C238" s="143" t="s">
        <v>235</v>
      </c>
      <c r="D238" s="273"/>
      <c r="E238" s="203"/>
      <c r="F238" s="203">
        <v>164342</v>
      </c>
      <c r="G238" s="203">
        <v>137649</v>
      </c>
      <c r="H238" s="203">
        <v>146384</v>
      </c>
      <c r="I238" s="203">
        <v>184912</v>
      </c>
      <c r="J238" s="189">
        <v>257459</v>
      </c>
      <c r="K238" s="189">
        <v>162019</v>
      </c>
    </row>
    <row r="239" spans="1:11">
      <c r="A239" s="29"/>
      <c r="B239" s="76" t="s">
        <v>18</v>
      </c>
      <c r="C239" s="142" t="s">
        <v>237</v>
      </c>
      <c r="D239" s="190">
        <v>509262</v>
      </c>
      <c r="E239" s="190">
        <v>167734</v>
      </c>
      <c r="F239" s="190">
        <v>164342</v>
      </c>
      <c r="G239" s="190">
        <v>137649</v>
      </c>
      <c r="H239" s="190">
        <v>146384</v>
      </c>
      <c r="I239" s="190">
        <v>184912</v>
      </c>
      <c r="J239" s="190">
        <v>257459</v>
      </c>
      <c r="K239" s="190">
        <v>162019</v>
      </c>
    </row>
    <row r="240" spans="1:11">
      <c r="A240" s="29"/>
      <c r="B240" s="76" t="s">
        <v>18</v>
      </c>
      <c r="C240" s="141" t="s">
        <v>238</v>
      </c>
      <c r="D240" s="203">
        <v>5554491</v>
      </c>
      <c r="E240" s="203">
        <v>3937691</v>
      </c>
      <c r="F240" s="203">
        <v>3698293</v>
      </c>
      <c r="G240" s="203">
        <v>3203640</v>
      </c>
      <c r="H240" s="203">
        <v>2569605</v>
      </c>
      <c r="I240" s="203">
        <v>2583207</v>
      </c>
      <c r="J240" s="189">
        <v>2886305</v>
      </c>
      <c r="K240" s="189">
        <v>1717396</v>
      </c>
    </row>
    <row r="241" spans="1:11">
      <c r="A241" s="29"/>
      <c r="B241" s="589" t="s">
        <v>18</v>
      </c>
      <c r="C241" s="609" t="s">
        <v>239</v>
      </c>
      <c r="D241" s="610"/>
      <c r="E241" s="610">
        <v>2020</v>
      </c>
      <c r="F241" s="610">
        <v>2019</v>
      </c>
      <c r="G241" s="610">
        <v>2018</v>
      </c>
      <c r="H241" s="610">
        <v>2017</v>
      </c>
      <c r="I241" s="610">
        <v>2016</v>
      </c>
      <c r="J241" s="610">
        <v>2015</v>
      </c>
      <c r="K241" s="610">
        <v>2014</v>
      </c>
    </row>
    <row r="242" spans="1:11">
      <c r="A242" s="29"/>
      <c r="B242" s="76" t="s">
        <v>18</v>
      </c>
      <c r="C242" s="141" t="s">
        <v>240</v>
      </c>
      <c r="D242" s="203">
        <v>191484</v>
      </c>
      <c r="E242" s="203">
        <v>159418</v>
      </c>
      <c r="F242" s="203">
        <v>178082</v>
      </c>
      <c r="G242" s="203">
        <v>173821</v>
      </c>
      <c r="H242" s="203">
        <v>162201</v>
      </c>
      <c r="I242" s="203">
        <v>159379</v>
      </c>
      <c r="J242" s="203">
        <v>125647</v>
      </c>
      <c r="K242" s="203">
        <v>146370</v>
      </c>
    </row>
    <row r="243" spans="1:11">
      <c r="A243" s="29"/>
      <c r="B243" s="76" t="s">
        <v>18</v>
      </c>
      <c r="C243" s="142" t="s">
        <v>241</v>
      </c>
      <c r="D243" s="190">
        <v>126021</v>
      </c>
      <c r="E243" s="190">
        <v>97330</v>
      </c>
      <c r="F243" s="190">
        <v>115587</v>
      </c>
      <c r="G243" s="190">
        <v>115540</v>
      </c>
      <c r="H243" s="190">
        <v>108005</v>
      </c>
      <c r="I243" s="190">
        <v>104325</v>
      </c>
      <c r="J243" s="190">
        <v>82027</v>
      </c>
      <c r="K243" s="190">
        <v>114508</v>
      </c>
    </row>
    <row r="244" spans="1:11">
      <c r="A244" s="29"/>
      <c r="B244" s="76" t="s">
        <v>18</v>
      </c>
      <c r="C244" s="142" t="s">
        <v>242</v>
      </c>
      <c r="D244" s="190">
        <v>51779</v>
      </c>
      <c r="E244" s="190">
        <v>49752</v>
      </c>
      <c r="F244" s="190">
        <v>47913</v>
      </c>
      <c r="G244" s="190">
        <v>46714</v>
      </c>
      <c r="H244" s="190">
        <v>42660</v>
      </c>
      <c r="I244" s="190">
        <v>40704</v>
      </c>
      <c r="J244" s="190">
        <v>33295</v>
      </c>
      <c r="K244" s="190">
        <v>19854</v>
      </c>
    </row>
    <row r="245" spans="1:11">
      <c r="A245" s="29"/>
      <c r="B245" s="76" t="s">
        <v>18</v>
      </c>
      <c r="C245" s="142" t="s">
        <v>243</v>
      </c>
      <c r="D245" s="190">
        <v>13684</v>
      </c>
      <c r="E245" s="190">
        <v>12336</v>
      </c>
      <c r="F245" s="190">
        <v>14582</v>
      </c>
      <c r="G245" s="190">
        <v>11567</v>
      </c>
      <c r="H245" s="190">
        <v>11536</v>
      </c>
      <c r="I245" s="190">
        <v>14350</v>
      </c>
      <c r="J245" s="190">
        <v>10325</v>
      </c>
      <c r="K245" s="190">
        <v>12008</v>
      </c>
    </row>
    <row r="246" spans="1:11">
      <c r="A246" s="29"/>
      <c r="B246" s="76" t="s">
        <v>18</v>
      </c>
      <c r="C246" s="141" t="s">
        <v>244</v>
      </c>
      <c r="D246" s="203">
        <v>3435962</v>
      </c>
      <c r="E246" s="203">
        <v>2829856</v>
      </c>
      <c r="F246" s="203">
        <v>2607756</v>
      </c>
      <c r="G246" s="203">
        <v>2298745</v>
      </c>
      <c r="H246" s="203">
        <v>1969838</v>
      </c>
      <c r="I246" s="203">
        <v>1845632</v>
      </c>
      <c r="J246" s="203">
        <v>2326324</v>
      </c>
      <c r="K246" s="203">
        <v>1038450</v>
      </c>
    </row>
    <row r="247" spans="1:11">
      <c r="A247" s="29"/>
      <c r="B247" s="76" t="s">
        <v>18</v>
      </c>
      <c r="C247" s="142" t="s">
        <v>245</v>
      </c>
      <c r="D247" s="190">
        <v>700917</v>
      </c>
      <c r="E247" s="190">
        <v>601022</v>
      </c>
      <c r="F247" s="190">
        <v>538674</v>
      </c>
      <c r="G247" s="190">
        <v>990933</v>
      </c>
      <c r="H247" s="190">
        <v>352069</v>
      </c>
      <c r="I247" s="190">
        <v>289484</v>
      </c>
      <c r="J247" s="190">
        <v>1246568</v>
      </c>
      <c r="K247" s="190">
        <v>259530</v>
      </c>
    </row>
    <row r="248" spans="1:11">
      <c r="A248" s="29"/>
      <c r="B248" s="76" t="s">
        <v>18</v>
      </c>
      <c r="C248" s="142" t="s">
        <v>246</v>
      </c>
      <c r="D248" s="190">
        <v>2046229</v>
      </c>
      <c r="E248" s="190">
        <v>1697287</v>
      </c>
      <c r="F248" s="190">
        <v>1529464</v>
      </c>
      <c r="G248" s="190">
        <v>1306460</v>
      </c>
      <c r="H248" s="190">
        <v>1191364</v>
      </c>
      <c r="I248" s="190">
        <v>1089499</v>
      </c>
      <c r="J248" s="190">
        <v>1078798</v>
      </c>
      <c r="K248" s="190">
        <v>778216</v>
      </c>
    </row>
    <row r="249" spans="1:11">
      <c r="A249" s="29"/>
      <c r="B249" s="76" t="s">
        <v>18</v>
      </c>
      <c r="C249" s="142" t="s">
        <v>247</v>
      </c>
      <c r="D249" s="190">
        <v>1866</v>
      </c>
      <c r="E249" s="190">
        <v>1657</v>
      </c>
      <c r="F249" s="190">
        <v>2109</v>
      </c>
      <c r="G249" s="190">
        <v>1352</v>
      </c>
      <c r="H249" s="190">
        <v>1133</v>
      </c>
      <c r="I249" s="190">
        <v>911</v>
      </c>
      <c r="J249" s="190">
        <v>958</v>
      </c>
      <c r="K249" s="190">
        <v>704</v>
      </c>
    </row>
    <row r="250" spans="1:11">
      <c r="A250" s="29"/>
      <c r="B250" s="76" t="s">
        <v>18</v>
      </c>
      <c r="C250" s="142" t="s">
        <v>248</v>
      </c>
      <c r="D250" s="190">
        <v>686950</v>
      </c>
      <c r="E250" s="190">
        <v>529890</v>
      </c>
      <c r="F250" s="190">
        <v>537509</v>
      </c>
      <c r="G250" s="190" t="s">
        <v>62</v>
      </c>
      <c r="H250" s="190">
        <v>425272</v>
      </c>
      <c r="I250" s="190">
        <v>465738</v>
      </c>
      <c r="J250" s="190" t="s">
        <v>62</v>
      </c>
      <c r="K250" s="190" t="s">
        <v>62</v>
      </c>
    </row>
    <row r="251" spans="1:11">
      <c r="A251" s="29"/>
      <c r="B251" s="76" t="s">
        <v>18</v>
      </c>
      <c r="C251" s="141" t="s">
        <v>250</v>
      </c>
      <c r="D251" s="203">
        <v>793650</v>
      </c>
      <c r="E251" s="203">
        <v>270451</v>
      </c>
      <c r="F251" s="203">
        <v>318299</v>
      </c>
      <c r="G251" s="203">
        <v>304106</v>
      </c>
      <c r="H251" s="203">
        <v>411678</v>
      </c>
      <c r="I251" s="203">
        <v>458007</v>
      </c>
      <c r="J251" s="189">
        <v>389088</v>
      </c>
      <c r="K251" s="189">
        <v>427802</v>
      </c>
    </row>
    <row r="252" spans="1:11">
      <c r="A252" s="29"/>
      <c r="B252" s="76" t="s">
        <v>18</v>
      </c>
      <c r="C252" s="142" t="s">
        <v>251</v>
      </c>
      <c r="D252" s="190">
        <v>792940</v>
      </c>
      <c r="E252" s="190">
        <v>269313</v>
      </c>
      <c r="F252" s="190">
        <v>316496</v>
      </c>
      <c r="G252" s="190">
        <v>301136</v>
      </c>
      <c r="H252" s="190">
        <v>409014</v>
      </c>
      <c r="I252" s="190">
        <v>452569</v>
      </c>
      <c r="J252" s="190">
        <v>380795</v>
      </c>
      <c r="K252" s="190">
        <v>420650</v>
      </c>
    </row>
    <row r="253" spans="1:11">
      <c r="A253" s="29"/>
      <c r="B253" s="76" t="s">
        <v>18</v>
      </c>
      <c r="C253" s="142" t="s">
        <v>252</v>
      </c>
      <c r="D253" s="190">
        <v>710</v>
      </c>
      <c r="E253" s="190">
        <v>1138</v>
      </c>
      <c r="F253" s="190">
        <v>1803</v>
      </c>
      <c r="G253" s="190">
        <v>2970</v>
      </c>
      <c r="H253" s="190">
        <v>2664</v>
      </c>
      <c r="I253" s="190">
        <v>5438</v>
      </c>
      <c r="J253" s="190">
        <v>8293</v>
      </c>
      <c r="K253" s="190">
        <v>7152</v>
      </c>
    </row>
    <row r="254" spans="1:11">
      <c r="A254" s="29"/>
      <c r="B254" s="76" t="s">
        <v>18</v>
      </c>
      <c r="C254" s="141" t="s">
        <v>253</v>
      </c>
      <c r="D254" s="203">
        <v>1133395</v>
      </c>
      <c r="E254" s="203">
        <v>677966</v>
      </c>
      <c r="F254" s="203">
        <v>594156</v>
      </c>
      <c r="G254" s="203">
        <v>426968</v>
      </c>
      <c r="H254" s="203">
        <v>25888</v>
      </c>
      <c r="I254" s="203">
        <v>120189</v>
      </c>
      <c r="J254" s="189">
        <v>45246</v>
      </c>
      <c r="K254" s="189">
        <v>104774</v>
      </c>
    </row>
    <row r="255" spans="1:11">
      <c r="A255" s="29"/>
      <c r="B255" s="76" t="s">
        <v>18</v>
      </c>
      <c r="C255" s="142" t="s">
        <v>254</v>
      </c>
      <c r="D255" s="190" t="s">
        <v>62</v>
      </c>
      <c r="E255" s="190" t="s">
        <v>62</v>
      </c>
      <c r="F255" s="190" t="s">
        <v>62</v>
      </c>
      <c r="G255" s="190" t="s">
        <v>62</v>
      </c>
      <c r="H255" s="190" t="s">
        <v>62</v>
      </c>
      <c r="I255" s="190" t="s">
        <v>62</v>
      </c>
      <c r="J255" s="190" t="s">
        <v>62</v>
      </c>
      <c r="K255" s="190" t="s">
        <v>62</v>
      </c>
    </row>
    <row r="256" spans="1:11">
      <c r="A256" s="29"/>
      <c r="B256" s="76" t="s">
        <v>18</v>
      </c>
      <c r="C256" s="142" t="s">
        <v>255</v>
      </c>
      <c r="D256" s="190">
        <v>56670</v>
      </c>
      <c r="E256" s="190">
        <v>33898</v>
      </c>
      <c r="F256" s="190" t="s">
        <v>355</v>
      </c>
      <c r="G256" s="190" t="s">
        <v>62</v>
      </c>
      <c r="H256" s="190">
        <v>1294</v>
      </c>
      <c r="I256" s="190">
        <v>6009</v>
      </c>
      <c r="J256" s="190" t="s">
        <v>62</v>
      </c>
      <c r="K256" s="190" t="s">
        <v>62</v>
      </c>
    </row>
    <row r="257" spans="1:11">
      <c r="A257" s="29"/>
      <c r="B257" s="76" t="s">
        <v>18</v>
      </c>
      <c r="C257" s="142" t="s">
        <v>256</v>
      </c>
      <c r="D257" s="190" t="s">
        <v>62</v>
      </c>
      <c r="E257" s="190" t="s">
        <v>62</v>
      </c>
      <c r="F257" s="190" t="s">
        <v>62</v>
      </c>
      <c r="G257" s="190" t="s">
        <v>62</v>
      </c>
      <c r="H257" s="190" t="s">
        <v>62</v>
      </c>
      <c r="I257" s="190" t="s">
        <v>62</v>
      </c>
      <c r="J257" s="190" t="s">
        <v>62</v>
      </c>
      <c r="K257" s="190" t="s">
        <v>62</v>
      </c>
    </row>
    <row r="258" spans="1:11">
      <c r="A258" s="29"/>
      <c r="B258" s="76" t="s">
        <v>18</v>
      </c>
      <c r="C258" s="8" t="s">
        <v>274</v>
      </c>
      <c r="D258" s="190">
        <v>673140</v>
      </c>
      <c r="E258" s="190">
        <v>131991</v>
      </c>
      <c r="F258" s="190">
        <v>151457</v>
      </c>
      <c r="G258" s="190">
        <v>255850</v>
      </c>
      <c r="H258" s="190">
        <v>13809</v>
      </c>
      <c r="I258" s="190">
        <v>20694</v>
      </c>
      <c r="J258" s="190">
        <v>14771</v>
      </c>
      <c r="K258" s="190">
        <v>17025</v>
      </c>
    </row>
    <row r="259" spans="1:11">
      <c r="A259" s="29"/>
      <c r="B259" s="76" t="s">
        <v>18</v>
      </c>
      <c r="C259" s="8" t="s">
        <v>258</v>
      </c>
      <c r="D259" s="190" t="s">
        <v>62</v>
      </c>
      <c r="E259" s="190" t="s">
        <v>62</v>
      </c>
      <c r="F259" s="190" t="s">
        <v>62</v>
      </c>
      <c r="G259" s="190"/>
      <c r="H259" s="190"/>
      <c r="I259" s="190"/>
      <c r="J259" s="190"/>
      <c r="K259" s="190"/>
    </row>
    <row r="260" spans="1:11">
      <c r="A260" s="29"/>
      <c r="B260" s="76" t="s">
        <v>18</v>
      </c>
      <c r="C260" s="8" t="s">
        <v>260</v>
      </c>
      <c r="D260" s="190" t="s">
        <v>62</v>
      </c>
      <c r="E260" s="190" t="s">
        <v>62</v>
      </c>
      <c r="F260" s="190" t="s">
        <v>62</v>
      </c>
      <c r="G260" s="190"/>
      <c r="H260" s="190"/>
      <c r="I260" s="190"/>
      <c r="J260" s="190"/>
      <c r="K260" s="190"/>
    </row>
    <row r="261" spans="1:11">
      <c r="A261" s="29"/>
      <c r="B261" s="76" t="s">
        <v>18</v>
      </c>
      <c r="C261" s="8" t="s">
        <v>261</v>
      </c>
      <c r="D261" s="190">
        <v>415167</v>
      </c>
      <c r="E261" s="190">
        <v>524446</v>
      </c>
      <c r="F261" s="190" t="s">
        <v>356</v>
      </c>
      <c r="G261" s="190"/>
      <c r="H261" s="190"/>
      <c r="I261" s="190"/>
      <c r="J261" s="190"/>
      <c r="K261" s="190"/>
    </row>
    <row r="262" spans="1:11">
      <c r="A262" s="29"/>
      <c r="B262" s="76" t="s">
        <v>18</v>
      </c>
      <c r="C262" s="8" t="s">
        <v>262</v>
      </c>
      <c r="D262" s="190">
        <v>-11582</v>
      </c>
      <c r="E262" s="190">
        <v>-12369</v>
      </c>
      <c r="F262" s="190" t="s">
        <v>357</v>
      </c>
      <c r="G262" s="190"/>
      <c r="H262" s="190"/>
      <c r="I262" s="190"/>
      <c r="J262" s="190"/>
      <c r="K262" s="190"/>
    </row>
    <row r="263" spans="1:11">
      <c r="A263" s="29"/>
      <c r="B263" s="76" t="s">
        <v>18</v>
      </c>
      <c r="C263" s="8" t="s">
        <v>263</v>
      </c>
      <c r="D263" s="190" t="s">
        <v>62</v>
      </c>
      <c r="E263" s="190" t="s">
        <v>62</v>
      </c>
      <c r="F263" s="190" t="s">
        <v>62</v>
      </c>
      <c r="G263" s="190"/>
      <c r="H263" s="190"/>
      <c r="I263" s="190"/>
      <c r="J263" s="190"/>
      <c r="K263" s="190"/>
    </row>
    <row r="264" spans="1:11">
      <c r="A264" s="29"/>
      <c r="B264" s="76" t="s">
        <v>18</v>
      </c>
      <c r="C264" s="142" t="s">
        <v>264</v>
      </c>
      <c r="D264" s="190" t="s">
        <v>62</v>
      </c>
      <c r="E264" s="190" t="s">
        <v>62</v>
      </c>
      <c r="F264" s="190" t="s">
        <v>62</v>
      </c>
      <c r="G264" s="190">
        <v>171118</v>
      </c>
      <c r="H264" s="190">
        <v>29938</v>
      </c>
      <c r="I264" s="190">
        <v>106866</v>
      </c>
      <c r="J264" s="190">
        <v>30475</v>
      </c>
      <c r="K264" s="190">
        <v>87749</v>
      </c>
    </row>
    <row r="265" spans="1:11">
      <c r="A265" s="29"/>
      <c r="B265" s="76" t="s">
        <v>18</v>
      </c>
      <c r="C265" s="142" t="s">
        <v>358</v>
      </c>
      <c r="D265" s="190" t="s">
        <v>62</v>
      </c>
      <c r="E265" s="190" t="s">
        <v>62</v>
      </c>
      <c r="F265" s="190" t="s">
        <v>62</v>
      </c>
      <c r="G265" s="190" t="s">
        <v>62</v>
      </c>
      <c r="H265" s="190">
        <v>-19153</v>
      </c>
      <c r="I265" s="190">
        <v>-13380</v>
      </c>
      <c r="J265" s="190" t="s">
        <v>62</v>
      </c>
      <c r="K265" s="190" t="s">
        <v>62</v>
      </c>
    </row>
    <row r="266" spans="1:11">
      <c r="A266" s="29"/>
      <c r="B266" s="76" t="s">
        <v>18</v>
      </c>
      <c r="C266" s="62"/>
      <c r="D266" s="62"/>
      <c r="E266" s="62"/>
      <c r="F266" s="12"/>
      <c r="G266" s="12"/>
      <c r="H266" s="29"/>
      <c r="I266" s="3"/>
      <c r="K266"/>
    </row>
    <row r="267" spans="1:11">
      <c r="A267" s="29"/>
      <c r="B267" s="578" t="s">
        <v>18</v>
      </c>
      <c r="C267" s="575" t="s">
        <v>265</v>
      </c>
      <c r="D267" s="611">
        <v>2021</v>
      </c>
      <c r="E267" s="597"/>
      <c r="F267" s="598">
        <v>2020</v>
      </c>
      <c r="G267" s="581">
        <v>2019</v>
      </c>
      <c r="H267" s="581">
        <v>2018</v>
      </c>
      <c r="I267" s="3"/>
      <c r="K267"/>
    </row>
    <row r="268" spans="1:11">
      <c r="A268" s="29"/>
      <c r="B268" s="582" t="s">
        <v>18</v>
      </c>
      <c r="C268" s="575"/>
      <c r="D268" s="612" t="s">
        <v>266</v>
      </c>
      <c r="E268" s="612" t="s">
        <v>267</v>
      </c>
      <c r="F268" s="612" t="s">
        <v>266</v>
      </c>
      <c r="G268" s="612" t="s">
        <v>266</v>
      </c>
      <c r="H268" s="612" t="s">
        <v>266</v>
      </c>
      <c r="I268" s="3"/>
      <c r="K268"/>
    </row>
    <row r="269" spans="1:11">
      <c r="A269" s="29"/>
      <c r="B269" s="76" t="s">
        <v>18</v>
      </c>
      <c r="C269" s="13" t="s">
        <v>268</v>
      </c>
      <c r="D269" s="236">
        <v>579.70000000000005</v>
      </c>
      <c r="E269" s="237">
        <v>74.345864661654161</v>
      </c>
      <c r="F269" s="236">
        <v>332.5</v>
      </c>
      <c r="G269" s="236">
        <v>701.3</v>
      </c>
      <c r="H269" s="236">
        <v>538.29999999999995</v>
      </c>
      <c r="I269" s="3"/>
      <c r="K269"/>
    </row>
    <row r="270" spans="1:11">
      <c r="A270" s="29"/>
      <c r="B270" s="76" t="s">
        <v>18</v>
      </c>
      <c r="C270" s="13" t="s">
        <v>269</v>
      </c>
      <c r="D270" s="236">
        <v>4.3</v>
      </c>
      <c r="E270" s="237">
        <v>-96.164139161462984</v>
      </c>
      <c r="F270" s="236">
        <v>112.1</v>
      </c>
      <c r="G270" s="236">
        <v>10.6</v>
      </c>
      <c r="H270" s="236">
        <v>139.30000000000001</v>
      </c>
      <c r="I270" s="3"/>
      <c r="K270"/>
    </row>
    <row r="271" spans="1:11">
      <c r="A271" s="29"/>
      <c r="B271" s="76" t="s">
        <v>18</v>
      </c>
      <c r="C271" s="13" t="s">
        <v>270</v>
      </c>
      <c r="D271" s="236">
        <v>12</v>
      </c>
      <c r="E271" s="237">
        <v>-44.700460829493082</v>
      </c>
      <c r="F271" s="236">
        <v>21.7</v>
      </c>
      <c r="G271" s="236">
        <v>31.4</v>
      </c>
      <c r="H271" s="236">
        <v>22.6</v>
      </c>
      <c r="I271" s="3"/>
      <c r="K271"/>
    </row>
    <row r="272" spans="1:11">
      <c r="A272" s="29"/>
      <c r="B272" s="76" t="s">
        <v>18</v>
      </c>
      <c r="C272" s="19" t="s">
        <v>202</v>
      </c>
      <c r="D272" s="238">
        <v>595.9</v>
      </c>
      <c r="E272" s="239">
        <v>27.820677820677808</v>
      </c>
      <c r="F272" s="238">
        <v>466.2</v>
      </c>
      <c r="G272" s="238">
        <v>743.3</v>
      </c>
      <c r="H272" s="238">
        <v>700.2</v>
      </c>
      <c r="J272" s="2"/>
      <c r="K272"/>
    </row>
    <row r="273" spans="1:11">
      <c r="A273" s="29"/>
      <c r="B273" s="76" t="s">
        <v>18</v>
      </c>
      <c r="I273" s="3"/>
      <c r="K273"/>
    </row>
    <row r="274" spans="1:11">
      <c r="A274" s="29"/>
      <c r="B274" s="578" t="s">
        <v>18</v>
      </c>
      <c r="C274" s="579" t="s">
        <v>265</v>
      </c>
      <c r="D274" s="584">
        <v>2021</v>
      </c>
      <c r="E274" s="613">
        <v>2020</v>
      </c>
      <c r="F274" s="584">
        <v>2019</v>
      </c>
      <c r="G274" s="613">
        <v>2018</v>
      </c>
      <c r="H274" s="584">
        <v>2017</v>
      </c>
      <c r="I274" s="613">
        <v>2016</v>
      </c>
      <c r="J274" s="584">
        <v>2015</v>
      </c>
      <c r="K274" s="613">
        <v>2014</v>
      </c>
    </row>
    <row r="275" spans="1:11">
      <c r="A275" s="29"/>
      <c r="B275" s="582" t="s">
        <v>18</v>
      </c>
      <c r="C275" s="595"/>
      <c r="D275" s="613" t="s">
        <v>271</v>
      </c>
      <c r="E275" s="613" t="s">
        <v>271</v>
      </c>
      <c r="F275" s="613" t="s">
        <v>271</v>
      </c>
      <c r="G275" s="613" t="s">
        <v>271</v>
      </c>
      <c r="H275" s="613" t="s">
        <v>271</v>
      </c>
      <c r="I275" s="613" t="s">
        <v>271</v>
      </c>
      <c r="J275" s="613" t="s">
        <v>271</v>
      </c>
      <c r="K275" s="613" t="s">
        <v>271</v>
      </c>
    </row>
    <row r="276" spans="1:11">
      <c r="A276" s="29"/>
      <c r="B276" s="76" t="s">
        <v>18</v>
      </c>
      <c r="C276" s="13" t="s">
        <v>272</v>
      </c>
      <c r="D276" s="587">
        <v>0</v>
      </c>
      <c r="E276" s="587">
        <v>0</v>
      </c>
      <c r="F276" s="587">
        <v>0</v>
      </c>
      <c r="G276" s="587">
        <v>0</v>
      </c>
      <c r="H276" s="587">
        <v>64284</v>
      </c>
      <c r="I276" s="587">
        <v>508739</v>
      </c>
      <c r="J276" s="587">
        <v>99069.86</v>
      </c>
      <c r="K276" s="587">
        <v>34654.300000000003</v>
      </c>
    </row>
    <row r="277" spans="1:11">
      <c r="A277" s="29"/>
      <c r="B277" s="76" t="s">
        <v>18</v>
      </c>
      <c r="C277" s="13" t="s">
        <v>348</v>
      </c>
      <c r="D277" s="587">
        <v>0</v>
      </c>
      <c r="E277" s="587">
        <v>0</v>
      </c>
      <c r="F277" s="587">
        <v>0</v>
      </c>
      <c r="G277" s="587">
        <v>0</v>
      </c>
      <c r="H277" s="587">
        <v>636702</v>
      </c>
      <c r="I277" s="587">
        <v>98173</v>
      </c>
      <c r="J277" s="587">
        <v>30760.46</v>
      </c>
      <c r="K277" s="587">
        <v>19775.2</v>
      </c>
    </row>
    <row r="278" spans="1:11">
      <c r="A278" s="29"/>
      <c r="B278" s="76" t="s">
        <v>18</v>
      </c>
      <c r="C278" s="13" t="s">
        <v>319</v>
      </c>
      <c r="D278" s="587">
        <v>0</v>
      </c>
      <c r="E278" s="587">
        <v>0</v>
      </c>
      <c r="F278" s="587">
        <v>0</v>
      </c>
      <c r="G278" s="587">
        <v>0</v>
      </c>
      <c r="H278" s="587">
        <v>0</v>
      </c>
      <c r="I278" s="587">
        <v>0</v>
      </c>
      <c r="J278" s="587">
        <v>132987.20000000001</v>
      </c>
      <c r="K278" s="587">
        <v>82059.92</v>
      </c>
    </row>
    <row r="279" spans="1:11">
      <c r="A279" s="29"/>
      <c r="B279" s="76" t="s">
        <v>18</v>
      </c>
      <c r="C279" s="7" t="s">
        <v>202</v>
      </c>
      <c r="D279" s="588">
        <v>0</v>
      </c>
      <c r="E279" s="588">
        <v>0</v>
      </c>
      <c r="F279" s="588">
        <v>0</v>
      </c>
      <c r="G279" s="588">
        <v>0</v>
      </c>
      <c r="H279" s="588">
        <v>700985</v>
      </c>
      <c r="I279" s="588">
        <v>606912</v>
      </c>
      <c r="J279" s="588">
        <v>262817.52</v>
      </c>
      <c r="K279" s="588">
        <v>136489.41999999998</v>
      </c>
    </row>
    <row r="280" spans="1:11">
      <c r="B280" s="76" t="s">
        <v>18</v>
      </c>
    </row>
    <row r="281" spans="1:11">
      <c r="A281" s="29"/>
      <c r="B281" s="589" t="s">
        <v>19</v>
      </c>
      <c r="C281" s="575" t="s">
        <v>222</v>
      </c>
      <c r="D281" s="576">
        <v>2021</v>
      </c>
      <c r="E281" s="576">
        <v>2020</v>
      </c>
      <c r="F281" s="576">
        <v>2019</v>
      </c>
      <c r="G281" s="614">
        <v>2018</v>
      </c>
      <c r="H281" s="615">
        <v>2017</v>
      </c>
      <c r="I281" s="615">
        <v>2016</v>
      </c>
      <c r="J281" s="615">
        <v>2015</v>
      </c>
      <c r="K281" s="615">
        <v>2014</v>
      </c>
    </row>
    <row r="282" spans="1:11">
      <c r="A282" s="29"/>
      <c r="B282" s="76" t="s">
        <v>19</v>
      </c>
      <c r="C282" s="135" t="s">
        <v>223</v>
      </c>
      <c r="D282" s="200">
        <v>313334</v>
      </c>
      <c r="E282" s="200">
        <v>298244</v>
      </c>
      <c r="F282" s="200">
        <v>286661</v>
      </c>
      <c r="G282" s="200">
        <v>263768</v>
      </c>
      <c r="H282" s="200">
        <v>241369</v>
      </c>
      <c r="I282" s="200">
        <v>246637</v>
      </c>
      <c r="J282" s="200">
        <v>254124</v>
      </c>
      <c r="K282" s="200">
        <v>169456</v>
      </c>
    </row>
    <row r="283" spans="1:11">
      <c r="A283" s="29"/>
      <c r="B283" s="76" t="s">
        <v>19</v>
      </c>
      <c r="C283" s="58" t="s">
        <v>224</v>
      </c>
      <c r="D283" s="201">
        <v>302419</v>
      </c>
      <c r="E283" s="201">
        <v>283187</v>
      </c>
      <c r="F283" s="201">
        <v>278360</v>
      </c>
      <c r="G283" s="201">
        <v>256839</v>
      </c>
      <c r="H283" s="201">
        <v>234733</v>
      </c>
      <c r="I283" s="201">
        <v>240203</v>
      </c>
      <c r="J283" s="201">
        <v>233206</v>
      </c>
      <c r="K283" s="201">
        <v>160966</v>
      </c>
    </row>
    <row r="284" spans="1:11">
      <c r="A284" s="29"/>
      <c r="B284" s="76" t="s">
        <v>19</v>
      </c>
      <c r="C284" s="58" t="s">
        <v>225</v>
      </c>
      <c r="D284" s="201">
        <v>3409</v>
      </c>
      <c r="E284" s="201">
        <v>1159</v>
      </c>
      <c r="F284" s="201">
        <v>465</v>
      </c>
      <c r="G284" s="201">
        <v>525</v>
      </c>
      <c r="H284" s="201">
        <v>704</v>
      </c>
      <c r="I284" s="201">
        <v>424</v>
      </c>
      <c r="J284" s="201">
        <v>663</v>
      </c>
      <c r="K284" s="201">
        <v>441</v>
      </c>
    </row>
    <row r="285" spans="1:11">
      <c r="A285" s="29"/>
      <c r="B285" s="76" t="s">
        <v>19</v>
      </c>
      <c r="C285" s="58" t="s">
        <v>226</v>
      </c>
      <c r="D285" s="201">
        <v>8406</v>
      </c>
      <c r="E285" s="201">
        <v>16209</v>
      </c>
      <c r="F285" s="201">
        <v>8461</v>
      </c>
      <c r="G285" s="201">
        <v>6877</v>
      </c>
      <c r="H285" s="201">
        <v>6394</v>
      </c>
      <c r="I285" s="201">
        <v>6420</v>
      </c>
      <c r="J285" s="201">
        <v>20350</v>
      </c>
      <c r="K285" s="201">
        <v>8200</v>
      </c>
    </row>
    <row r="286" spans="1:11">
      <c r="A286" s="29"/>
      <c r="B286" s="76" t="s">
        <v>19</v>
      </c>
      <c r="C286" s="58" t="s">
        <v>227</v>
      </c>
      <c r="D286" s="201">
        <v>-900</v>
      </c>
      <c r="E286" s="201">
        <v>-2311</v>
      </c>
      <c r="F286" s="201">
        <v>-625</v>
      </c>
      <c r="G286" s="201">
        <v>-473</v>
      </c>
      <c r="H286" s="201">
        <v>-462</v>
      </c>
      <c r="I286" s="201">
        <v>-410</v>
      </c>
      <c r="J286" s="201">
        <v>-95</v>
      </c>
      <c r="K286" s="201">
        <v>-151</v>
      </c>
    </row>
    <row r="287" spans="1:11">
      <c r="A287" s="29"/>
      <c r="B287" s="76" t="s">
        <v>19</v>
      </c>
      <c r="C287" s="135" t="s">
        <v>228</v>
      </c>
      <c r="D287" s="200">
        <v>156436</v>
      </c>
      <c r="E287" s="200">
        <v>153747</v>
      </c>
      <c r="F287" s="200">
        <v>-139973</v>
      </c>
      <c r="G287" s="200">
        <v>-127051</v>
      </c>
      <c r="H287" s="200">
        <v>-120778</v>
      </c>
      <c r="I287" s="200">
        <v>-134631</v>
      </c>
      <c r="J287" s="200">
        <v>-126627</v>
      </c>
      <c r="K287" s="200">
        <v>-98593</v>
      </c>
    </row>
    <row r="288" spans="1:11">
      <c r="A288" s="29"/>
      <c r="B288" s="76" t="s">
        <v>19</v>
      </c>
      <c r="C288" s="58" t="s">
        <v>229</v>
      </c>
      <c r="D288" s="201">
        <v>133601</v>
      </c>
      <c r="E288" s="201">
        <v>123715</v>
      </c>
      <c r="F288" s="201">
        <v>-117692</v>
      </c>
      <c r="G288" s="201">
        <v>-106825</v>
      </c>
      <c r="H288" s="201">
        <v>-98068</v>
      </c>
      <c r="I288" s="201">
        <v>-102034</v>
      </c>
      <c r="J288" s="201">
        <v>-83307</v>
      </c>
      <c r="K288" s="201">
        <v>-67004</v>
      </c>
    </row>
    <row r="289" spans="1:11">
      <c r="A289" s="29"/>
      <c r="B289" s="76" t="s">
        <v>19</v>
      </c>
      <c r="C289" s="58" t="s">
        <v>230</v>
      </c>
      <c r="D289" s="201">
        <v>11663</v>
      </c>
      <c r="E289" s="201">
        <v>11255</v>
      </c>
      <c r="F289" s="201">
        <v>-11922</v>
      </c>
      <c r="G289" s="201">
        <v>-11305</v>
      </c>
      <c r="H289" s="201">
        <v>-11817</v>
      </c>
      <c r="I289" s="201">
        <v>-23148</v>
      </c>
      <c r="J289" s="201">
        <v>-21570</v>
      </c>
      <c r="K289" s="201">
        <v>-20021</v>
      </c>
    </row>
    <row r="290" spans="1:11">
      <c r="A290" s="29"/>
      <c r="B290" s="76" t="s">
        <v>19</v>
      </c>
      <c r="C290" s="58" t="s">
        <v>231</v>
      </c>
      <c r="D290" s="201">
        <v>11172</v>
      </c>
      <c r="E290" s="201">
        <v>18777</v>
      </c>
      <c r="F290" s="201">
        <v>-10359</v>
      </c>
      <c r="G290" s="200">
        <v>-10113</v>
      </c>
      <c r="H290" s="201">
        <v>-10893</v>
      </c>
      <c r="I290" s="201">
        <v>-9449</v>
      </c>
      <c r="J290" s="201">
        <v>-21750</v>
      </c>
      <c r="K290" s="201">
        <v>-11568</v>
      </c>
    </row>
    <row r="291" spans="1:11">
      <c r="A291" s="29"/>
      <c r="B291" s="76" t="s">
        <v>19</v>
      </c>
      <c r="C291" s="135" t="s">
        <v>232</v>
      </c>
      <c r="D291" s="200">
        <v>156898</v>
      </c>
      <c r="E291" s="200">
        <v>144497</v>
      </c>
      <c r="F291" s="200">
        <v>146688</v>
      </c>
      <c r="G291" s="200">
        <v>135525</v>
      </c>
      <c r="H291" s="200">
        <v>120591</v>
      </c>
      <c r="I291" s="200">
        <v>112006</v>
      </c>
      <c r="J291" s="200">
        <v>127497</v>
      </c>
      <c r="K291" s="200">
        <v>70863</v>
      </c>
    </row>
    <row r="292" spans="1:11">
      <c r="A292" s="29"/>
      <c r="B292" s="76" t="s">
        <v>19</v>
      </c>
      <c r="C292" s="136" t="s">
        <v>233</v>
      </c>
      <c r="D292" s="201">
        <v>9194</v>
      </c>
      <c r="E292" s="201">
        <v>8685</v>
      </c>
      <c r="F292" s="201">
        <v>-8370</v>
      </c>
      <c r="G292" s="201">
        <v>-8039</v>
      </c>
      <c r="H292" s="201">
        <v>7674</v>
      </c>
      <c r="I292" s="201">
        <v>7957</v>
      </c>
      <c r="J292" s="200">
        <v>6158</v>
      </c>
      <c r="K292" s="200">
        <v>4854</v>
      </c>
    </row>
    <row r="293" spans="1:11">
      <c r="A293" s="29"/>
      <c r="B293" s="76" t="s">
        <v>19</v>
      </c>
      <c r="C293" s="135" t="s">
        <v>234</v>
      </c>
      <c r="D293" s="200">
        <v>147704</v>
      </c>
      <c r="E293" s="200">
        <v>135812</v>
      </c>
      <c r="F293" s="200">
        <v>138318</v>
      </c>
      <c r="G293" s="200">
        <v>127486</v>
      </c>
      <c r="H293" s="200">
        <v>112917</v>
      </c>
      <c r="I293" s="200">
        <v>104049</v>
      </c>
      <c r="J293" s="200">
        <v>121339</v>
      </c>
      <c r="K293" s="200">
        <v>66009</v>
      </c>
    </row>
    <row r="294" spans="1:11">
      <c r="A294" s="29"/>
      <c r="B294" s="76" t="s">
        <v>19</v>
      </c>
      <c r="C294" s="135" t="s">
        <v>235</v>
      </c>
      <c r="D294" s="272"/>
      <c r="E294" s="200"/>
      <c r="F294" s="200">
        <v>5210</v>
      </c>
      <c r="G294" s="200">
        <v>5820</v>
      </c>
      <c r="H294" s="200">
        <v>8898</v>
      </c>
      <c r="I294" s="200">
        <v>7247</v>
      </c>
      <c r="J294" s="200">
        <v>11971</v>
      </c>
      <c r="K294" s="200">
        <v>4897</v>
      </c>
    </row>
    <row r="295" spans="1:11">
      <c r="A295" s="29"/>
      <c r="B295" s="76" t="s">
        <v>19</v>
      </c>
      <c r="C295" s="58" t="s">
        <v>237</v>
      </c>
      <c r="D295" s="201">
        <v>16952</v>
      </c>
      <c r="E295" s="201">
        <v>3221</v>
      </c>
      <c r="F295" s="201">
        <v>5210</v>
      </c>
      <c r="G295" s="201">
        <v>5820</v>
      </c>
      <c r="H295" s="201">
        <v>8898</v>
      </c>
      <c r="I295" s="201">
        <v>7247</v>
      </c>
      <c r="J295" s="201">
        <v>11971</v>
      </c>
      <c r="K295" s="201">
        <v>4897</v>
      </c>
    </row>
    <row r="296" spans="1:11">
      <c r="A296" s="29"/>
      <c r="B296" s="76" t="s">
        <v>19</v>
      </c>
      <c r="C296" s="135" t="s">
        <v>238</v>
      </c>
      <c r="D296" s="200">
        <v>164656</v>
      </c>
      <c r="E296" s="200">
        <v>139033</v>
      </c>
      <c r="F296" s="200">
        <v>143528</v>
      </c>
      <c r="G296" s="200">
        <v>133306</v>
      </c>
      <c r="H296" s="200">
        <v>121815</v>
      </c>
      <c r="I296" s="200">
        <v>111296</v>
      </c>
      <c r="J296" s="200">
        <v>133310</v>
      </c>
      <c r="K296" s="200">
        <v>70906</v>
      </c>
    </row>
    <row r="297" spans="1:11">
      <c r="A297" s="29"/>
      <c r="B297" s="589" t="s">
        <v>19</v>
      </c>
      <c r="C297" s="575" t="s">
        <v>239</v>
      </c>
      <c r="D297" s="576">
        <v>2021</v>
      </c>
      <c r="E297" s="576" t="s">
        <v>295</v>
      </c>
      <c r="F297" s="576">
        <v>2019</v>
      </c>
      <c r="G297" s="614">
        <v>2018</v>
      </c>
      <c r="H297" s="615">
        <v>2017</v>
      </c>
      <c r="I297" s="615">
        <v>2016</v>
      </c>
      <c r="J297" s="615">
        <v>2015</v>
      </c>
      <c r="K297" s="615">
        <v>2014</v>
      </c>
    </row>
    <row r="298" spans="1:11">
      <c r="A298" s="29"/>
      <c r="B298" s="76" t="s">
        <v>19</v>
      </c>
      <c r="C298" s="7" t="s">
        <v>240</v>
      </c>
      <c r="D298" s="274">
        <v>9002</v>
      </c>
      <c r="E298" s="9">
        <v>8111</v>
      </c>
      <c r="F298" s="32">
        <v>9151</v>
      </c>
      <c r="G298" s="200">
        <v>9293</v>
      </c>
      <c r="H298" s="200">
        <v>8466</v>
      </c>
      <c r="I298" s="200">
        <v>8168</v>
      </c>
      <c r="J298" s="200">
        <v>7952</v>
      </c>
      <c r="K298" s="200">
        <v>8540</v>
      </c>
    </row>
    <row r="299" spans="1:11">
      <c r="A299" s="29"/>
      <c r="B299" s="76" t="s">
        <v>19</v>
      </c>
      <c r="C299" s="8" t="s">
        <v>241</v>
      </c>
      <c r="D299" s="271">
        <v>5986</v>
      </c>
      <c r="E299" s="9">
        <v>5292</v>
      </c>
      <c r="F299" s="9">
        <v>6190</v>
      </c>
      <c r="G299" s="201">
        <v>6429</v>
      </c>
      <c r="H299" s="201">
        <v>5132</v>
      </c>
      <c r="I299" s="201">
        <v>5341</v>
      </c>
      <c r="J299" s="201">
        <v>6083</v>
      </c>
      <c r="K299" s="201">
        <v>6181</v>
      </c>
    </row>
    <row r="300" spans="1:11">
      <c r="A300" s="29"/>
      <c r="B300" s="76" t="s">
        <v>19</v>
      </c>
      <c r="C300" s="8" t="s">
        <v>242</v>
      </c>
      <c r="D300" s="271">
        <v>2538</v>
      </c>
      <c r="E300" s="9">
        <v>2400</v>
      </c>
      <c r="F300" s="9">
        <v>2533</v>
      </c>
      <c r="G300" s="201">
        <v>2361</v>
      </c>
      <c r="H300" s="201">
        <v>2501</v>
      </c>
      <c r="I300" s="201">
        <v>2394</v>
      </c>
      <c r="J300" s="201">
        <v>1586</v>
      </c>
      <c r="K300" s="201">
        <v>1909</v>
      </c>
    </row>
    <row r="301" spans="1:11">
      <c r="A301" s="29"/>
      <c r="B301" s="76" t="s">
        <v>19</v>
      </c>
      <c r="C301" s="8" t="s">
        <v>243</v>
      </c>
      <c r="D301" s="271">
        <v>478</v>
      </c>
      <c r="E301" s="9">
        <v>419</v>
      </c>
      <c r="F301" s="9">
        <v>428</v>
      </c>
      <c r="G301" s="201">
        <v>503</v>
      </c>
      <c r="H301" s="201">
        <v>833</v>
      </c>
      <c r="I301" s="201">
        <v>433</v>
      </c>
      <c r="J301" s="201">
        <v>283</v>
      </c>
      <c r="K301" s="201">
        <v>450</v>
      </c>
    </row>
    <row r="302" spans="1:11">
      <c r="A302" s="29"/>
      <c r="B302" s="76" t="s">
        <v>19</v>
      </c>
      <c r="C302" s="7" t="s">
        <v>244</v>
      </c>
      <c r="D302" s="274">
        <v>121491</v>
      </c>
      <c r="E302" s="32">
        <v>111116</v>
      </c>
      <c r="F302" s="32">
        <v>113111</v>
      </c>
      <c r="G302" s="200">
        <v>104528</v>
      </c>
      <c r="H302" s="200">
        <v>96183</v>
      </c>
      <c r="I302" s="200">
        <v>89737</v>
      </c>
      <c r="J302" s="200">
        <v>106041</v>
      </c>
      <c r="K302" s="200">
        <v>50811</v>
      </c>
    </row>
    <row r="303" spans="1:11">
      <c r="A303" s="29"/>
      <c r="B303" s="76" t="s">
        <v>19</v>
      </c>
      <c r="C303" s="8" t="s">
        <v>245</v>
      </c>
      <c r="D303" s="271">
        <v>19556</v>
      </c>
      <c r="E303" s="9">
        <v>21329</v>
      </c>
      <c r="F303" s="9">
        <v>22918</v>
      </c>
      <c r="G303" s="201">
        <v>40771</v>
      </c>
      <c r="H303" s="201">
        <v>13618</v>
      </c>
      <c r="I303" s="201">
        <v>13226</v>
      </c>
      <c r="J303" s="201">
        <v>52169</v>
      </c>
      <c r="K303" s="201">
        <v>13529</v>
      </c>
    </row>
    <row r="304" spans="1:11">
      <c r="A304" s="29"/>
      <c r="B304" s="76" t="s">
        <v>19</v>
      </c>
      <c r="C304" s="8" t="s">
        <v>246</v>
      </c>
      <c r="D304" s="271">
        <v>80038</v>
      </c>
      <c r="E304" s="9">
        <v>70065</v>
      </c>
      <c r="F304" s="9">
        <v>67845</v>
      </c>
      <c r="G304" s="201">
        <v>63532</v>
      </c>
      <c r="H304" s="201">
        <v>58896</v>
      </c>
      <c r="I304" s="201">
        <v>55113</v>
      </c>
      <c r="J304" s="201">
        <v>53677</v>
      </c>
      <c r="K304" s="201">
        <v>37076</v>
      </c>
    </row>
    <row r="305" spans="1:11">
      <c r="A305" s="29"/>
      <c r="B305" s="76" t="s">
        <v>19</v>
      </c>
      <c r="C305" s="8" t="s">
        <v>247</v>
      </c>
      <c r="D305" s="271">
        <v>397</v>
      </c>
      <c r="E305" s="5">
        <v>250</v>
      </c>
      <c r="F305" s="5">
        <v>251</v>
      </c>
      <c r="G305" s="201">
        <v>225</v>
      </c>
      <c r="H305" s="201">
        <v>214</v>
      </c>
      <c r="I305" s="201">
        <v>195</v>
      </c>
      <c r="J305" s="201">
        <v>195</v>
      </c>
      <c r="K305" s="201">
        <v>206</v>
      </c>
    </row>
    <row r="306" spans="1:11">
      <c r="A306" s="29"/>
      <c r="B306" s="76" t="s">
        <v>19</v>
      </c>
      <c r="C306" s="8" t="s">
        <v>248</v>
      </c>
      <c r="D306" s="271">
        <v>21500</v>
      </c>
      <c r="E306" s="9">
        <v>19472</v>
      </c>
      <c r="F306" s="9">
        <v>22097</v>
      </c>
      <c r="G306" s="201" t="s">
        <v>62</v>
      </c>
      <c r="H306" s="201">
        <v>23455</v>
      </c>
      <c r="I306" s="201">
        <v>21203</v>
      </c>
      <c r="J306" s="201" t="s">
        <v>62</v>
      </c>
      <c r="K306" s="201" t="s">
        <v>62</v>
      </c>
    </row>
    <row r="307" spans="1:11">
      <c r="A307" s="29"/>
      <c r="B307" s="76" t="s">
        <v>19</v>
      </c>
      <c r="C307" s="7" t="s">
        <v>274</v>
      </c>
      <c r="D307" s="274">
        <v>22743</v>
      </c>
      <c r="E307" s="32">
        <v>9031</v>
      </c>
      <c r="F307" s="32">
        <v>8471</v>
      </c>
      <c r="G307" s="200">
        <v>10134</v>
      </c>
      <c r="H307" s="200">
        <v>11739</v>
      </c>
      <c r="I307" s="200">
        <v>16695</v>
      </c>
      <c r="J307" s="200">
        <v>13502</v>
      </c>
      <c r="K307" s="200">
        <v>9290</v>
      </c>
    </row>
    <row r="308" spans="1:11">
      <c r="A308" s="29"/>
      <c r="B308" s="76" t="s">
        <v>19</v>
      </c>
      <c r="C308" s="8" t="s">
        <v>251</v>
      </c>
      <c r="D308" s="271">
        <v>22873</v>
      </c>
      <c r="E308" s="9">
        <v>9247</v>
      </c>
      <c r="F308" s="9">
        <v>8629</v>
      </c>
      <c r="G308" s="201">
        <v>10078</v>
      </c>
      <c r="H308" s="201">
        <v>11485</v>
      </c>
      <c r="I308" s="201">
        <v>16473</v>
      </c>
      <c r="J308" s="201">
        <v>12590</v>
      </c>
      <c r="K308" s="201">
        <v>8497</v>
      </c>
    </row>
    <row r="309" spans="1:11">
      <c r="A309" s="29"/>
      <c r="B309" s="76" t="s">
        <v>19</v>
      </c>
      <c r="C309" s="8" t="s">
        <v>252</v>
      </c>
      <c r="D309" s="271">
        <v>-130</v>
      </c>
      <c r="E309" s="5">
        <v>-216</v>
      </c>
      <c r="F309" s="5">
        <v>-158</v>
      </c>
      <c r="G309" s="201">
        <v>56</v>
      </c>
      <c r="H309" s="201">
        <v>254</v>
      </c>
      <c r="I309" s="201">
        <v>222</v>
      </c>
      <c r="J309" s="201">
        <v>912</v>
      </c>
      <c r="K309" s="201">
        <v>793</v>
      </c>
    </row>
    <row r="310" spans="1:11">
      <c r="A310" s="29"/>
      <c r="B310" s="76" t="s">
        <v>19</v>
      </c>
      <c r="C310" s="135" t="s">
        <v>253</v>
      </c>
      <c r="D310" s="274">
        <v>11420</v>
      </c>
      <c r="E310" s="274">
        <v>10775</v>
      </c>
      <c r="F310" s="274">
        <v>12795</v>
      </c>
      <c r="G310" s="276">
        <v>9351</v>
      </c>
      <c r="H310" s="276">
        <v>5427</v>
      </c>
      <c r="I310" s="276">
        <v>-3304</v>
      </c>
      <c r="J310" s="276">
        <v>5815</v>
      </c>
      <c r="K310" s="276">
        <v>2265</v>
      </c>
    </row>
    <row r="311" spans="1:11">
      <c r="A311" s="29"/>
      <c r="B311" s="76" t="s">
        <v>19</v>
      </c>
      <c r="C311" s="58" t="s">
        <v>254</v>
      </c>
      <c r="D311" s="271">
        <v>2910</v>
      </c>
      <c r="E311" s="275">
        <v>0</v>
      </c>
      <c r="F311" s="275">
        <v>0</v>
      </c>
      <c r="G311" s="275">
        <v>0</v>
      </c>
      <c r="H311" s="275">
        <v>0</v>
      </c>
      <c r="I311" s="275">
        <v>0</v>
      </c>
      <c r="J311" s="275">
        <v>0</v>
      </c>
      <c r="K311" s="275">
        <v>0</v>
      </c>
    </row>
    <row r="312" spans="1:11">
      <c r="A312" s="29"/>
      <c r="B312" s="76" t="s">
        <v>19</v>
      </c>
      <c r="C312" s="58" t="s">
        <v>255</v>
      </c>
      <c r="D312" s="271">
        <v>148</v>
      </c>
      <c r="E312" s="271">
        <v>539</v>
      </c>
      <c r="F312" s="271">
        <v>640</v>
      </c>
      <c r="G312" s="277" t="s">
        <v>62</v>
      </c>
      <c r="H312" s="277">
        <v>1289</v>
      </c>
      <c r="I312" s="277" t="s">
        <v>62</v>
      </c>
      <c r="J312" s="277" t="s">
        <v>62</v>
      </c>
      <c r="K312" s="277" t="s">
        <v>62</v>
      </c>
    </row>
    <row r="313" spans="1:11">
      <c r="A313" s="29"/>
      <c r="B313" s="76" t="s">
        <v>19</v>
      </c>
      <c r="C313" s="58" t="s">
        <v>256</v>
      </c>
      <c r="D313" s="271">
        <v>2352</v>
      </c>
      <c r="E313" s="271">
        <v>7677</v>
      </c>
      <c r="F313" s="271">
        <v>2589</v>
      </c>
      <c r="G313" s="277" t="s">
        <v>62</v>
      </c>
      <c r="H313" s="277">
        <v>3867</v>
      </c>
      <c r="I313" s="277" t="s">
        <v>62</v>
      </c>
      <c r="J313" s="277" t="s">
        <v>62</v>
      </c>
      <c r="K313" s="277" t="s">
        <v>62</v>
      </c>
    </row>
    <row r="314" spans="1:11">
      <c r="A314" s="29"/>
      <c r="B314" s="76" t="s">
        <v>19</v>
      </c>
      <c r="C314" s="58" t="s">
        <v>257</v>
      </c>
      <c r="D314" s="271">
        <v>6010</v>
      </c>
      <c r="E314" s="271">
        <v>2559</v>
      </c>
      <c r="F314" s="271">
        <v>9566</v>
      </c>
      <c r="G314" s="277">
        <v>8883</v>
      </c>
      <c r="H314" s="277">
        <v>271</v>
      </c>
      <c r="I314" s="277" t="s">
        <v>62</v>
      </c>
      <c r="J314" s="277">
        <v>1657</v>
      </c>
      <c r="K314" s="277">
        <v>538</v>
      </c>
    </row>
    <row r="315" spans="1:11">
      <c r="A315" s="29"/>
      <c r="B315" s="76" t="s">
        <v>19</v>
      </c>
      <c r="C315" s="8" t="s">
        <v>258</v>
      </c>
      <c r="D315" s="275">
        <v>0</v>
      </c>
      <c r="E315" s="275">
        <v>0</v>
      </c>
      <c r="F315" s="275">
        <v>0</v>
      </c>
      <c r="G315" s="275">
        <v>0</v>
      </c>
      <c r="H315" s="275">
        <v>0</v>
      </c>
      <c r="I315" s="275">
        <v>0</v>
      </c>
      <c r="J315" s="275">
        <v>0</v>
      </c>
      <c r="K315" s="275">
        <v>0</v>
      </c>
    </row>
    <row r="316" spans="1:11">
      <c r="A316" s="29"/>
      <c r="B316" s="76" t="s">
        <v>19</v>
      </c>
      <c r="C316" s="8" t="s">
        <v>260</v>
      </c>
      <c r="D316" s="275">
        <v>0</v>
      </c>
      <c r="E316" s="275">
        <v>0</v>
      </c>
      <c r="F316" s="275">
        <v>0</v>
      </c>
      <c r="G316" s="275">
        <v>0</v>
      </c>
      <c r="H316" s="275">
        <v>0</v>
      </c>
      <c r="I316" s="275">
        <v>0</v>
      </c>
      <c r="J316" s="275">
        <v>0</v>
      </c>
      <c r="K316" s="275">
        <v>0</v>
      </c>
    </row>
    <row r="317" spans="1:11">
      <c r="A317" s="29"/>
      <c r="B317" s="76" t="s">
        <v>19</v>
      </c>
      <c r="C317" s="8" t="s">
        <v>261</v>
      </c>
      <c r="D317" s="275">
        <v>0</v>
      </c>
      <c r="E317" s="275">
        <v>0</v>
      </c>
      <c r="F317" s="275">
        <v>0</v>
      </c>
      <c r="G317" s="275">
        <v>0</v>
      </c>
      <c r="H317" s="275">
        <v>0</v>
      </c>
      <c r="I317" s="275">
        <v>0</v>
      </c>
      <c r="J317" s="275">
        <v>0</v>
      </c>
      <c r="K317" s="275">
        <v>0</v>
      </c>
    </row>
    <row r="318" spans="1:11">
      <c r="A318" s="29"/>
      <c r="B318" s="76" t="s">
        <v>19</v>
      </c>
      <c r="C318" s="8" t="s">
        <v>262</v>
      </c>
      <c r="D318" s="275">
        <v>0</v>
      </c>
      <c r="E318" s="275">
        <v>0</v>
      </c>
      <c r="F318" s="275">
        <v>0</v>
      </c>
      <c r="G318" s="275">
        <v>0</v>
      </c>
      <c r="H318" s="275">
        <v>0</v>
      </c>
      <c r="I318" s="275">
        <v>0</v>
      </c>
      <c r="J318" s="275">
        <v>0</v>
      </c>
      <c r="K318" s="275">
        <v>0</v>
      </c>
    </row>
    <row r="319" spans="1:11">
      <c r="A319" s="29"/>
      <c r="B319" s="76" t="s">
        <v>19</v>
      </c>
      <c r="C319" s="8" t="s">
        <v>263</v>
      </c>
      <c r="D319" s="275">
        <v>0</v>
      </c>
      <c r="E319" s="275">
        <v>0</v>
      </c>
      <c r="F319" s="275">
        <v>0</v>
      </c>
      <c r="G319" s="275">
        <v>0</v>
      </c>
      <c r="H319" s="275">
        <v>0</v>
      </c>
      <c r="I319" s="275">
        <v>0</v>
      </c>
      <c r="J319" s="275">
        <v>0</v>
      </c>
      <c r="K319" s="275">
        <v>0</v>
      </c>
    </row>
    <row r="320" spans="1:11">
      <c r="A320" s="29"/>
      <c r="B320" s="76" t="s">
        <v>19</v>
      </c>
      <c r="C320" s="58" t="s">
        <v>264</v>
      </c>
      <c r="D320" s="275">
        <v>0</v>
      </c>
      <c r="E320" s="275">
        <v>0</v>
      </c>
      <c r="F320" s="275">
        <v>0</v>
      </c>
      <c r="G320" s="277">
        <v>468</v>
      </c>
      <c r="H320" s="275">
        <v>0</v>
      </c>
      <c r="I320" s="277">
        <v>-3304</v>
      </c>
      <c r="J320" s="277">
        <v>4158</v>
      </c>
      <c r="K320" s="277">
        <v>1727</v>
      </c>
    </row>
    <row r="321" spans="1:11">
      <c r="A321" s="29"/>
      <c r="B321" s="76" t="s">
        <v>19</v>
      </c>
      <c r="C321" s="137"/>
      <c r="D321" s="137"/>
      <c r="E321" s="137"/>
      <c r="F321" s="99"/>
      <c r="G321" s="127"/>
      <c r="H321" s="138"/>
      <c r="I321" s="139"/>
      <c r="J321" s="139"/>
      <c r="K321" s="2"/>
    </row>
    <row r="322" spans="1:11">
      <c r="A322" s="29"/>
      <c r="B322" s="578" t="s">
        <v>19</v>
      </c>
      <c r="C322" s="575" t="s">
        <v>265</v>
      </c>
      <c r="D322" s="616">
        <v>2021</v>
      </c>
      <c r="E322" s="617"/>
      <c r="F322" s="618">
        <v>2020</v>
      </c>
      <c r="G322" s="581">
        <v>2019</v>
      </c>
      <c r="H322" s="581">
        <v>2018</v>
      </c>
      <c r="K322" s="2"/>
    </row>
    <row r="323" spans="1:11">
      <c r="A323" s="29"/>
      <c r="B323" s="582" t="s">
        <v>19</v>
      </c>
      <c r="C323" s="575"/>
      <c r="D323" s="581" t="s">
        <v>266</v>
      </c>
      <c r="E323" s="581" t="s">
        <v>267</v>
      </c>
      <c r="F323" s="581" t="s">
        <v>266</v>
      </c>
      <c r="G323" s="581" t="s">
        <v>266</v>
      </c>
      <c r="H323" s="581" t="s">
        <v>266</v>
      </c>
      <c r="J323" s="2"/>
      <c r="K323" s="2"/>
    </row>
    <row r="324" spans="1:11">
      <c r="A324" s="29"/>
      <c r="B324" s="76" t="s">
        <v>19</v>
      </c>
      <c r="C324" s="13" t="s">
        <v>268</v>
      </c>
      <c r="D324" s="218">
        <v>9.1</v>
      </c>
      <c r="E324" s="220">
        <v>39.9</v>
      </c>
      <c r="F324" s="216">
        <v>15.1</v>
      </c>
      <c r="G324" s="216">
        <v>9.6999999999999993</v>
      </c>
      <c r="H324" s="216">
        <v>6.8</v>
      </c>
      <c r="J324" s="2"/>
      <c r="K324" s="2"/>
    </row>
    <row r="325" spans="1:11">
      <c r="A325" s="29"/>
      <c r="B325" s="76" t="s">
        <v>19</v>
      </c>
      <c r="C325" s="13" t="s">
        <v>269</v>
      </c>
      <c r="D325" s="218">
        <v>0.3</v>
      </c>
      <c r="E325" s="220">
        <v>252</v>
      </c>
      <c r="F325" s="216">
        <v>0.1</v>
      </c>
      <c r="G325" s="216">
        <v>-0.1</v>
      </c>
      <c r="H325" s="216">
        <v>0.2</v>
      </c>
      <c r="J325" s="2"/>
      <c r="K325" s="2"/>
    </row>
    <row r="326" spans="1:11">
      <c r="A326" s="29"/>
      <c r="B326" s="76" t="s">
        <v>19</v>
      </c>
      <c r="C326" s="13" t="s">
        <v>270</v>
      </c>
      <c r="D326" s="218">
        <v>0.3</v>
      </c>
      <c r="E326" s="220">
        <v>-87.3</v>
      </c>
      <c r="F326" s="216">
        <v>2.5</v>
      </c>
      <c r="G326" s="216">
        <v>1.1000000000000001</v>
      </c>
      <c r="H326" s="216">
        <v>1.1000000000000001</v>
      </c>
      <c r="J326" s="2"/>
      <c r="K326" s="2"/>
    </row>
    <row r="327" spans="1:11">
      <c r="A327" s="29"/>
      <c r="B327" s="76" t="s">
        <v>19</v>
      </c>
      <c r="C327" s="7" t="s">
        <v>202</v>
      </c>
      <c r="D327" s="219">
        <v>9.6999999999999993</v>
      </c>
      <c r="E327" s="221">
        <v>45</v>
      </c>
      <c r="F327" s="217">
        <v>17.7</v>
      </c>
      <c r="G327" s="217">
        <v>10.7</v>
      </c>
      <c r="H327" s="217">
        <v>8.1</v>
      </c>
      <c r="J327" s="2"/>
      <c r="K327" s="2"/>
    </row>
    <row r="328" spans="1:11">
      <c r="A328" s="29"/>
      <c r="B328" s="76" t="s">
        <v>19</v>
      </c>
      <c r="I328" s="3"/>
      <c r="K328" s="2"/>
    </row>
    <row r="329" spans="1:11">
      <c r="A329" s="29"/>
      <c r="B329" s="578" t="s">
        <v>19</v>
      </c>
      <c r="C329" s="579" t="s">
        <v>265</v>
      </c>
      <c r="D329" s="584">
        <v>2021</v>
      </c>
      <c r="E329" s="613">
        <v>2020</v>
      </c>
      <c r="F329" s="584">
        <v>2019</v>
      </c>
      <c r="G329" s="613">
        <v>2018</v>
      </c>
      <c r="H329" s="584">
        <v>2017</v>
      </c>
      <c r="I329" s="585">
        <v>2016</v>
      </c>
      <c r="J329" s="584">
        <v>2015</v>
      </c>
      <c r="K329" s="585">
        <v>2014</v>
      </c>
    </row>
    <row r="330" spans="1:11">
      <c r="A330" s="29"/>
      <c r="B330" s="582" t="s">
        <v>19</v>
      </c>
      <c r="C330" s="595"/>
      <c r="D330" s="613" t="s">
        <v>271</v>
      </c>
      <c r="E330" s="613" t="s">
        <v>271</v>
      </c>
      <c r="F330" s="613" t="s">
        <v>271</v>
      </c>
      <c r="G330" s="613" t="s">
        <v>271</v>
      </c>
      <c r="H330" s="613" t="s">
        <v>271</v>
      </c>
      <c r="I330" s="613" t="s">
        <v>271</v>
      </c>
      <c r="J330" s="613" t="s">
        <v>271</v>
      </c>
      <c r="K330" s="613" t="s">
        <v>271</v>
      </c>
    </row>
    <row r="331" spans="1:11">
      <c r="A331" s="29"/>
      <c r="B331" s="76" t="s">
        <v>19</v>
      </c>
      <c r="C331" s="13" t="s">
        <v>272</v>
      </c>
      <c r="D331" s="587">
        <v>0</v>
      </c>
      <c r="E331" s="587">
        <v>0</v>
      </c>
      <c r="F331" s="587">
        <v>0</v>
      </c>
      <c r="G331" s="587">
        <v>0</v>
      </c>
      <c r="H331" s="262">
        <v>1065</v>
      </c>
      <c r="I331" s="262">
        <v>679</v>
      </c>
      <c r="J331" s="262">
        <v>19063</v>
      </c>
      <c r="K331" s="262">
        <v>17558</v>
      </c>
    </row>
    <row r="332" spans="1:11">
      <c r="A332" s="29"/>
      <c r="B332" s="76" t="s">
        <v>19</v>
      </c>
      <c r="C332" s="13" t="s">
        <v>348</v>
      </c>
      <c r="D332" s="587">
        <v>0</v>
      </c>
      <c r="E332" s="587">
        <v>0</v>
      </c>
      <c r="F332" s="587">
        <v>0</v>
      </c>
      <c r="G332" s="587">
        <v>0</v>
      </c>
      <c r="H332" s="262">
        <v>5742</v>
      </c>
      <c r="I332" s="262">
        <v>5490</v>
      </c>
      <c r="J332" s="262" t="s">
        <v>100</v>
      </c>
      <c r="K332" s="262" t="s">
        <v>100</v>
      </c>
    </row>
    <row r="333" spans="1:11">
      <c r="A333" s="29"/>
      <c r="B333" s="76" t="s">
        <v>19</v>
      </c>
      <c r="C333" s="13" t="s">
        <v>319</v>
      </c>
      <c r="D333" s="587">
        <v>0</v>
      </c>
      <c r="E333" s="587">
        <v>0</v>
      </c>
      <c r="F333" s="587">
        <v>0</v>
      </c>
      <c r="G333" s="587">
        <v>0</v>
      </c>
      <c r="H333" s="262">
        <v>0</v>
      </c>
      <c r="I333" s="262">
        <v>0</v>
      </c>
      <c r="J333" s="262">
        <v>0</v>
      </c>
      <c r="K333" s="262">
        <v>0</v>
      </c>
    </row>
    <row r="334" spans="1:11">
      <c r="A334" s="29"/>
      <c r="B334" s="76" t="s">
        <v>19</v>
      </c>
      <c r="C334" s="7" t="s">
        <v>202</v>
      </c>
      <c r="D334" s="588">
        <v>0</v>
      </c>
      <c r="E334" s="588">
        <v>0</v>
      </c>
      <c r="F334" s="588">
        <v>0</v>
      </c>
      <c r="G334" s="588">
        <v>0</v>
      </c>
      <c r="H334" s="297">
        <v>6807</v>
      </c>
      <c r="I334" s="297">
        <v>6169</v>
      </c>
      <c r="J334" s="297">
        <v>19063</v>
      </c>
      <c r="K334" s="297">
        <v>17558</v>
      </c>
    </row>
    <row r="335" spans="1:11">
      <c r="B335" s="76" t="s">
        <v>19</v>
      </c>
    </row>
    <row r="336" spans="1:11">
      <c r="A336" s="29"/>
      <c r="B336" s="589" t="s">
        <v>20</v>
      </c>
      <c r="C336" s="575" t="s">
        <v>222</v>
      </c>
      <c r="D336" s="577">
        <v>2021</v>
      </c>
      <c r="E336" s="577">
        <v>2020</v>
      </c>
      <c r="F336" s="577">
        <v>2019</v>
      </c>
      <c r="G336" s="577">
        <v>2018</v>
      </c>
      <c r="H336" s="577">
        <v>2017</v>
      </c>
      <c r="I336" s="576">
        <v>2016</v>
      </c>
      <c r="J336" s="577">
        <v>2015</v>
      </c>
      <c r="K336" s="577">
        <v>2014</v>
      </c>
    </row>
    <row r="337" spans="1:11">
      <c r="A337" s="29"/>
      <c r="B337" s="76" t="s">
        <v>20</v>
      </c>
      <c r="C337" s="135" t="s">
        <v>223</v>
      </c>
      <c r="D337" s="241">
        <v>3921178</v>
      </c>
      <c r="E337" s="241">
        <v>3230286</v>
      </c>
      <c r="F337" s="196">
        <v>3205498</v>
      </c>
      <c r="G337" s="200">
        <v>2990824</v>
      </c>
      <c r="H337" s="200">
        <v>2512036</v>
      </c>
      <c r="I337" s="200">
        <v>2409862</v>
      </c>
      <c r="J337" s="200">
        <v>2292794</v>
      </c>
      <c r="K337" s="200">
        <v>1803101</v>
      </c>
    </row>
    <row r="338" spans="1:11">
      <c r="A338" s="29"/>
      <c r="B338" s="76" t="s">
        <v>20</v>
      </c>
      <c r="C338" s="58" t="s">
        <v>224</v>
      </c>
      <c r="D338" s="242">
        <v>3779754</v>
      </c>
      <c r="E338" s="242">
        <v>3076237</v>
      </c>
      <c r="F338" s="197">
        <v>3064979</v>
      </c>
      <c r="G338" s="201">
        <v>2878873</v>
      </c>
      <c r="H338" s="201">
        <v>2386728</v>
      </c>
      <c r="I338" s="201">
        <v>2235509</v>
      </c>
      <c r="J338" s="201">
        <v>2125275</v>
      </c>
      <c r="K338" s="201">
        <v>1637793</v>
      </c>
    </row>
    <row r="339" spans="1:11">
      <c r="A339" s="29"/>
      <c r="B339" s="76" t="s">
        <v>20</v>
      </c>
      <c r="C339" s="58" t="s">
        <v>359</v>
      </c>
      <c r="D339" s="242">
        <v>6902</v>
      </c>
      <c r="E339" s="242">
        <v>7458</v>
      </c>
      <c r="F339" s="197">
        <v>10502</v>
      </c>
      <c r="G339" s="201">
        <v>9029</v>
      </c>
      <c r="H339" s="201">
        <v>14565</v>
      </c>
      <c r="I339" s="201">
        <v>31331</v>
      </c>
      <c r="J339" s="201">
        <v>24934</v>
      </c>
      <c r="K339" s="201">
        <v>7354</v>
      </c>
    </row>
    <row r="340" spans="1:11">
      <c r="A340" s="29"/>
      <c r="B340" s="76" t="s">
        <v>20</v>
      </c>
      <c r="C340" s="58" t="s">
        <v>226</v>
      </c>
      <c r="D340" s="242">
        <v>164235</v>
      </c>
      <c r="E340" s="242">
        <v>184082</v>
      </c>
      <c r="F340" s="197">
        <v>157100</v>
      </c>
      <c r="G340" s="201">
        <v>126619</v>
      </c>
      <c r="H340" s="201">
        <v>123228</v>
      </c>
      <c r="I340" s="201">
        <v>147718</v>
      </c>
      <c r="J340" s="201">
        <v>137931</v>
      </c>
      <c r="K340" s="201">
        <v>167726</v>
      </c>
    </row>
    <row r="341" spans="1:11">
      <c r="A341" s="29"/>
      <c r="B341" s="76" t="s">
        <v>20</v>
      </c>
      <c r="C341" s="58" t="s">
        <v>227</v>
      </c>
      <c r="D341" s="242">
        <v>-29713</v>
      </c>
      <c r="E341" s="242">
        <v>-37491</v>
      </c>
      <c r="F341" s="197">
        <v>-27083</v>
      </c>
      <c r="G341" s="201">
        <v>-23697</v>
      </c>
      <c r="H341" s="201">
        <v>-12485</v>
      </c>
      <c r="I341" s="201">
        <v>-4696</v>
      </c>
      <c r="J341" s="201">
        <v>4654</v>
      </c>
      <c r="K341" s="201">
        <v>-9772</v>
      </c>
    </row>
    <row r="342" spans="1:11">
      <c r="A342" s="29"/>
      <c r="B342" s="76" t="s">
        <v>20</v>
      </c>
      <c r="C342" s="135" t="s">
        <v>228</v>
      </c>
      <c r="D342" s="241">
        <v>2129718</v>
      </c>
      <c r="E342" s="241">
        <v>1714335</v>
      </c>
      <c r="F342" s="196">
        <v>-1634154</v>
      </c>
      <c r="G342" s="200">
        <v>-1532074</v>
      </c>
      <c r="H342" s="200">
        <v>-1275027</v>
      </c>
      <c r="I342" s="200">
        <v>-1218269</v>
      </c>
      <c r="J342" s="200">
        <v>-1107536</v>
      </c>
      <c r="K342" s="200">
        <v>-1007817</v>
      </c>
    </row>
    <row r="343" spans="1:11">
      <c r="A343" s="29"/>
      <c r="B343" s="76" t="s">
        <v>20</v>
      </c>
      <c r="C343" s="58" t="s">
        <v>229</v>
      </c>
      <c r="D343" s="242">
        <v>1791514</v>
      </c>
      <c r="E343" s="242">
        <v>1365352</v>
      </c>
      <c r="F343" s="197">
        <v>-1300543</v>
      </c>
      <c r="G343" s="201">
        <v>-1253561</v>
      </c>
      <c r="H343" s="201">
        <v>-1005966</v>
      </c>
      <c r="I343" s="201">
        <v>-923543</v>
      </c>
      <c r="J343" s="201">
        <v>-840442</v>
      </c>
      <c r="K343" s="201">
        <v>-693491</v>
      </c>
    </row>
    <row r="344" spans="1:11">
      <c r="A344" s="29"/>
      <c r="B344" s="76" t="s">
        <v>20</v>
      </c>
      <c r="C344" s="58" t="s">
        <v>230</v>
      </c>
      <c r="D344" s="242">
        <v>152916</v>
      </c>
      <c r="E344" s="242">
        <v>145828</v>
      </c>
      <c r="F344" s="197">
        <v>-153122</v>
      </c>
      <c r="G344" s="201">
        <v>-131018</v>
      </c>
      <c r="H344" s="201">
        <v>-117306</v>
      </c>
      <c r="I344" s="201">
        <v>-114231</v>
      </c>
      <c r="J344" s="201">
        <v>-104504</v>
      </c>
      <c r="K344" s="201">
        <v>-103982</v>
      </c>
    </row>
    <row r="345" spans="1:11">
      <c r="A345" s="29"/>
      <c r="B345" s="76" t="s">
        <v>20</v>
      </c>
      <c r="C345" s="58" t="s">
        <v>231</v>
      </c>
      <c r="D345" s="242">
        <v>185288</v>
      </c>
      <c r="E345" s="242">
        <v>203155</v>
      </c>
      <c r="F345" s="197">
        <v>-180489</v>
      </c>
      <c r="G345" s="200">
        <v>-147495</v>
      </c>
      <c r="H345" s="200">
        <v>-151755</v>
      </c>
      <c r="I345" s="201">
        <v>-180495</v>
      </c>
      <c r="J345" s="201">
        <v>-162590</v>
      </c>
      <c r="K345" s="201">
        <v>-210344</v>
      </c>
    </row>
    <row r="346" spans="1:11">
      <c r="A346" s="29"/>
      <c r="B346" s="76" t="s">
        <v>20</v>
      </c>
      <c r="C346" s="135" t="s">
        <v>232</v>
      </c>
      <c r="D346" s="241">
        <v>1791460</v>
      </c>
      <c r="E346" s="241">
        <v>1515951</v>
      </c>
      <c r="F346" s="196">
        <v>1571344</v>
      </c>
      <c r="G346" s="200">
        <v>1458750</v>
      </c>
      <c r="H346" s="200">
        <v>1237009</v>
      </c>
      <c r="I346" s="200">
        <v>1191593</v>
      </c>
      <c r="J346" s="200">
        <v>1185258</v>
      </c>
      <c r="K346" s="200">
        <v>795284</v>
      </c>
    </row>
    <row r="347" spans="1:11">
      <c r="A347" s="29"/>
      <c r="B347" s="76" t="s">
        <v>20</v>
      </c>
      <c r="C347" s="136" t="s">
        <v>233</v>
      </c>
      <c r="D347" s="242">
        <v>88612</v>
      </c>
      <c r="E347" s="242">
        <v>81215</v>
      </c>
      <c r="F347" s="197">
        <v>-76297</v>
      </c>
      <c r="G347" s="201">
        <v>71337</v>
      </c>
      <c r="H347" s="201">
        <v>75323</v>
      </c>
      <c r="I347" s="200">
        <v>62860</v>
      </c>
      <c r="J347" s="200">
        <v>58023</v>
      </c>
      <c r="K347" s="200">
        <v>53672</v>
      </c>
    </row>
    <row r="348" spans="1:11">
      <c r="A348" s="29"/>
      <c r="B348" s="76" t="s">
        <v>20</v>
      </c>
      <c r="C348" s="135" t="s">
        <v>234</v>
      </c>
      <c r="D348" s="241">
        <v>1702848</v>
      </c>
      <c r="E348" s="241">
        <v>1434736</v>
      </c>
      <c r="F348" s="196">
        <v>1495047</v>
      </c>
      <c r="G348" s="200">
        <v>1387413</v>
      </c>
      <c r="H348" s="200">
        <v>1161686</v>
      </c>
      <c r="I348" s="200">
        <v>1128733</v>
      </c>
      <c r="J348" s="200">
        <v>1127235</v>
      </c>
      <c r="K348" s="200">
        <v>741612</v>
      </c>
    </row>
    <row r="349" spans="1:11">
      <c r="A349" s="29"/>
      <c r="B349" s="76" t="s">
        <v>20</v>
      </c>
      <c r="C349" s="136" t="s">
        <v>235</v>
      </c>
      <c r="D349" s="241"/>
      <c r="E349" s="242" t="s">
        <v>108</v>
      </c>
      <c r="F349" s="196">
        <v>154433</v>
      </c>
      <c r="G349" s="200">
        <v>78380</v>
      </c>
      <c r="H349" s="200">
        <v>74969</v>
      </c>
      <c r="I349" s="200">
        <v>83354</v>
      </c>
      <c r="J349" s="200">
        <v>54698</v>
      </c>
      <c r="K349" s="200">
        <v>46471</v>
      </c>
    </row>
    <row r="350" spans="1:11">
      <c r="A350" s="29"/>
      <c r="B350" s="76" t="s">
        <v>20</v>
      </c>
      <c r="C350" s="58" t="s">
        <v>237</v>
      </c>
      <c r="D350" s="242">
        <v>97188</v>
      </c>
      <c r="E350" s="242">
        <v>75691</v>
      </c>
      <c r="F350" s="197">
        <v>154433</v>
      </c>
      <c r="G350" s="201">
        <v>78380</v>
      </c>
      <c r="H350" s="201">
        <v>74969</v>
      </c>
      <c r="I350" s="201">
        <v>83354</v>
      </c>
      <c r="J350" s="201">
        <v>54698</v>
      </c>
      <c r="K350" s="201">
        <v>46471</v>
      </c>
    </row>
    <row r="351" spans="1:11">
      <c r="A351" s="29"/>
      <c r="B351" s="76" t="s">
        <v>20</v>
      </c>
      <c r="C351" s="135" t="s">
        <v>238</v>
      </c>
      <c r="D351" s="241">
        <v>1800036</v>
      </c>
      <c r="E351" s="241">
        <v>1510427</v>
      </c>
      <c r="F351" s="196">
        <v>1649480</v>
      </c>
      <c r="G351" s="200">
        <v>1465793</v>
      </c>
      <c r="H351" s="200">
        <v>1236655</v>
      </c>
      <c r="I351" s="200">
        <v>1212087</v>
      </c>
      <c r="J351" s="200">
        <v>1181933</v>
      </c>
      <c r="K351" s="200">
        <v>788083</v>
      </c>
    </row>
    <row r="352" spans="1:11">
      <c r="A352" s="29"/>
      <c r="B352" s="589" t="s">
        <v>20</v>
      </c>
      <c r="C352" s="575" t="s">
        <v>239</v>
      </c>
      <c r="D352" s="577">
        <v>2021</v>
      </c>
      <c r="E352" s="577">
        <v>2020</v>
      </c>
      <c r="F352" s="577">
        <v>2019</v>
      </c>
      <c r="G352" s="577">
        <v>2018</v>
      </c>
      <c r="H352" s="577">
        <v>2017</v>
      </c>
      <c r="I352" s="576">
        <v>2016</v>
      </c>
      <c r="J352" s="577">
        <v>2015</v>
      </c>
      <c r="K352" s="577">
        <v>2014</v>
      </c>
    </row>
    <row r="353" spans="1:11">
      <c r="A353" s="29"/>
      <c r="B353" s="76" t="s">
        <v>20</v>
      </c>
      <c r="C353" s="7" t="s">
        <v>240</v>
      </c>
      <c r="D353" s="241">
        <v>123728</v>
      </c>
      <c r="E353" s="241">
        <v>106811</v>
      </c>
      <c r="F353" s="196">
        <v>118755</v>
      </c>
      <c r="G353" s="200">
        <v>117057</v>
      </c>
      <c r="H353" s="200">
        <v>127589</v>
      </c>
      <c r="I353" s="200">
        <v>116525</v>
      </c>
      <c r="J353" s="200">
        <v>110225</v>
      </c>
      <c r="K353" s="200">
        <v>96739</v>
      </c>
    </row>
    <row r="354" spans="1:11">
      <c r="A354" s="29"/>
      <c r="B354" s="76" t="s">
        <v>20</v>
      </c>
      <c r="C354" s="8" t="s">
        <v>241</v>
      </c>
      <c r="D354" s="242">
        <v>88501</v>
      </c>
      <c r="E354" s="242">
        <v>72861</v>
      </c>
      <c r="F354" s="197">
        <v>86024</v>
      </c>
      <c r="G354" s="201">
        <v>84747</v>
      </c>
      <c r="H354" s="201">
        <v>94847</v>
      </c>
      <c r="I354" s="201">
        <v>83427</v>
      </c>
      <c r="J354" s="201">
        <v>82861</v>
      </c>
      <c r="K354" s="201">
        <v>69156</v>
      </c>
    </row>
    <row r="355" spans="1:11">
      <c r="A355" s="29"/>
      <c r="B355" s="76" t="s">
        <v>20</v>
      </c>
      <c r="C355" s="8" t="s">
        <v>242</v>
      </c>
      <c r="D355" s="242">
        <v>28720</v>
      </c>
      <c r="E355" s="242">
        <v>29007</v>
      </c>
      <c r="F355" s="197">
        <v>27275</v>
      </c>
      <c r="G355" s="201">
        <v>26501</v>
      </c>
      <c r="H355" s="201">
        <v>26373</v>
      </c>
      <c r="I355" s="201">
        <v>25113</v>
      </c>
      <c r="J355" s="201">
        <v>21500</v>
      </c>
      <c r="K355" s="201">
        <v>22177</v>
      </c>
    </row>
    <row r="356" spans="1:11">
      <c r="A356" s="29"/>
      <c r="B356" s="76" t="s">
        <v>20</v>
      </c>
      <c r="C356" s="8" t="s">
        <v>243</v>
      </c>
      <c r="D356" s="242">
        <v>6507</v>
      </c>
      <c r="E356" s="242">
        <v>4943</v>
      </c>
      <c r="F356" s="197">
        <v>5456</v>
      </c>
      <c r="G356" s="201">
        <v>5809</v>
      </c>
      <c r="H356" s="201">
        <v>6369</v>
      </c>
      <c r="I356" s="201">
        <v>7985</v>
      </c>
      <c r="J356" s="201">
        <v>5864</v>
      </c>
      <c r="K356" s="201">
        <v>5406</v>
      </c>
    </row>
    <row r="357" spans="1:11">
      <c r="A357" s="29"/>
      <c r="B357" s="76" t="s">
        <v>20</v>
      </c>
      <c r="C357" s="7" t="s">
        <v>244</v>
      </c>
      <c r="D357" s="241">
        <v>1101230</v>
      </c>
      <c r="E357" s="241">
        <v>973306</v>
      </c>
      <c r="F357" s="196">
        <v>1058750</v>
      </c>
      <c r="G357" s="200">
        <v>998025</v>
      </c>
      <c r="H357" s="200">
        <v>794677</v>
      </c>
      <c r="I357" s="200">
        <v>851076</v>
      </c>
      <c r="J357" s="200">
        <v>735803</v>
      </c>
      <c r="K357" s="200">
        <v>150200</v>
      </c>
    </row>
    <row r="358" spans="1:11">
      <c r="A358" s="29"/>
      <c r="B358" s="76" t="s">
        <v>20</v>
      </c>
      <c r="C358" s="8" t="s">
        <v>245</v>
      </c>
      <c r="D358" s="242">
        <v>231323</v>
      </c>
      <c r="E358" s="242">
        <v>241086</v>
      </c>
      <c r="F358" s="197">
        <v>254794</v>
      </c>
      <c r="G358" s="201">
        <v>399453</v>
      </c>
      <c r="H358" s="201">
        <v>156404</v>
      </c>
      <c r="I358" s="201">
        <v>376937</v>
      </c>
      <c r="J358" s="201">
        <v>258631</v>
      </c>
      <c r="K358" s="201">
        <v>149627</v>
      </c>
    </row>
    <row r="359" spans="1:11">
      <c r="A359" s="29"/>
      <c r="B359" s="76" t="s">
        <v>20</v>
      </c>
      <c r="C359" s="8" t="s">
        <v>246</v>
      </c>
      <c r="D359" s="242">
        <v>743888</v>
      </c>
      <c r="E359" s="242">
        <v>635980</v>
      </c>
      <c r="F359" s="197">
        <v>659719</v>
      </c>
      <c r="G359" s="201">
        <v>597962</v>
      </c>
      <c r="H359" s="201">
        <v>515551</v>
      </c>
      <c r="I359" s="201">
        <v>473562</v>
      </c>
      <c r="J359" s="201">
        <v>476651</v>
      </c>
      <c r="K359" s="201">
        <v>331346</v>
      </c>
    </row>
    <row r="360" spans="1:11">
      <c r="A360" s="29"/>
      <c r="B360" s="76" t="s">
        <v>20</v>
      </c>
      <c r="C360" s="8" t="s">
        <v>247</v>
      </c>
      <c r="D360" s="242">
        <v>1684</v>
      </c>
      <c r="E360" s="242">
        <v>873</v>
      </c>
      <c r="F360" s="197">
        <v>988</v>
      </c>
      <c r="G360" s="201">
        <v>610</v>
      </c>
      <c r="H360" s="201">
        <v>700</v>
      </c>
      <c r="I360" s="201">
        <v>577</v>
      </c>
      <c r="J360" s="201">
        <v>521</v>
      </c>
      <c r="K360" s="201">
        <v>573</v>
      </c>
    </row>
    <row r="361" spans="1:11">
      <c r="A361" s="29"/>
      <c r="B361" s="76" t="s">
        <v>20</v>
      </c>
      <c r="C361" s="8" t="s">
        <v>248</v>
      </c>
      <c r="D361" s="242">
        <v>124335</v>
      </c>
      <c r="E361" s="242">
        <v>95367</v>
      </c>
      <c r="F361" s="197">
        <v>143249</v>
      </c>
      <c r="G361" s="201" t="s">
        <v>62</v>
      </c>
      <c r="H361" s="201">
        <v>122022</v>
      </c>
      <c r="I361" s="201" t="s">
        <v>62</v>
      </c>
      <c r="J361" s="201" t="s">
        <v>62</v>
      </c>
      <c r="K361" s="201" t="s">
        <v>62</v>
      </c>
    </row>
    <row r="362" spans="1:11">
      <c r="A362" s="29"/>
      <c r="B362" s="76" t="s">
        <v>20</v>
      </c>
      <c r="C362" s="7" t="s">
        <v>250</v>
      </c>
      <c r="D362" s="241">
        <v>130850</v>
      </c>
      <c r="E362" s="241">
        <v>63375</v>
      </c>
      <c r="F362" s="196">
        <v>157750</v>
      </c>
      <c r="G362" s="200">
        <v>112496</v>
      </c>
      <c r="H362" s="200">
        <v>81819</v>
      </c>
      <c r="I362" s="200">
        <v>92344</v>
      </c>
      <c r="J362" s="200">
        <v>228941</v>
      </c>
      <c r="K362" s="200">
        <v>90434</v>
      </c>
    </row>
    <row r="363" spans="1:11">
      <c r="A363" s="29"/>
      <c r="B363" s="76" t="s">
        <v>20</v>
      </c>
      <c r="C363" s="8" t="s">
        <v>251</v>
      </c>
      <c r="D363" s="242">
        <v>130252</v>
      </c>
      <c r="E363" s="242">
        <v>63003</v>
      </c>
      <c r="F363" s="197">
        <v>157150</v>
      </c>
      <c r="G363" s="201">
        <v>110634</v>
      </c>
      <c r="H363" s="201">
        <v>79788</v>
      </c>
      <c r="I363" s="201">
        <v>90221</v>
      </c>
      <c r="J363" s="201">
        <v>226588</v>
      </c>
      <c r="K363" s="201">
        <v>88336</v>
      </c>
    </row>
    <row r="364" spans="1:11">
      <c r="A364" s="29"/>
      <c r="B364" s="76" t="s">
        <v>20</v>
      </c>
      <c r="C364" s="8" t="s">
        <v>252</v>
      </c>
      <c r="D364" s="242">
        <v>598</v>
      </c>
      <c r="E364" s="242">
        <v>372</v>
      </c>
      <c r="F364" s="197">
        <v>600</v>
      </c>
      <c r="G364" s="201">
        <v>1862</v>
      </c>
      <c r="H364" s="201">
        <v>2031</v>
      </c>
      <c r="I364" s="201">
        <v>2123</v>
      </c>
      <c r="J364" s="201">
        <v>2353</v>
      </c>
      <c r="K364" s="201">
        <v>2098</v>
      </c>
    </row>
    <row r="365" spans="1:11">
      <c r="A365" s="29"/>
      <c r="B365" s="76" t="s">
        <v>20</v>
      </c>
      <c r="C365" s="135" t="s">
        <v>253</v>
      </c>
      <c r="D365" s="241">
        <v>444228</v>
      </c>
      <c r="E365" s="241">
        <v>366935</v>
      </c>
      <c r="F365" s="196">
        <v>314225</v>
      </c>
      <c r="G365" s="200">
        <v>238215</v>
      </c>
      <c r="H365" s="200">
        <v>232570</v>
      </c>
      <c r="I365" s="200">
        <v>152142</v>
      </c>
      <c r="J365" s="200">
        <v>106964</v>
      </c>
      <c r="K365" s="200">
        <v>119364</v>
      </c>
    </row>
    <row r="366" spans="1:11">
      <c r="A366" s="29"/>
      <c r="B366" s="76" t="s">
        <v>20</v>
      </c>
      <c r="C366" s="58" t="s">
        <v>254</v>
      </c>
      <c r="D366" s="278" t="s">
        <v>62</v>
      </c>
      <c r="E366" s="278">
        <v>0</v>
      </c>
      <c r="F366" s="278">
        <v>0</v>
      </c>
      <c r="G366" s="278">
        <v>0</v>
      </c>
      <c r="H366" s="278">
        <v>0</v>
      </c>
      <c r="I366" s="278">
        <v>0</v>
      </c>
      <c r="J366" s="278">
        <v>0</v>
      </c>
      <c r="K366" s="201" t="s">
        <v>62</v>
      </c>
    </row>
    <row r="367" spans="1:11">
      <c r="A367" s="29"/>
      <c r="B367" s="76" t="s">
        <v>20</v>
      </c>
      <c r="C367" s="58" t="s">
        <v>255</v>
      </c>
      <c r="D367" s="242" t="s">
        <v>62</v>
      </c>
      <c r="E367" s="242">
        <v>1257</v>
      </c>
      <c r="F367" s="197">
        <v>66558</v>
      </c>
      <c r="G367" s="201" t="s">
        <v>62</v>
      </c>
      <c r="H367" s="201">
        <v>80313</v>
      </c>
      <c r="I367" s="201" t="s">
        <v>62</v>
      </c>
      <c r="J367" s="201" t="s">
        <v>62</v>
      </c>
      <c r="K367" s="201" t="s">
        <v>62</v>
      </c>
    </row>
    <row r="368" spans="1:11">
      <c r="A368" s="29"/>
      <c r="B368" s="76" t="s">
        <v>20</v>
      </c>
      <c r="C368" s="58" t="s">
        <v>256</v>
      </c>
      <c r="D368" s="242">
        <v>81105</v>
      </c>
      <c r="E368" s="242">
        <v>219525</v>
      </c>
      <c r="F368" s="197">
        <v>108894</v>
      </c>
      <c r="G368" s="201">
        <v>182777</v>
      </c>
      <c r="H368" s="201">
        <v>107383</v>
      </c>
      <c r="I368" s="201" t="s">
        <v>62</v>
      </c>
      <c r="J368" s="201" t="s">
        <v>62</v>
      </c>
      <c r="K368" s="201" t="s">
        <v>62</v>
      </c>
    </row>
    <row r="369" spans="1:11">
      <c r="A369" s="29"/>
      <c r="B369" s="76" t="s">
        <v>20</v>
      </c>
      <c r="C369" s="58" t="s">
        <v>257</v>
      </c>
      <c r="D369" s="242">
        <v>280550</v>
      </c>
      <c r="E369" s="242">
        <v>73176</v>
      </c>
      <c r="F369" s="197">
        <v>138773</v>
      </c>
      <c r="G369" s="201">
        <v>182777</v>
      </c>
      <c r="H369" s="201" t="s">
        <v>62</v>
      </c>
      <c r="I369" s="201">
        <v>144555</v>
      </c>
      <c r="J369" s="201">
        <v>62081</v>
      </c>
      <c r="K369" s="201">
        <v>64910</v>
      </c>
    </row>
    <row r="370" spans="1:11">
      <c r="A370" s="29"/>
      <c r="B370" s="76" t="s">
        <v>20</v>
      </c>
      <c r="C370" s="8" t="s">
        <v>258</v>
      </c>
      <c r="D370" s="279">
        <v>0</v>
      </c>
      <c r="E370" s="279">
        <v>0</v>
      </c>
      <c r="F370" s="279">
        <v>0</v>
      </c>
      <c r="G370" s="279">
        <v>0</v>
      </c>
      <c r="H370" s="279">
        <v>0</v>
      </c>
      <c r="I370" s="279">
        <v>0</v>
      </c>
      <c r="J370" s="279">
        <v>0</v>
      </c>
      <c r="K370" s="197" t="s">
        <v>62</v>
      </c>
    </row>
    <row r="371" spans="1:11">
      <c r="A371" s="29"/>
      <c r="B371" s="76" t="s">
        <v>20</v>
      </c>
      <c r="C371" s="8" t="s">
        <v>260</v>
      </c>
      <c r="D371" s="242">
        <v>82573</v>
      </c>
      <c r="E371" s="242">
        <v>72977</v>
      </c>
      <c r="F371" s="197" t="s">
        <v>62</v>
      </c>
      <c r="G371" s="197" t="s">
        <v>62</v>
      </c>
      <c r="H371" s="197" t="s">
        <v>62</v>
      </c>
      <c r="I371" s="197" t="s">
        <v>62</v>
      </c>
      <c r="J371" s="197" t="s">
        <v>62</v>
      </c>
      <c r="K371" s="197" t="s">
        <v>62</v>
      </c>
    </row>
    <row r="372" spans="1:11">
      <c r="A372" s="29"/>
      <c r="B372" s="76" t="s">
        <v>20</v>
      </c>
      <c r="C372" s="8" t="s">
        <v>261</v>
      </c>
      <c r="D372" s="242" t="s">
        <v>62</v>
      </c>
      <c r="E372" s="242" t="s">
        <v>62</v>
      </c>
      <c r="F372" s="197" t="s">
        <v>62</v>
      </c>
      <c r="G372" s="197" t="s">
        <v>62</v>
      </c>
      <c r="H372" s="197" t="s">
        <v>62</v>
      </c>
      <c r="I372" s="197" t="s">
        <v>62</v>
      </c>
      <c r="J372" s="197" t="s">
        <v>62</v>
      </c>
      <c r="K372" s="197" t="s">
        <v>62</v>
      </c>
    </row>
    <row r="373" spans="1:11">
      <c r="A373" s="29"/>
      <c r="B373" s="76" t="s">
        <v>20</v>
      </c>
      <c r="C373" s="8" t="s">
        <v>262</v>
      </c>
      <c r="D373" s="242" t="s">
        <v>62</v>
      </c>
      <c r="E373" s="242" t="s">
        <v>62</v>
      </c>
      <c r="F373" s="197" t="s">
        <v>62</v>
      </c>
      <c r="G373" s="197" t="s">
        <v>62</v>
      </c>
      <c r="H373" s="197" t="s">
        <v>62</v>
      </c>
      <c r="I373" s="197" t="s">
        <v>62</v>
      </c>
      <c r="J373" s="197" t="s">
        <v>62</v>
      </c>
      <c r="K373" s="197" t="s">
        <v>62</v>
      </c>
    </row>
    <row r="374" spans="1:11">
      <c r="A374" s="29"/>
      <c r="B374" s="76" t="s">
        <v>20</v>
      </c>
      <c r="C374" s="8" t="s">
        <v>263</v>
      </c>
      <c r="D374" s="242" t="s">
        <v>62</v>
      </c>
      <c r="E374" s="242" t="s">
        <v>62</v>
      </c>
      <c r="F374" s="197" t="s">
        <v>62</v>
      </c>
      <c r="G374" s="197" t="s">
        <v>62</v>
      </c>
      <c r="H374" s="197" t="s">
        <v>62</v>
      </c>
      <c r="I374" s="197" t="s">
        <v>62</v>
      </c>
      <c r="J374" s="197" t="s">
        <v>62</v>
      </c>
      <c r="K374" s="197" t="s">
        <v>62</v>
      </c>
    </row>
    <row r="375" spans="1:11">
      <c r="A375" s="29"/>
      <c r="B375" s="76" t="s">
        <v>20</v>
      </c>
      <c r="C375" s="58" t="s">
        <v>264</v>
      </c>
      <c r="D375" s="242" t="s">
        <v>62</v>
      </c>
      <c r="E375" s="242" t="s">
        <v>62</v>
      </c>
      <c r="F375" s="197" t="s">
        <v>62</v>
      </c>
      <c r="G375" s="201">
        <v>55438</v>
      </c>
      <c r="H375" s="201">
        <v>44874</v>
      </c>
      <c r="I375" s="201">
        <v>7587</v>
      </c>
      <c r="J375" s="201">
        <v>44883</v>
      </c>
      <c r="K375" s="201">
        <v>54454</v>
      </c>
    </row>
    <row r="376" spans="1:11">
      <c r="A376" s="29"/>
      <c r="B376" s="76" t="s">
        <v>20</v>
      </c>
      <c r="C376" s="137"/>
      <c r="D376" s="137"/>
      <c r="E376" s="137"/>
      <c r="F376" s="138"/>
      <c r="G376" s="139"/>
      <c r="H376" s="139"/>
      <c r="I376" s="3"/>
    </row>
    <row r="377" spans="1:11">
      <c r="A377" s="29"/>
      <c r="B377" s="578" t="s">
        <v>20</v>
      </c>
      <c r="C377" s="579" t="s">
        <v>265</v>
      </c>
      <c r="D377" s="619">
        <v>2021</v>
      </c>
      <c r="E377" s="620"/>
      <c r="F377" s="621">
        <v>2020</v>
      </c>
      <c r="G377" s="599">
        <v>2019</v>
      </c>
      <c r="H377" s="594">
        <v>2018</v>
      </c>
    </row>
    <row r="378" spans="1:11">
      <c r="A378" s="29"/>
      <c r="B378" s="582" t="s">
        <v>20</v>
      </c>
      <c r="C378" s="595"/>
      <c r="D378" s="581" t="s">
        <v>266</v>
      </c>
      <c r="E378" s="581" t="s">
        <v>267</v>
      </c>
      <c r="F378" s="581" t="s">
        <v>266</v>
      </c>
      <c r="G378" s="581" t="s">
        <v>266</v>
      </c>
      <c r="H378" s="581" t="s">
        <v>266</v>
      </c>
    </row>
    <row r="379" spans="1:11">
      <c r="A379" s="29"/>
      <c r="B379" s="76" t="s">
        <v>20</v>
      </c>
      <c r="C379" s="13" t="s">
        <v>268</v>
      </c>
      <c r="D379" s="96">
        <v>171.4</v>
      </c>
      <c r="E379" s="243">
        <v>-5.5</v>
      </c>
      <c r="F379" s="96">
        <v>181.5</v>
      </c>
      <c r="G379" s="96">
        <v>163.5</v>
      </c>
      <c r="H379" s="96">
        <v>123.7</v>
      </c>
    </row>
    <row r="380" spans="1:11">
      <c r="A380" s="29"/>
      <c r="B380" s="76" t="s">
        <v>20</v>
      </c>
      <c r="C380" s="13" t="s">
        <v>269</v>
      </c>
      <c r="D380" s="13">
        <v>13.6</v>
      </c>
      <c r="E380" s="231">
        <v>136.5</v>
      </c>
      <c r="F380" s="13">
        <v>5.8</v>
      </c>
      <c r="G380" s="13">
        <v>13.8</v>
      </c>
      <c r="H380" s="13">
        <v>8.5</v>
      </c>
    </row>
    <row r="381" spans="1:11">
      <c r="A381" s="29"/>
      <c r="B381" s="76" t="s">
        <v>20</v>
      </c>
      <c r="C381" s="13" t="s">
        <v>270</v>
      </c>
      <c r="D381" s="13">
        <v>5</v>
      </c>
      <c r="E381" s="231">
        <v>-52.3</v>
      </c>
      <c r="F381" s="13">
        <v>10.5</v>
      </c>
      <c r="G381" s="13">
        <v>15.2</v>
      </c>
      <c r="H381" s="13">
        <v>24.1</v>
      </c>
    </row>
    <row r="382" spans="1:11">
      <c r="A382" s="29"/>
      <c r="B382" s="76" t="s">
        <v>20</v>
      </c>
      <c r="C382" s="7" t="s">
        <v>202</v>
      </c>
      <c r="D382" s="7">
        <v>190.1</v>
      </c>
      <c r="E382" s="232">
        <v>-3.8928210313448064</v>
      </c>
      <c r="F382" s="7">
        <v>197.8</v>
      </c>
      <c r="G382" s="7">
        <v>192.5</v>
      </c>
      <c r="H382" s="7">
        <v>156.30000000000001</v>
      </c>
      <c r="I382" s="33"/>
    </row>
    <row r="383" spans="1:11">
      <c r="A383" s="29"/>
      <c r="B383" s="76" t="s">
        <v>20</v>
      </c>
      <c r="J383" s="33"/>
      <c r="K383" s="33"/>
    </row>
    <row r="384" spans="1:11">
      <c r="A384" s="29"/>
      <c r="B384" s="578" t="s">
        <v>20</v>
      </c>
      <c r="C384" s="579" t="s">
        <v>265</v>
      </c>
      <c r="D384" s="584">
        <v>2021</v>
      </c>
      <c r="E384" s="585">
        <v>2020</v>
      </c>
      <c r="F384" s="584">
        <v>2019</v>
      </c>
      <c r="G384" s="585">
        <v>2018</v>
      </c>
      <c r="H384" s="584">
        <v>2017</v>
      </c>
      <c r="I384" s="585">
        <v>2016</v>
      </c>
      <c r="J384" s="584">
        <v>2015</v>
      </c>
      <c r="K384" s="585">
        <v>2014</v>
      </c>
    </row>
    <row r="385" spans="1:11">
      <c r="A385" s="29"/>
      <c r="B385" s="582" t="s">
        <v>20</v>
      </c>
      <c r="C385" s="595"/>
      <c r="D385" s="585" t="s">
        <v>271</v>
      </c>
      <c r="E385" s="585" t="s">
        <v>271</v>
      </c>
      <c r="F385" s="585" t="s">
        <v>271</v>
      </c>
      <c r="G385" s="585" t="s">
        <v>271</v>
      </c>
      <c r="H385" s="585" t="s">
        <v>271</v>
      </c>
      <c r="I385" s="585" t="s">
        <v>271</v>
      </c>
      <c r="J385" s="585" t="s">
        <v>271</v>
      </c>
      <c r="K385" s="585" t="s">
        <v>271</v>
      </c>
    </row>
    <row r="386" spans="1:11">
      <c r="A386" s="29"/>
      <c r="B386" s="76" t="s">
        <v>20</v>
      </c>
      <c r="C386" s="13" t="s">
        <v>272</v>
      </c>
      <c r="D386" s="261">
        <v>0</v>
      </c>
      <c r="E386" s="261">
        <v>0</v>
      </c>
      <c r="F386" s="261">
        <v>0</v>
      </c>
      <c r="G386" s="261">
        <v>0</v>
      </c>
      <c r="H386" s="261">
        <v>39938</v>
      </c>
      <c r="I386" s="261">
        <v>126812</v>
      </c>
      <c r="J386" s="261">
        <v>127264</v>
      </c>
      <c r="K386" s="261">
        <v>134145</v>
      </c>
    </row>
    <row r="387" spans="1:11">
      <c r="A387" s="29"/>
      <c r="B387" s="76" t="s">
        <v>20</v>
      </c>
      <c r="C387" s="13" t="s">
        <v>348</v>
      </c>
      <c r="D387" s="261">
        <v>0</v>
      </c>
      <c r="E387" s="261">
        <v>0</v>
      </c>
      <c r="F387" s="261">
        <v>0</v>
      </c>
      <c r="G387" s="261">
        <v>0</v>
      </c>
      <c r="H387" s="261">
        <v>100427</v>
      </c>
      <c r="I387" s="261">
        <v>0</v>
      </c>
      <c r="J387" s="261">
        <v>0</v>
      </c>
      <c r="K387" s="261">
        <v>0</v>
      </c>
    </row>
    <row r="388" spans="1:11">
      <c r="A388" s="29"/>
      <c r="B388" s="76" t="s">
        <v>20</v>
      </c>
      <c r="C388" s="13" t="s">
        <v>319</v>
      </c>
      <c r="D388" s="261">
        <v>0</v>
      </c>
      <c r="E388" s="261">
        <v>0</v>
      </c>
      <c r="F388" s="261">
        <v>0</v>
      </c>
      <c r="G388" s="261">
        <v>0</v>
      </c>
      <c r="H388" s="261">
        <v>0</v>
      </c>
      <c r="I388" s="261">
        <v>0</v>
      </c>
      <c r="J388" s="261">
        <v>0</v>
      </c>
      <c r="K388" s="261">
        <v>0</v>
      </c>
    </row>
    <row r="389" spans="1:11">
      <c r="A389" s="29"/>
      <c r="B389" s="76" t="s">
        <v>20</v>
      </c>
      <c r="C389" s="7" t="s">
        <v>202</v>
      </c>
      <c r="D389" s="265">
        <v>0</v>
      </c>
      <c r="E389" s="265">
        <v>0</v>
      </c>
      <c r="F389" s="265">
        <v>0</v>
      </c>
      <c r="G389" s="265">
        <v>0</v>
      </c>
      <c r="H389" s="265">
        <v>140364</v>
      </c>
      <c r="I389" s="265">
        <v>126812</v>
      </c>
      <c r="J389" s="265">
        <v>127264</v>
      </c>
      <c r="K389" s="265">
        <v>134145</v>
      </c>
    </row>
    <row r="390" spans="1:11">
      <c r="B390" s="76" t="s">
        <v>20</v>
      </c>
    </row>
    <row r="391" spans="1:11">
      <c r="A391" s="29"/>
      <c r="B391" s="589" t="s">
        <v>21</v>
      </c>
      <c r="C391" s="575" t="s">
        <v>222</v>
      </c>
      <c r="D391" s="622">
        <v>2021</v>
      </c>
      <c r="E391" s="622">
        <v>2020</v>
      </c>
      <c r="F391" s="622">
        <v>2019</v>
      </c>
      <c r="G391" s="623">
        <v>2018</v>
      </c>
      <c r="H391" s="623">
        <v>2017</v>
      </c>
      <c r="I391" s="630"/>
      <c r="J391" s="631"/>
      <c r="K391" s="631"/>
    </row>
    <row r="392" spans="1:11">
      <c r="A392" s="29"/>
      <c r="B392" s="76" t="s">
        <v>21</v>
      </c>
      <c r="C392" s="39" t="s">
        <v>223</v>
      </c>
      <c r="D392" s="196">
        <v>3102643</v>
      </c>
      <c r="E392" s="196">
        <v>2718007</v>
      </c>
      <c r="F392" s="196" t="s">
        <v>360</v>
      </c>
      <c r="G392" s="196" t="s">
        <v>361</v>
      </c>
      <c r="H392" s="196">
        <v>1953522</v>
      </c>
      <c r="I392" s="632"/>
      <c r="J392" s="633"/>
      <c r="K392" s="633"/>
    </row>
    <row r="393" spans="1:11">
      <c r="A393" s="29"/>
      <c r="B393" s="76" t="s">
        <v>21</v>
      </c>
      <c r="C393" s="8" t="s">
        <v>224</v>
      </c>
      <c r="D393" s="244">
        <v>2850356</v>
      </c>
      <c r="E393" s="244">
        <v>2228081</v>
      </c>
      <c r="F393" s="197" t="s">
        <v>362</v>
      </c>
      <c r="G393" s="197" t="s">
        <v>363</v>
      </c>
      <c r="H393" s="197">
        <v>1954377</v>
      </c>
      <c r="I393" s="632"/>
      <c r="J393" s="633"/>
      <c r="K393" s="633"/>
    </row>
    <row r="394" spans="1:11">
      <c r="A394" s="29"/>
      <c r="B394" s="76" t="s">
        <v>21</v>
      </c>
      <c r="C394" s="8" t="s">
        <v>225</v>
      </c>
      <c r="D394" s="244">
        <v>50429</v>
      </c>
      <c r="E394" s="244">
        <v>71253</v>
      </c>
      <c r="F394" s="197" t="s">
        <v>364</v>
      </c>
      <c r="G394" s="197">
        <v>-70701</v>
      </c>
      <c r="H394" s="197">
        <v>36</v>
      </c>
      <c r="I394" s="632"/>
      <c r="J394" s="633"/>
      <c r="K394" s="633"/>
    </row>
    <row r="395" spans="1:11">
      <c r="A395" s="29"/>
      <c r="B395" s="76" t="s">
        <v>21</v>
      </c>
      <c r="C395" s="8" t="s">
        <v>226</v>
      </c>
      <c r="D395" s="244">
        <v>245635</v>
      </c>
      <c r="E395" s="244">
        <v>490510</v>
      </c>
      <c r="F395" s="197" t="s">
        <v>365</v>
      </c>
      <c r="G395" s="197">
        <v>-107992</v>
      </c>
      <c r="H395" s="197" t="s">
        <v>62</v>
      </c>
      <c r="I395" s="632"/>
      <c r="J395" s="633"/>
      <c r="K395" s="633"/>
    </row>
    <row r="396" spans="1:11">
      <c r="A396" s="29"/>
      <c r="B396" s="76" t="s">
        <v>21</v>
      </c>
      <c r="C396" s="8" t="s">
        <v>227</v>
      </c>
      <c r="D396" s="244">
        <v>-43777</v>
      </c>
      <c r="E396" s="244">
        <v>-71837</v>
      </c>
      <c r="F396" s="197" t="s">
        <v>366</v>
      </c>
      <c r="G396" s="197">
        <v>-2014583</v>
      </c>
      <c r="H396" s="197">
        <v>-891</v>
      </c>
      <c r="I396" s="632"/>
      <c r="J396" s="633"/>
      <c r="K396" s="633"/>
    </row>
    <row r="397" spans="1:11">
      <c r="A397" s="29"/>
      <c r="B397" s="76" t="s">
        <v>21</v>
      </c>
      <c r="C397" s="39" t="s">
        <v>228</v>
      </c>
      <c r="D397" s="196">
        <v>2090324</v>
      </c>
      <c r="E397" s="196">
        <v>1702852</v>
      </c>
      <c r="F397" s="196">
        <v>-1753204</v>
      </c>
      <c r="G397" s="196">
        <v>-1118341</v>
      </c>
      <c r="H397" s="196">
        <v>-1576359</v>
      </c>
      <c r="I397" s="632"/>
      <c r="J397" s="633"/>
      <c r="K397" s="633"/>
    </row>
    <row r="398" spans="1:11">
      <c r="A398" s="29"/>
      <c r="B398" s="76" t="s">
        <v>21</v>
      </c>
      <c r="C398" s="8" t="s">
        <v>229</v>
      </c>
      <c r="D398" s="244">
        <v>1570616</v>
      </c>
      <c r="E398" s="244">
        <v>1040850</v>
      </c>
      <c r="F398" s="197">
        <v>-1160576</v>
      </c>
      <c r="G398" s="197">
        <v>-151255</v>
      </c>
      <c r="H398" s="197">
        <v>-1156996</v>
      </c>
      <c r="I398" s="632"/>
      <c r="J398" s="633"/>
      <c r="K398" s="633"/>
    </row>
    <row r="399" spans="1:11">
      <c r="A399" s="29"/>
      <c r="B399" s="76" t="s">
        <v>21</v>
      </c>
      <c r="C399" s="8" t="s">
        <v>230</v>
      </c>
      <c r="D399" s="244">
        <v>199297</v>
      </c>
      <c r="E399" s="244">
        <v>182167</v>
      </c>
      <c r="F399" s="197">
        <v>-233461</v>
      </c>
      <c r="G399" s="197" t="s">
        <v>62</v>
      </c>
      <c r="H399" s="197">
        <v>-148221</v>
      </c>
      <c r="I399" s="632"/>
      <c r="J399" s="633"/>
      <c r="K399" s="633"/>
    </row>
    <row r="400" spans="1:11">
      <c r="A400" s="29"/>
      <c r="B400" s="76" t="s">
        <v>21</v>
      </c>
      <c r="C400" s="8" t="s">
        <v>231</v>
      </c>
      <c r="D400" s="244">
        <v>320411</v>
      </c>
      <c r="E400" s="244">
        <v>479835</v>
      </c>
      <c r="F400" s="197">
        <v>-359167</v>
      </c>
      <c r="G400" s="197">
        <v>-744987</v>
      </c>
      <c r="H400" s="197">
        <v>-271142</v>
      </c>
      <c r="I400" s="632"/>
      <c r="J400" s="633"/>
      <c r="K400" s="633"/>
    </row>
    <row r="401" spans="1:11">
      <c r="A401" s="29"/>
      <c r="B401" s="76" t="s">
        <v>21</v>
      </c>
      <c r="C401" s="39" t="s">
        <v>232</v>
      </c>
      <c r="D401" s="196">
        <v>1012319</v>
      </c>
      <c r="E401" s="196">
        <v>1015155</v>
      </c>
      <c r="F401" s="196" t="s">
        <v>367</v>
      </c>
      <c r="G401" s="196">
        <v>516969</v>
      </c>
      <c r="H401" s="196">
        <v>377163</v>
      </c>
      <c r="I401" s="632"/>
      <c r="J401" s="633"/>
      <c r="K401" s="633"/>
    </row>
    <row r="402" spans="1:11">
      <c r="A402" s="29"/>
      <c r="B402" s="76" t="s">
        <v>21</v>
      </c>
      <c r="C402" s="38" t="s">
        <v>233</v>
      </c>
      <c r="D402" s="197">
        <v>113678</v>
      </c>
      <c r="E402" s="197">
        <v>103391</v>
      </c>
      <c r="F402" s="197">
        <v>-88343</v>
      </c>
      <c r="G402" s="197">
        <v>-157279</v>
      </c>
      <c r="H402" s="197">
        <v>-80621</v>
      </c>
      <c r="I402" s="632"/>
      <c r="J402" s="633"/>
      <c r="K402" s="633"/>
    </row>
    <row r="403" spans="1:11">
      <c r="A403" s="29"/>
      <c r="B403" s="76" t="s">
        <v>21</v>
      </c>
      <c r="C403" s="39" t="s">
        <v>234</v>
      </c>
      <c r="D403" s="196">
        <v>898641</v>
      </c>
      <c r="E403" s="196">
        <v>911764</v>
      </c>
      <c r="F403" s="196" t="s">
        <v>368</v>
      </c>
      <c r="G403" s="196" t="s">
        <v>369</v>
      </c>
      <c r="H403" s="196">
        <v>296542</v>
      </c>
      <c r="I403" s="632"/>
      <c r="J403" s="633"/>
      <c r="K403" s="633"/>
    </row>
    <row r="404" spans="1:11">
      <c r="A404" s="29"/>
      <c r="B404" s="76" t="s">
        <v>21</v>
      </c>
      <c r="C404" s="38" t="s">
        <v>235</v>
      </c>
      <c r="D404" s="241"/>
      <c r="E404" s="197" t="s">
        <v>370</v>
      </c>
      <c r="F404" s="196" t="s">
        <v>371</v>
      </c>
      <c r="G404" s="196" t="s">
        <v>372</v>
      </c>
      <c r="H404" s="196">
        <v>423387</v>
      </c>
      <c r="I404" s="632"/>
      <c r="J404" s="633"/>
      <c r="K404" s="633"/>
    </row>
    <row r="405" spans="1:11">
      <c r="A405" s="29"/>
      <c r="B405" s="76" t="s">
        <v>21</v>
      </c>
      <c r="C405" s="8" t="s">
        <v>237</v>
      </c>
      <c r="D405" s="197">
        <v>119135</v>
      </c>
      <c r="E405" s="244">
        <v>106547</v>
      </c>
      <c r="F405" s="197" t="s">
        <v>371</v>
      </c>
      <c r="G405" s="197" t="s">
        <v>372</v>
      </c>
      <c r="H405" s="197">
        <v>423387</v>
      </c>
      <c r="I405" s="632"/>
      <c r="J405" s="633"/>
      <c r="K405" s="633"/>
    </row>
    <row r="406" spans="1:11">
      <c r="A406" s="29"/>
      <c r="B406" s="76" t="s">
        <v>21</v>
      </c>
      <c r="C406" s="7" t="s">
        <v>238</v>
      </c>
      <c r="D406" s="196">
        <v>1017776</v>
      </c>
      <c r="E406" s="196">
        <v>1018311</v>
      </c>
      <c r="F406" s="196" t="s">
        <v>373</v>
      </c>
      <c r="G406" s="196" t="s">
        <v>374</v>
      </c>
      <c r="H406" s="196">
        <v>719929</v>
      </c>
      <c r="I406" s="632"/>
      <c r="J406" s="633"/>
      <c r="K406" s="633"/>
    </row>
    <row r="407" spans="1:11">
      <c r="A407" s="29"/>
      <c r="B407" s="589" t="s">
        <v>21</v>
      </c>
      <c r="C407" s="575" t="s">
        <v>274</v>
      </c>
      <c r="D407" s="622">
        <v>2021</v>
      </c>
      <c r="E407" s="622" t="s">
        <v>295</v>
      </c>
      <c r="F407" s="622">
        <v>2019</v>
      </c>
      <c r="G407" s="623">
        <v>2018</v>
      </c>
      <c r="H407" s="623">
        <v>2017</v>
      </c>
      <c r="I407" s="632"/>
      <c r="J407" s="633"/>
      <c r="K407" s="633"/>
    </row>
    <row r="408" spans="1:11">
      <c r="A408" s="29"/>
      <c r="B408" s="76" t="s">
        <v>21</v>
      </c>
      <c r="C408" s="39" t="s">
        <v>240</v>
      </c>
      <c r="D408" s="196">
        <v>144442</v>
      </c>
      <c r="E408" s="196">
        <v>164381</v>
      </c>
      <c r="F408" s="196" t="s">
        <v>375</v>
      </c>
      <c r="G408" s="196" t="s">
        <v>376</v>
      </c>
      <c r="H408" s="196">
        <v>-148264</v>
      </c>
      <c r="I408" s="632"/>
      <c r="J408" s="633"/>
      <c r="K408" s="633"/>
    </row>
    <row r="409" spans="1:11">
      <c r="A409" s="29"/>
      <c r="B409" s="76" t="s">
        <v>21</v>
      </c>
      <c r="C409" s="8" t="s">
        <v>241</v>
      </c>
      <c r="D409" s="197">
        <v>108426</v>
      </c>
      <c r="E409" s="244">
        <v>119965</v>
      </c>
      <c r="F409" s="197" t="s">
        <v>377</v>
      </c>
      <c r="G409" s="197" t="s">
        <v>378</v>
      </c>
      <c r="H409" s="197">
        <v>-103244</v>
      </c>
      <c r="I409" s="632"/>
      <c r="J409" s="633"/>
      <c r="K409" s="633"/>
    </row>
    <row r="410" spans="1:11">
      <c r="A410" s="29"/>
      <c r="B410" s="76" t="s">
        <v>21</v>
      </c>
      <c r="C410" s="8" t="s">
        <v>242</v>
      </c>
      <c r="D410" s="197">
        <v>27339</v>
      </c>
      <c r="E410" s="244">
        <v>34177</v>
      </c>
      <c r="F410" s="197" t="s">
        <v>379</v>
      </c>
      <c r="G410" s="197" t="s">
        <v>380</v>
      </c>
      <c r="H410" s="197">
        <v>-37337</v>
      </c>
      <c r="I410" s="632"/>
      <c r="J410" s="633"/>
      <c r="K410" s="633"/>
    </row>
    <row r="411" spans="1:11">
      <c r="A411" s="29"/>
      <c r="B411" s="76" t="s">
        <v>21</v>
      </c>
      <c r="C411" s="8" t="s">
        <v>243</v>
      </c>
      <c r="D411" s="197">
        <v>8677</v>
      </c>
      <c r="E411" s="244">
        <v>10239</v>
      </c>
      <c r="F411" s="197" t="s">
        <v>381</v>
      </c>
      <c r="G411" s="197" t="s">
        <v>382</v>
      </c>
      <c r="H411" s="197">
        <v>-7683</v>
      </c>
      <c r="I411" s="632"/>
      <c r="J411" s="633"/>
      <c r="K411" s="633"/>
    </row>
    <row r="412" spans="1:11">
      <c r="A412" s="29"/>
      <c r="B412" s="76" t="s">
        <v>21</v>
      </c>
      <c r="C412" s="39" t="s">
        <v>244</v>
      </c>
      <c r="D412" s="196">
        <v>578806</v>
      </c>
      <c r="E412" s="196">
        <v>704673</v>
      </c>
      <c r="F412" s="196" t="s">
        <v>383</v>
      </c>
      <c r="G412" s="196" t="s">
        <v>384</v>
      </c>
      <c r="H412" s="196">
        <v>-553147</v>
      </c>
      <c r="I412" s="632"/>
      <c r="J412" s="633"/>
      <c r="K412" s="633"/>
    </row>
    <row r="413" spans="1:11">
      <c r="A413" s="29"/>
      <c r="B413" s="76" t="s">
        <v>21</v>
      </c>
      <c r="C413" s="8" t="s">
        <v>245</v>
      </c>
      <c r="D413" s="197">
        <v>71503</v>
      </c>
      <c r="E413" s="244">
        <v>123787</v>
      </c>
      <c r="F413" s="197" t="s">
        <v>385</v>
      </c>
      <c r="G413" s="197" t="s">
        <v>386</v>
      </c>
      <c r="H413" s="197">
        <v>-282066</v>
      </c>
      <c r="I413" s="632"/>
      <c r="J413" s="633"/>
      <c r="K413" s="633"/>
    </row>
    <row r="414" spans="1:11">
      <c r="A414" s="29"/>
      <c r="B414" s="76" t="s">
        <v>21</v>
      </c>
      <c r="C414" s="8" t="s">
        <v>246</v>
      </c>
      <c r="D414" s="197">
        <v>404469</v>
      </c>
      <c r="E414" s="244">
        <v>394645</v>
      </c>
      <c r="F414" s="197" t="s">
        <v>387</v>
      </c>
      <c r="G414" s="197" t="s">
        <v>388</v>
      </c>
      <c r="H414" s="197">
        <v>-271081</v>
      </c>
      <c r="I414" s="632"/>
      <c r="J414" s="633"/>
      <c r="K414" s="633"/>
    </row>
    <row r="415" spans="1:11">
      <c r="A415" s="29"/>
      <c r="B415" s="76" t="s">
        <v>21</v>
      </c>
      <c r="C415" s="8" t="s">
        <v>247</v>
      </c>
      <c r="D415" s="197">
        <v>315</v>
      </c>
      <c r="E415" s="244">
        <v>237</v>
      </c>
      <c r="F415" s="197" t="s">
        <v>389</v>
      </c>
      <c r="G415" s="197" t="s">
        <v>62</v>
      </c>
      <c r="H415" s="197" t="s">
        <v>62</v>
      </c>
      <c r="I415" s="632"/>
      <c r="J415" s="633"/>
      <c r="K415" s="633"/>
    </row>
    <row r="416" spans="1:11">
      <c r="A416" s="29"/>
      <c r="B416" s="76" t="s">
        <v>21</v>
      </c>
      <c r="C416" s="8" t="s">
        <v>248</v>
      </c>
      <c r="D416" s="197">
        <v>102519</v>
      </c>
      <c r="E416" s="244">
        <v>186004</v>
      </c>
      <c r="F416" s="197" t="s">
        <v>390</v>
      </c>
      <c r="G416" s="197" t="s">
        <v>62</v>
      </c>
      <c r="H416" s="197"/>
      <c r="I416" s="632"/>
      <c r="J416" s="633"/>
      <c r="K416" s="633"/>
    </row>
    <row r="417" spans="1:11">
      <c r="A417" s="29"/>
      <c r="B417" s="76" t="s">
        <v>21</v>
      </c>
      <c r="C417" s="39" t="s">
        <v>250</v>
      </c>
      <c r="D417" s="196">
        <v>507856</v>
      </c>
      <c r="E417" s="196">
        <v>293074</v>
      </c>
      <c r="F417" s="196" t="s">
        <v>391</v>
      </c>
      <c r="G417" s="196" t="s">
        <v>392</v>
      </c>
      <c r="H417" s="196">
        <v>-890902</v>
      </c>
      <c r="I417" s="632"/>
      <c r="J417" s="633"/>
      <c r="K417" s="633"/>
    </row>
    <row r="418" spans="1:11">
      <c r="A418" s="29"/>
      <c r="B418" s="76" t="s">
        <v>21</v>
      </c>
      <c r="C418" s="8" t="s">
        <v>251</v>
      </c>
      <c r="D418" s="197">
        <v>505746</v>
      </c>
      <c r="E418" s="244">
        <v>288949</v>
      </c>
      <c r="F418" s="197" t="s">
        <v>393</v>
      </c>
      <c r="G418" s="197" t="s">
        <v>394</v>
      </c>
      <c r="H418" s="197">
        <v>-885986</v>
      </c>
      <c r="I418" s="632"/>
      <c r="J418" s="633"/>
      <c r="K418" s="633"/>
    </row>
    <row r="419" spans="1:11">
      <c r="A419" s="29"/>
      <c r="B419" s="76" t="s">
        <v>21</v>
      </c>
      <c r="C419" s="8" t="s">
        <v>252</v>
      </c>
      <c r="D419" s="197">
        <v>2110</v>
      </c>
      <c r="E419" s="244">
        <v>4125</v>
      </c>
      <c r="F419" s="197" t="s">
        <v>395</v>
      </c>
      <c r="G419" s="197">
        <v>-4749</v>
      </c>
      <c r="H419" s="197">
        <v>-4916</v>
      </c>
      <c r="I419" s="632"/>
      <c r="J419" s="633"/>
      <c r="K419" s="633"/>
    </row>
    <row r="420" spans="1:11">
      <c r="A420" s="29"/>
      <c r="B420" s="76" t="s">
        <v>21</v>
      </c>
      <c r="C420" s="39" t="s">
        <v>253</v>
      </c>
      <c r="D420" s="196">
        <v>-213328</v>
      </c>
      <c r="E420" s="196">
        <v>-143817</v>
      </c>
      <c r="F420" s="196">
        <v>-516015</v>
      </c>
      <c r="G420" s="196">
        <v>-1058896</v>
      </c>
      <c r="H420" s="196">
        <v>-872384</v>
      </c>
      <c r="I420" s="632"/>
      <c r="J420" s="633"/>
      <c r="K420" s="633"/>
    </row>
    <row r="421" spans="1:11">
      <c r="A421" s="29"/>
      <c r="B421" s="76" t="s">
        <v>21</v>
      </c>
      <c r="C421" s="58" t="s">
        <v>255</v>
      </c>
      <c r="D421" s="244" t="s">
        <v>62</v>
      </c>
      <c r="E421" s="244" t="s">
        <v>62</v>
      </c>
      <c r="F421" s="197" t="s">
        <v>62</v>
      </c>
      <c r="G421" s="197" t="s">
        <v>62</v>
      </c>
      <c r="H421" s="197"/>
      <c r="I421" s="632"/>
      <c r="J421" s="633"/>
      <c r="K421" s="633"/>
    </row>
    <row r="422" spans="1:11">
      <c r="A422" s="29"/>
      <c r="B422" s="76" t="s">
        <v>21</v>
      </c>
      <c r="C422" s="58" t="s">
        <v>256</v>
      </c>
      <c r="D422" s="244" t="s">
        <v>62</v>
      </c>
      <c r="E422" s="244" t="s">
        <v>62</v>
      </c>
      <c r="F422" s="197" t="s">
        <v>62</v>
      </c>
      <c r="G422" s="197" t="s">
        <v>62</v>
      </c>
      <c r="H422" s="197"/>
      <c r="I422" s="632"/>
      <c r="J422" s="633"/>
      <c r="K422" s="633"/>
    </row>
    <row r="423" spans="1:11">
      <c r="A423" s="29"/>
      <c r="B423" s="76" t="s">
        <v>21</v>
      </c>
      <c r="C423" s="58" t="s">
        <v>257</v>
      </c>
      <c r="D423" s="244" t="s">
        <v>62</v>
      </c>
      <c r="E423" s="244" t="s">
        <v>62</v>
      </c>
      <c r="F423" s="197" t="s">
        <v>62</v>
      </c>
      <c r="G423" s="197" t="s">
        <v>62</v>
      </c>
      <c r="H423" s="197"/>
      <c r="I423" s="632"/>
      <c r="J423" s="633"/>
      <c r="K423" s="633"/>
    </row>
    <row r="424" spans="1:11">
      <c r="A424" s="29"/>
      <c r="B424" s="76" t="s">
        <v>21</v>
      </c>
      <c r="C424" s="8" t="s">
        <v>258</v>
      </c>
      <c r="D424" s="244" t="s">
        <v>62</v>
      </c>
      <c r="E424" s="244" t="s">
        <v>62</v>
      </c>
      <c r="F424" s="197" t="s">
        <v>62</v>
      </c>
      <c r="G424" s="197"/>
      <c r="H424" s="197"/>
      <c r="I424" s="632"/>
      <c r="J424" s="633"/>
      <c r="K424" s="633"/>
    </row>
    <row r="425" spans="1:11">
      <c r="A425" s="29"/>
      <c r="B425" s="76" t="s">
        <v>21</v>
      </c>
      <c r="C425" s="8" t="s">
        <v>260</v>
      </c>
      <c r="D425" s="244" t="s">
        <v>62</v>
      </c>
      <c r="E425" s="244" t="s">
        <v>62</v>
      </c>
      <c r="F425" s="197" t="s">
        <v>62</v>
      </c>
      <c r="G425" s="197"/>
      <c r="H425" s="197"/>
      <c r="I425" s="632"/>
      <c r="J425" s="633"/>
      <c r="K425" s="633"/>
    </row>
    <row r="426" spans="1:11">
      <c r="A426" s="29"/>
      <c r="B426" s="76" t="s">
        <v>21</v>
      </c>
      <c r="C426" s="8" t="s">
        <v>261</v>
      </c>
      <c r="D426" s="244" t="s">
        <v>62</v>
      </c>
      <c r="E426" s="244" t="s">
        <v>62</v>
      </c>
      <c r="F426" s="197" t="s">
        <v>62</v>
      </c>
      <c r="G426" s="197"/>
      <c r="H426" s="197"/>
      <c r="I426" s="632"/>
      <c r="J426" s="633"/>
      <c r="K426" s="633"/>
    </row>
    <row r="427" spans="1:11">
      <c r="A427" s="29"/>
      <c r="B427" s="76" t="s">
        <v>21</v>
      </c>
      <c r="C427" s="8" t="s">
        <v>262</v>
      </c>
      <c r="D427" s="244" t="s">
        <v>62</v>
      </c>
      <c r="E427" s="244" t="s">
        <v>62</v>
      </c>
      <c r="F427" s="197" t="s">
        <v>62</v>
      </c>
      <c r="G427" s="197"/>
      <c r="H427" s="197"/>
      <c r="I427" s="632"/>
      <c r="J427" s="633"/>
      <c r="K427" s="633"/>
    </row>
    <row r="428" spans="1:11">
      <c r="A428" s="29"/>
      <c r="B428" s="76" t="s">
        <v>21</v>
      </c>
      <c r="C428" s="8" t="s">
        <v>263</v>
      </c>
      <c r="D428" s="244" t="s">
        <v>62</v>
      </c>
      <c r="E428" s="244" t="s">
        <v>62</v>
      </c>
      <c r="F428" s="197" t="s">
        <v>62</v>
      </c>
      <c r="G428" s="197"/>
      <c r="H428" s="197"/>
      <c r="I428" s="632"/>
      <c r="J428" s="633"/>
      <c r="K428" s="633"/>
    </row>
    <row r="429" spans="1:11">
      <c r="A429" s="29"/>
      <c r="B429" s="76" t="s">
        <v>21</v>
      </c>
      <c r="C429" s="58" t="s">
        <v>264</v>
      </c>
      <c r="D429" s="197">
        <v>-213328</v>
      </c>
      <c r="E429" s="244">
        <v>-143817</v>
      </c>
      <c r="F429" s="197">
        <v>-516015</v>
      </c>
      <c r="G429" s="197">
        <v>-1058896</v>
      </c>
      <c r="H429" s="197">
        <v>-872384</v>
      </c>
      <c r="I429" s="632"/>
      <c r="J429" s="633"/>
      <c r="K429" s="633"/>
    </row>
    <row r="430" spans="1:11">
      <c r="A430" s="29"/>
      <c r="B430" s="76" t="s">
        <v>21</v>
      </c>
      <c r="C430" s="62"/>
      <c r="D430" s="62"/>
      <c r="E430" s="62"/>
      <c r="F430" s="29"/>
      <c r="G430" s="29"/>
      <c r="H430" s="29"/>
      <c r="I430" s="632"/>
      <c r="J430" s="633"/>
      <c r="K430" s="633"/>
    </row>
    <row r="431" spans="1:11">
      <c r="A431" s="29"/>
      <c r="B431" s="578" t="s">
        <v>21</v>
      </c>
      <c r="C431" s="579" t="s">
        <v>265</v>
      </c>
      <c r="D431" s="596">
        <v>2021</v>
      </c>
      <c r="E431" s="597"/>
      <c r="F431" s="624">
        <v>2020</v>
      </c>
      <c r="G431" s="580">
        <v>2019</v>
      </c>
      <c r="H431" s="581">
        <v>2018</v>
      </c>
      <c r="I431" s="632"/>
      <c r="J431" s="633"/>
      <c r="K431" s="633"/>
    </row>
    <row r="432" spans="1:11">
      <c r="A432" s="29"/>
      <c r="B432" s="582" t="s">
        <v>21</v>
      </c>
      <c r="C432" s="595"/>
      <c r="D432" s="581" t="s">
        <v>266</v>
      </c>
      <c r="E432" s="581" t="s">
        <v>267</v>
      </c>
      <c r="F432" s="581" t="s">
        <v>266</v>
      </c>
      <c r="G432" s="594" t="s">
        <v>266</v>
      </c>
      <c r="H432" s="594" t="s">
        <v>266</v>
      </c>
      <c r="I432" s="632"/>
      <c r="J432" s="633"/>
      <c r="K432" s="633"/>
    </row>
    <row r="433" spans="1:11">
      <c r="A433" s="29"/>
      <c r="B433" s="76" t="s">
        <v>21</v>
      </c>
      <c r="C433" s="13" t="s">
        <v>268</v>
      </c>
      <c r="D433" s="218">
        <v>299.2</v>
      </c>
      <c r="E433" s="280">
        <f>((D433/F433)-1)*100</f>
        <v>2.1160409556314042</v>
      </c>
      <c r="F433" s="218">
        <v>293</v>
      </c>
      <c r="G433" s="245">
        <v>425.5</v>
      </c>
      <c r="H433" s="245">
        <v>21.8</v>
      </c>
      <c r="I433" s="632"/>
      <c r="J433" s="633"/>
      <c r="K433" s="633"/>
    </row>
    <row r="434" spans="1:11">
      <c r="A434" s="29"/>
      <c r="B434" s="76" t="s">
        <v>21</v>
      </c>
      <c r="C434" s="13" t="s">
        <v>269</v>
      </c>
      <c r="D434" s="218">
        <v>523.70000000000005</v>
      </c>
      <c r="E434" s="248">
        <f t="shared" ref="E434:E436" si="3">((D434/F434)-1)*100</f>
        <v>78.798224650051239</v>
      </c>
      <c r="F434" s="218">
        <v>292.89999999999998</v>
      </c>
      <c r="G434" s="246">
        <v>153.19999999999999</v>
      </c>
      <c r="H434" s="246">
        <v>22.2</v>
      </c>
      <c r="I434" s="632"/>
      <c r="J434" s="633"/>
      <c r="K434" s="633"/>
    </row>
    <row r="435" spans="1:11">
      <c r="A435" s="29"/>
      <c r="B435" s="76" t="s">
        <v>21</v>
      </c>
      <c r="C435" s="13" t="s">
        <v>270</v>
      </c>
      <c r="D435" s="218">
        <v>14.8</v>
      </c>
      <c r="E435" s="248">
        <f t="shared" si="3"/>
        <v>-69.230769230769226</v>
      </c>
      <c r="F435" s="218">
        <v>48.1</v>
      </c>
      <c r="G435" s="246">
        <v>43.3</v>
      </c>
      <c r="H435" s="246">
        <v>1.2</v>
      </c>
      <c r="I435" s="632"/>
      <c r="J435" s="633"/>
      <c r="K435" s="633"/>
    </row>
    <row r="436" spans="1:11">
      <c r="A436" s="29"/>
      <c r="B436" s="76" t="s">
        <v>21</v>
      </c>
      <c r="C436" s="7" t="s">
        <v>202</v>
      </c>
      <c r="D436" s="219">
        <v>837.7</v>
      </c>
      <c r="E436" s="249">
        <f t="shared" si="3"/>
        <v>32.129337539432193</v>
      </c>
      <c r="F436" s="219">
        <v>634</v>
      </c>
      <c r="G436" s="247">
        <v>622</v>
      </c>
      <c r="H436" s="247">
        <v>45.2</v>
      </c>
      <c r="I436" s="632"/>
      <c r="J436" s="633"/>
      <c r="K436" s="633"/>
    </row>
    <row r="437" spans="1:11">
      <c r="A437" s="29"/>
      <c r="B437" s="76" t="s">
        <v>21</v>
      </c>
      <c r="I437" s="632"/>
      <c r="J437" s="633"/>
      <c r="K437" s="633"/>
    </row>
    <row r="438" spans="1:11">
      <c r="A438" s="29"/>
      <c r="B438" s="578" t="s">
        <v>21</v>
      </c>
      <c r="C438" s="579" t="s">
        <v>265</v>
      </c>
      <c r="D438" s="584">
        <v>2021</v>
      </c>
      <c r="E438" s="585">
        <v>2020</v>
      </c>
      <c r="F438" s="584">
        <v>2019</v>
      </c>
      <c r="G438" s="585">
        <v>2018</v>
      </c>
      <c r="H438" s="584">
        <v>2017</v>
      </c>
      <c r="I438" s="629">
        <v>2016</v>
      </c>
      <c r="J438" s="632"/>
      <c r="K438" s="633"/>
    </row>
    <row r="439" spans="1:11">
      <c r="A439" s="29"/>
      <c r="B439" s="582" t="s">
        <v>21</v>
      </c>
      <c r="C439" s="595"/>
      <c r="D439" s="585" t="s">
        <v>271</v>
      </c>
      <c r="E439" s="585" t="s">
        <v>271</v>
      </c>
      <c r="F439" s="585" t="s">
        <v>271</v>
      </c>
      <c r="G439" s="585" t="s">
        <v>271</v>
      </c>
      <c r="H439" s="585" t="s">
        <v>271</v>
      </c>
      <c r="I439" s="585" t="s">
        <v>271</v>
      </c>
      <c r="J439" s="632"/>
      <c r="K439" s="633"/>
    </row>
    <row r="440" spans="1:11">
      <c r="A440" s="29"/>
      <c r="B440" s="76" t="s">
        <v>21</v>
      </c>
      <c r="C440" s="13" t="s">
        <v>272</v>
      </c>
      <c r="D440" s="262">
        <v>0</v>
      </c>
      <c r="E440" s="262">
        <v>0</v>
      </c>
      <c r="F440" s="262">
        <v>0</v>
      </c>
      <c r="G440" s="262">
        <v>0</v>
      </c>
      <c r="H440" s="262">
        <v>46993</v>
      </c>
      <c r="I440" s="262">
        <v>146209</v>
      </c>
      <c r="J440" s="632"/>
      <c r="K440" s="633"/>
    </row>
    <row r="441" spans="1:11">
      <c r="A441" s="29"/>
      <c r="B441" s="76" t="s">
        <v>21</v>
      </c>
      <c r="C441" s="13" t="s">
        <v>348</v>
      </c>
      <c r="D441" s="262">
        <v>0</v>
      </c>
      <c r="E441" s="262">
        <v>0</v>
      </c>
      <c r="F441" s="262">
        <v>0</v>
      </c>
      <c r="G441" s="262">
        <v>0</v>
      </c>
      <c r="H441" s="262">
        <v>84542</v>
      </c>
      <c r="I441" s="262">
        <v>47009</v>
      </c>
      <c r="J441" s="632"/>
      <c r="K441" s="633"/>
    </row>
    <row r="442" spans="1:11">
      <c r="A442" s="29"/>
      <c r="B442" s="76" t="s">
        <v>21</v>
      </c>
      <c r="C442" s="13" t="s">
        <v>319</v>
      </c>
      <c r="D442" s="262">
        <v>0</v>
      </c>
      <c r="E442" s="262">
        <v>0</v>
      </c>
      <c r="F442" s="262">
        <v>0</v>
      </c>
      <c r="G442" s="262">
        <v>0</v>
      </c>
      <c r="H442" s="262">
        <v>39866</v>
      </c>
      <c r="I442" s="262">
        <v>18937</v>
      </c>
      <c r="J442" s="632"/>
      <c r="K442" s="633"/>
    </row>
    <row r="443" spans="1:11">
      <c r="A443" s="29"/>
      <c r="B443" s="76" t="s">
        <v>21</v>
      </c>
      <c r="C443" s="7" t="s">
        <v>202</v>
      </c>
      <c r="D443" s="297">
        <v>0</v>
      </c>
      <c r="E443" s="297">
        <v>0</v>
      </c>
      <c r="F443" s="297">
        <v>0</v>
      </c>
      <c r="G443" s="297">
        <v>0</v>
      </c>
      <c r="H443" s="297">
        <v>171401</v>
      </c>
      <c r="I443" s="297">
        <v>212155</v>
      </c>
      <c r="J443" s="632"/>
      <c r="K443" s="633"/>
    </row>
    <row r="444" spans="1:11">
      <c r="B444" s="76" t="s">
        <v>21</v>
      </c>
      <c r="J444" s="632"/>
      <c r="K444" s="633"/>
    </row>
    <row r="445" spans="1:11">
      <c r="A445" s="29"/>
      <c r="B445" s="589" t="s">
        <v>22</v>
      </c>
      <c r="C445" s="575" t="s">
        <v>222</v>
      </c>
      <c r="D445" s="623">
        <v>2021</v>
      </c>
      <c r="E445" s="623">
        <v>2020</v>
      </c>
      <c r="F445" s="623">
        <v>2019</v>
      </c>
      <c r="G445" s="623">
        <v>2018</v>
      </c>
      <c r="H445" s="625">
        <v>2017</v>
      </c>
      <c r="I445" s="625">
        <v>2016</v>
      </c>
      <c r="J445" s="635" t="s">
        <v>396</v>
      </c>
      <c r="K445" s="635">
        <v>2014</v>
      </c>
    </row>
    <row r="446" spans="1:11">
      <c r="A446" s="29"/>
      <c r="B446" s="76" t="s">
        <v>22</v>
      </c>
      <c r="C446" s="7" t="s">
        <v>223</v>
      </c>
      <c r="D446" s="204">
        <v>2491797</v>
      </c>
      <c r="E446" s="204">
        <v>1961275</v>
      </c>
      <c r="F446" s="204" t="s">
        <v>397</v>
      </c>
      <c r="G446" s="204" t="s">
        <v>398</v>
      </c>
      <c r="H446" s="205">
        <v>1708651</v>
      </c>
      <c r="I446" s="205">
        <v>1559118</v>
      </c>
      <c r="J446" s="205">
        <v>1503231</v>
      </c>
      <c r="K446" s="205">
        <v>1233095</v>
      </c>
    </row>
    <row r="447" spans="1:11">
      <c r="A447" s="29"/>
      <c r="B447" s="76" t="s">
        <v>22</v>
      </c>
      <c r="C447" s="8" t="s">
        <v>224</v>
      </c>
      <c r="D447" s="206">
        <v>2370809</v>
      </c>
      <c r="E447" s="206">
        <v>1891187</v>
      </c>
      <c r="F447" s="206" t="s">
        <v>399</v>
      </c>
      <c r="G447" s="206" t="s">
        <v>400</v>
      </c>
      <c r="H447" s="207">
        <v>1593671</v>
      </c>
      <c r="I447" s="207">
        <v>1488346</v>
      </c>
      <c r="J447" s="207">
        <v>1432004</v>
      </c>
      <c r="K447" s="207">
        <v>1132131</v>
      </c>
    </row>
    <row r="448" spans="1:11">
      <c r="A448" s="29"/>
      <c r="B448" s="76" t="s">
        <v>22</v>
      </c>
      <c r="C448" s="8" t="s">
        <v>225</v>
      </c>
      <c r="D448" s="206">
        <v>2642</v>
      </c>
      <c r="E448" s="206">
        <v>3921</v>
      </c>
      <c r="F448" s="206" t="s">
        <v>401</v>
      </c>
      <c r="G448" s="206" t="s">
        <v>402</v>
      </c>
      <c r="H448" s="207">
        <v>14445</v>
      </c>
      <c r="I448" s="207">
        <v>5503</v>
      </c>
      <c r="J448" s="207">
        <v>2654</v>
      </c>
      <c r="K448" s="207">
        <v>2484</v>
      </c>
    </row>
    <row r="449" spans="1:11">
      <c r="A449" s="29"/>
      <c r="B449" s="76" t="s">
        <v>22</v>
      </c>
      <c r="C449" s="8" t="s">
        <v>226</v>
      </c>
      <c r="D449" s="206">
        <v>131187</v>
      </c>
      <c r="E449" s="206">
        <v>78705</v>
      </c>
      <c r="F449" s="206" t="s">
        <v>403</v>
      </c>
      <c r="G449" s="206" t="s">
        <v>404</v>
      </c>
      <c r="H449" s="207">
        <v>96059</v>
      </c>
      <c r="I449" s="207">
        <v>71405</v>
      </c>
      <c r="J449" s="207">
        <v>74714</v>
      </c>
      <c r="K449" s="207">
        <v>94257</v>
      </c>
    </row>
    <row r="450" spans="1:11">
      <c r="A450" s="29"/>
      <c r="B450" s="76" t="s">
        <v>22</v>
      </c>
      <c r="C450" s="8" t="s">
        <v>227</v>
      </c>
      <c r="D450" s="206">
        <v>-12841</v>
      </c>
      <c r="E450" s="206">
        <v>-12538</v>
      </c>
      <c r="F450" s="206">
        <v>-9861</v>
      </c>
      <c r="G450" s="206">
        <v>-9445</v>
      </c>
      <c r="H450" s="207">
        <v>4476</v>
      </c>
      <c r="I450" s="207">
        <v>-6136</v>
      </c>
      <c r="J450" s="207">
        <v>-6141</v>
      </c>
      <c r="K450" s="207">
        <v>4223</v>
      </c>
    </row>
    <row r="451" spans="1:11">
      <c r="A451" s="29"/>
      <c r="B451" s="76" t="s">
        <v>22</v>
      </c>
      <c r="C451" s="7" t="s">
        <v>228</v>
      </c>
      <c r="D451" s="204">
        <v>-1373109</v>
      </c>
      <c r="E451" s="204">
        <v>-1089292</v>
      </c>
      <c r="F451" s="204">
        <v>-1108890</v>
      </c>
      <c r="G451" s="204">
        <v>-1040049</v>
      </c>
      <c r="H451" s="200">
        <v>-914963</v>
      </c>
      <c r="I451" s="205">
        <v>-796784</v>
      </c>
      <c r="J451" s="205">
        <v>-734788</v>
      </c>
      <c r="K451" s="205">
        <v>-665398</v>
      </c>
    </row>
    <row r="452" spans="1:11">
      <c r="A452" s="29"/>
      <c r="B452" s="76" t="s">
        <v>22</v>
      </c>
      <c r="C452" s="8" t="s">
        <v>229</v>
      </c>
      <c r="D452" s="206">
        <v>-1154369</v>
      </c>
      <c r="E452" s="206">
        <v>-916123</v>
      </c>
      <c r="F452" s="206">
        <v>-929963</v>
      </c>
      <c r="G452" s="206">
        <v>-885094</v>
      </c>
      <c r="H452" s="207">
        <v>-724751</v>
      </c>
      <c r="I452" s="207">
        <v>-649095</v>
      </c>
      <c r="J452" s="207">
        <v>-586363</v>
      </c>
      <c r="K452" s="207">
        <v>-489929</v>
      </c>
    </row>
    <row r="453" spans="1:11">
      <c r="A453" s="29"/>
      <c r="B453" s="76" t="s">
        <v>22</v>
      </c>
      <c r="C453" s="8" t="s">
        <v>230</v>
      </c>
      <c r="D453" s="206">
        <v>-86557</v>
      </c>
      <c r="E453" s="206">
        <v>-82029</v>
      </c>
      <c r="F453" s="206">
        <v>-80085</v>
      </c>
      <c r="G453" s="206">
        <v>-70961</v>
      </c>
      <c r="H453" s="207">
        <v>-75066</v>
      </c>
      <c r="I453" s="207">
        <v>-64701</v>
      </c>
      <c r="J453" s="207">
        <v>-58900</v>
      </c>
      <c r="K453" s="207">
        <v>-63836</v>
      </c>
    </row>
    <row r="454" spans="1:11">
      <c r="A454" s="29"/>
      <c r="B454" s="76" t="s">
        <v>22</v>
      </c>
      <c r="C454" s="8" t="s">
        <v>231</v>
      </c>
      <c r="D454" s="206">
        <v>-132183</v>
      </c>
      <c r="E454" s="206">
        <v>-91140</v>
      </c>
      <c r="F454" s="206">
        <v>-98842</v>
      </c>
      <c r="G454" s="206">
        <v>-83994</v>
      </c>
      <c r="H454" s="207">
        <v>-115146</v>
      </c>
      <c r="I454" s="207">
        <v>-82988</v>
      </c>
      <c r="J454" s="207">
        <v>-89525</v>
      </c>
      <c r="K454" s="207">
        <v>-111633</v>
      </c>
    </row>
    <row r="455" spans="1:11">
      <c r="A455" s="29"/>
      <c r="B455" s="76" t="s">
        <v>22</v>
      </c>
      <c r="C455" s="7" t="s">
        <v>232</v>
      </c>
      <c r="D455" s="204">
        <v>1118688</v>
      </c>
      <c r="E455" s="204">
        <v>871983</v>
      </c>
      <c r="F455" s="204" t="s">
        <v>405</v>
      </c>
      <c r="G455" s="204" t="s">
        <v>406</v>
      </c>
      <c r="H455" s="208">
        <v>793688</v>
      </c>
      <c r="I455" s="208">
        <v>762334</v>
      </c>
      <c r="J455" s="208">
        <v>768443</v>
      </c>
      <c r="K455" s="208">
        <v>567697</v>
      </c>
    </row>
    <row r="456" spans="1:11">
      <c r="A456" s="29"/>
      <c r="B456" s="76" t="s">
        <v>22</v>
      </c>
      <c r="C456" s="13" t="s">
        <v>233</v>
      </c>
      <c r="D456" s="206">
        <v>69573</v>
      </c>
      <c r="E456" s="206">
        <v>66987</v>
      </c>
      <c r="F456" s="206">
        <v>-53589</v>
      </c>
      <c r="G456" s="206" t="s">
        <v>407</v>
      </c>
      <c r="H456" s="207">
        <v>65587</v>
      </c>
      <c r="I456" s="207">
        <v>55451</v>
      </c>
      <c r="J456" s="207">
        <v>50244</v>
      </c>
      <c r="K456" s="207">
        <v>48035</v>
      </c>
    </row>
    <row r="457" spans="1:11">
      <c r="A457" s="29"/>
      <c r="B457" s="76" t="s">
        <v>22</v>
      </c>
      <c r="C457" s="7" t="s">
        <v>274</v>
      </c>
      <c r="D457" s="204">
        <v>1049115</v>
      </c>
      <c r="E457" s="204">
        <v>804996</v>
      </c>
      <c r="F457" s="204" t="s">
        <v>408</v>
      </c>
      <c r="G457" s="204" t="s">
        <v>409</v>
      </c>
      <c r="H457" s="208">
        <v>728101</v>
      </c>
      <c r="I457" s="208">
        <v>706883</v>
      </c>
      <c r="J457" s="208">
        <v>718199</v>
      </c>
      <c r="K457" s="208">
        <v>519662</v>
      </c>
    </row>
    <row r="458" spans="1:11">
      <c r="A458" s="29"/>
      <c r="B458" s="76" t="s">
        <v>22</v>
      </c>
      <c r="C458" s="13" t="s">
        <v>235</v>
      </c>
      <c r="D458" s="281"/>
      <c r="E458" s="204"/>
      <c r="F458" s="204" t="s">
        <v>410</v>
      </c>
      <c r="G458" s="204" t="s">
        <v>411</v>
      </c>
      <c r="H458" s="208">
        <v>139448</v>
      </c>
      <c r="I458" s="208">
        <v>60675</v>
      </c>
      <c r="J458" s="208">
        <v>33331</v>
      </c>
      <c r="K458" s="208">
        <v>27473</v>
      </c>
    </row>
    <row r="459" spans="1:11">
      <c r="A459" s="29"/>
      <c r="B459" s="76" t="s">
        <v>22</v>
      </c>
      <c r="C459" s="8" t="s">
        <v>237</v>
      </c>
      <c r="D459" s="206">
        <v>60413</v>
      </c>
      <c r="E459" s="206">
        <v>111919</v>
      </c>
      <c r="F459" s="206" t="s">
        <v>410</v>
      </c>
      <c r="G459" s="206" t="s">
        <v>411</v>
      </c>
      <c r="H459" s="207">
        <v>139448</v>
      </c>
      <c r="I459" s="207">
        <v>60675</v>
      </c>
      <c r="J459" s="207">
        <v>33331</v>
      </c>
      <c r="K459" s="208">
        <v>27473</v>
      </c>
    </row>
    <row r="460" spans="1:11">
      <c r="A460" s="29"/>
      <c r="B460" s="76" t="s">
        <v>22</v>
      </c>
      <c r="C460" s="7" t="s">
        <v>238</v>
      </c>
      <c r="D460" s="204">
        <v>1109528</v>
      </c>
      <c r="E460" s="204">
        <v>916915</v>
      </c>
      <c r="F460" s="204" t="s">
        <v>412</v>
      </c>
      <c r="G460" s="204" t="s">
        <v>413</v>
      </c>
      <c r="H460" s="207">
        <v>867549</v>
      </c>
      <c r="I460" s="208">
        <v>767558</v>
      </c>
      <c r="J460" s="208">
        <v>751530</v>
      </c>
      <c r="K460" s="208">
        <v>547135</v>
      </c>
    </row>
    <row r="461" spans="1:11">
      <c r="A461" s="29"/>
      <c r="B461" s="589" t="s">
        <v>22</v>
      </c>
      <c r="C461" s="575" t="s">
        <v>239</v>
      </c>
      <c r="D461" s="623">
        <v>2021</v>
      </c>
      <c r="E461" s="623">
        <v>2020</v>
      </c>
      <c r="F461" s="623">
        <v>2019</v>
      </c>
      <c r="G461" s="623">
        <v>2018</v>
      </c>
      <c r="H461" s="625">
        <v>2017</v>
      </c>
      <c r="I461" s="625">
        <v>2016</v>
      </c>
      <c r="J461" s="625">
        <v>2015</v>
      </c>
      <c r="K461" s="625">
        <v>2014</v>
      </c>
    </row>
    <row r="462" spans="1:11">
      <c r="A462" s="29"/>
      <c r="B462" s="76" t="s">
        <v>22</v>
      </c>
      <c r="C462" s="144" t="s">
        <v>240</v>
      </c>
      <c r="D462" s="204">
        <v>82621</v>
      </c>
      <c r="E462" s="204">
        <v>76157</v>
      </c>
      <c r="F462" s="204" t="s">
        <v>414</v>
      </c>
      <c r="G462" s="204" t="s">
        <v>415</v>
      </c>
      <c r="H462" s="208">
        <f>+H463+H464+H465</f>
        <v>108902</v>
      </c>
      <c r="I462" s="208">
        <v>77492</v>
      </c>
      <c r="J462" s="208">
        <v>75774</v>
      </c>
      <c r="K462" s="208">
        <v>73068</v>
      </c>
    </row>
    <row r="463" spans="1:11">
      <c r="A463" s="29"/>
      <c r="B463" s="76" t="s">
        <v>22</v>
      </c>
      <c r="C463" s="145" t="s">
        <v>241</v>
      </c>
      <c r="D463" s="206">
        <v>62770</v>
      </c>
      <c r="E463" s="206">
        <v>57035</v>
      </c>
      <c r="F463" s="206" t="s">
        <v>416</v>
      </c>
      <c r="G463" s="206" t="s">
        <v>417</v>
      </c>
      <c r="H463" s="207">
        <v>88147</v>
      </c>
      <c r="I463" s="207">
        <v>56099</v>
      </c>
      <c r="J463" s="207">
        <v>57791</v>
      </c>
      <c r="K463" s="207">
        <v>55154</v>
      </c>
    </row>
    <row r="464" spans="1:11">
      <c r="A464" s="29"/>
      <c r="B464" s="76" t="s">
        <v>22</v>
      </c>
      <c r="C464" s="145" t="s">
        <v>242</v>
      </c>
      <c r="D464" s="206">
        <v>15873</v>
      </c>
      <c r="E464" s="206">
        <v>15552</v>
      </c>
      <c r="F464" s="206" t="s">
        <v>418</v>
      </c>
      <c r="G464" s="206" t="s">
        <v>419</v>
      </c>
      <c r="H464" s="207">
        <v>14609</v>
      </c>
      <c r="I464" s="207">
        <v>16359</v>
      </c>
      <c r="J464" s="207">
        <v>14172</v>
      </c>
      <c r="K464" s="207">
        <v>13777</v>
      </c>
    </row>
    <row r="465" spans="1:11">
      <c r="A465" s="29"/>
      <c r="B465" s="76" t="s">
        <v>22</v>
      </c>
      <c r="C465" s="145" t="s">
        <v>243</v>
      </c>
      <c r="D465" s="206">
        <v>3978</v>
      </c>
      <c r="E465" s="206">
        <v>3570</v>
      </c>
      <c r="F465" s="206" t="s">
        <v>420</v>
      </c>
      <c r="G465" s="206" t="s">
        <v>421</v>
      </c>
      <c r="H465" s="207">
        <v>6146</v>
      </c>
      <c r="I465" s="207">
        <v>5034</v>
      </c>
      <c r="J465" s="207">
        <v>3811</v>
      </c>
      <c r="K465" s="207">
        <v>4137</v>
      </c>
    </row>
    <row r="466" spans="1:11">
      <c r="A466" s="29"/>
      <c r="B466" s="76" t="s">
        <v>22</v>
      </c>
      <c r="C466" s="144" t="s">
        <v>244</v>
      </c>
      <c r="D466" s="204">
        <v>629240</v>
      </c>
      <c r="E466" s="204">
        <v>533603</v>
      </c>
      <c r="F466" s="204" t="s">
        <v>422</v>
      </c>
      <c r="G466" s="204" t="s">
        <v>423</v>
      </c>
      <c r="H466" s="208">
        <f>+H467+H468+H469+H470</f>
        <v>512688</v>
      </c>
      <c r="I466" s="208">
        <v>518835</v>
      </c>
      <c r="J466" s="208">
        <v>468299</v>
      </c>
      <c r="K466" s="208">
        <v>291149</v>
      </c>
    </row>
    <row r="467" spans="1:11">
      <c r="A467" s="29"/>
      <c r="B467" s="76" t="s">
        <v>22</v>
      </c>
      <c r="C467" s="145" t="s">
        <v>245</v>
      </c>
      <c r="D467" s="206">
        <v>229239</v>
      </c>
      <c r="E467" s="206">
        <v>127507</v>
      </c>
      <c r="F467" s="206" t="s">
        <v>424</v>
      </c>
      <c r="G467" s="206" t="s">
        <v>425</v>
      </c>
      <c r="H467" s="207">
        <v>126264</v>
      </c>
      <c r="I467" s="207">
        <v>141179</v>
      </c>
      <c r="J467" s="207">
        <v>94563</v>
      </c>
      <c r="K467" s="207">
        <v>96201</v>
      </c>
    </row>
    <row r="468" spans="1:11">
      <c r="A468" s="29"/>
      <c r="B468" s="76" t="s">
        <v>22</v>
      </c>
      <c r="C468" s="145" t="s">
        <v>246</v>
      </c>
      <c r="D468" s="206">
        <v>398553</v>
      </c>
      <c r="E468" s="206">
        <v>339581</v>
      </c>
      <c r="F468" s="206" t="s">
        <v>426</v>
      </c>
      <c r="G468" s="206" t="s">
        <v>427</v>
      </c>
      <c r="H468" s="207">
        <v>279827</v>
      </c>
      <c r="I468" s="207">
        <v>265479</v>
      </c>
      <c r="J468" s="207">
        <v>274742</v>
      </c>
      <c r="K468" s="207">
        <v>194353</v>
      </c>
    </row>
    <row r="469" spans="1:11">
      <c r="A469" s="29"/>
      <c r="B469" s="76" t="s">
        <v>22</v>
      </c>
      <c r="C469" s="145" t="s">
        <v>247</v>
      </c>
      <c r="D469" s="206">
        <v>1448</v>
      </c>
      <c r="E469" s="206">
        <v>1015</v>
      </c>
      <c r="F469" s="206" t="s">
        <v>428</v>
      </c>
      <c r="G469" s="206" t="s">
        <v>429</v>
      </c>
      <c r="H469" s="207">
        <v>876</v>
      </c>
      <c r="I469" s="207">
        <v>874</v>
      </c>
      <c r="J469" s="207">
        <v>289</v>
      </c>
      <c r="K469" s="207">
        <v>595</v>
      </c>
    </row>
    <row r="470" spans="1:11">
      <c r="A470" s="29"/>
      <c r="B470" s="76" t="s">
        <v>22</v>
      </c>
      <c r="C470" s="145" t="s">
        <v>248</v>
      </c>
      <c r="D470" s="206" t="s">
        <v>62</v>
      </c>
      <c r="E470" s="206">
        <v>65500</v>
      </c>
      <c r="F470" s="206" t="s">
        <v>430</v>
      </c>
      <c r="G470" s="206" t="s">
        <v>108</v>
      </c>
      <c r="H470" s="207">
        <v>105721</v>
      </c>
      <c r="I470" s="207">
        <v>111303</v>
      </c>
      <c r="J470" s="207">
        <v>98705</v>
      </c>
      <c r="K470" s="207" t="s">
        <v>62</v>
      </c>
    </row>
    <row r="471" spans="1:11">
      <c r="A471" s="29"/>
      <c r="B471" s="76" t="s">
        <v>22</v>
      </c>
      <c r="C471" s="144" t="s">
        <v>250</v>
      </c>
      <c r="D471" s="204">
        <v>101286</v>
      </c>
      <c r="E471" s="204">
        <v>143678</v>
      </c>
      <c r="F471" s="204" t="s">
        <v>431</v>
      </c>
      <c r="G471" s="204" t="s">
        <v>432</v>
      </c>
      <c r="H471" s="208">
        <f>+H472+H473</f>
        <v>106962</v>
      </c>
      <c r="I471" s="208">
        <v>72803</v>
      </c>
      <c r="J471" s="208">
        <v>218569</v>
      </c>
      <c r="K471" s="208">
        <v>80740</v>
      </c>
    </row>
    <row r="472" spans="1:11">
      <c r="A472" s="29"/>
      <c r="B472" s="76" t="s">
        <v>22</v>
      </c>
      <c r="C472" s="145" t="s">
        <v>251</v>
      </c>
      <c r="D472" s="206">
        <v>100938</v>
      </c>
      <c r="E472" s="206">
        <v>143311</v>
      </c>
      <c r="F472" s="206" t="s">
        <v>433</v>
      </c>
      <c r="G472" s="206" t="s">
        <v>434</v>
      </c>
      <c r="H472" s="207">
        <v>105522</v>
      </c>
      <c r="I472" s="207">
        <v>71367</v>
      </c>
      <c r="J472" s="207">
        <v>216901</v>
      </c>
      <c r="K472" s="207">
        <v>79276</v>
      </c>
    </row>
    <row r="473" spans="1:11">
      <c r="A473" s="29"/>
      <c r="B473" s="76" t="s">
        <v>22</v>
      </c>
      <c r="C473" s="145" t="s">
        <v>252</v>
      </c>
      <c r="D473" s="206">
        <v>348</v>
      </c>
      <c r="E473" s="206">
        <v>367</v>
      </c>
      <c r="F473" s="206" t="s">
        <v>435</v>
      </c>
      <c r="G473" s="206" t="s">
        <v>436</v>
      </c>
      <c r="H473" s="207">
        <v>1440</v>
      </c>
      <c r="I473" s="207">
        <v>1436</v>
      </c>
      <c r="J473" s="207">
        <v>1668</v>
      </c>
      <c r="K473" s="207">
        <v>1464</v>
      </c>
    </row>
    <row r="474" spans="1:11">
      <c r="A474" s="29"/>
      <c r="B474" s="76" t="s">
        <v>22</v>
      </c>
      <c r="C474" s="144" t="s">
        <v>253</v>
      </c>
      <c r="D474" s="204">
        <v>296381</v>
      </c>
      <c r="E474" s="204">
        <v>163477</v>
      </c>
      <c r="F474" s="204" t="s">
        <v>437</v>
      </c>
      <c r="G474" s="204" t="s">
        <v>438</v>
      </c>
      <c r="H474" s="208">
        <f>+H479+H478+H476+H477</f>
        <v>138997</v>
      </c>
      <c r="I474" s="208">
        <v>98428</v>
      </c>
      <c r="J474" s="208">
        <v>-11112</v>
      </c>
      <c r="K474" s="208">
        <v>102178</v>
      </c>
    </row>
    <row r="475" spans="1:11">
      <c r="A475" s="29"/>
      <c r="B475" s="76" t="s">
        <v>22</v>
      </c>
      <c r="C475" s="145" t="s">
        <v>254</v>
      </c>
      <c r="D475" s="282" t="s">
        <v>62</v>
      </c>
      <c r="E475" s="282">
        <v>0</v>
      </c>
      <c r="F475" s="282">
        <v>0</v>
      </c>
      <c r="G475" s="282">
        <v>0</v>
      </c>
      <c r="H475" s="282">
        <v>0</v>
      </c>
      <c r="I475" s="282">
        <v>0</v>
      </c>
      <c r="J475" s="282">
        <v>0</v>
      </c>
      <c r="K475" s="282">
        <v>0</v>
      </c>
    </row>
    <row r="476" spans="1:11">
      <c r="A476" s="29"/>
      <c r="B476" s="76" t="s">
        <v>22</v>
      </c>
      <c r="C476" s="145" t="s">
        <v>255</v>
      </c>
      <c r="D476" s="206">
        <v>14819</v>
      </c>
      <c r="E476" s="206">
        <v>8174</v>
      </c>
      <c r="F476" s="206" t="s">
        <v>439</v>
      </c>
      <c r="G476" s="206" t="s">
        <v>440</v>
      </c>
      <c r="H476" s="207">
        <v>6950</v>
      </c>
      <c r="I476" s="209">
        <v>4921</v>
      </c>
      <c r="J476" s="207" t="s">
        <v>62</v>
      </c>
      <c r="K476" s="207" t="s">
        <v>62</v>
      </c>
    </row>
    <row r="477" spans="1:11">
      <c r="A477" s="29"/>
      <c r="B477" s="76" t="s">
        <v>22</v>
      </c>
      <c r="C477" s="145" t="s">
        <v>256</v>
      </c>
      <c r="D477" s="207">
        <v>58953</v>
      </c>
      <c r="E477" s="207">
        <v>43142</v>
      </c>
      <c r="F477" s="207" t="s">
        <v>441</v>
      </c>
      <c r="G477" s="282">
        <v>0</v>
      </c>
      <c r="H477" s="207">
        <v>16752</v>
      </c>
      <c r="I477" s="209">
        <v>17575</v>
      </c>
      <c r="J477" s="207" t="s">
        <v>62</v>
      </c>
      <c r="K477" s="207" t="s">
        <v>62</v>
      </c>
    </row>
    <row r="478" spans="1:11">
      <c r="A478" s="29"/>
      <c r="B478" s="76" t="s">
        <v>22</v>
      </c>
      <c r="C478" s="145" t="s">
        <v>257</v>
      </c>
      <c r="D478" s="206">
        <v>167537</v>
      </c>
      <c r="E478" s="206">
        <v>30816</v>
      </c>
      <c r="F478" s="206">
        <v>83302</v>
      </c>
      <c r="G478" s="282">
        <v>0</v>
      </c>
      <c r="H478" s="207">
        <v>75320</v>
      </c>
      <c r="I478" s="209">
        <v>10266</v>
      </c>
      <c r="J478" s="207" t="s">
        <v>62</v>
      </c>
      <c r="K478" s="207" t="s">
        <v>62</v>
      </c>
    </row>
    <row r="479" spans="1:11">
      <c r="A479" s="29"/>
      <c r="B479" s="76" t="s">
        <v>22</v>
      </c>
      <c r="C479" s="145" t="s">
        <v>258</v>
      </c>
      <c r="D479" s="282">
        <v>0</v>
      </c>
      <c r="E479" s="282">
        <v>0</v>
      </c>
      <c r="F479" s="282">
        <v>0</v>
      </c>
      <c r="G479" s="206" t="s">
        <v>442</v>
      </c>
      <c r="H479" s="207">
        <v>39975</v>
      </c>
      <c r="I479" s="209">
        <v>75508</v>
      </c>
      <c r="J479" s="207" t="s">
        <v>62</v>
      </c>
      <c r="K479" s="207">
        <v>66922</v>
      </c>
    </row>
    <row r="480" spans="1:11">
      <c r="A480" s="29"/>
      <c r="B480" s="76" t="s">
        <v>22</v>
      </c>
      <c r="C480" s="8" t="s">
        <v>260</v>
      </c>
      <c r="D480" s="206">
        <v>55072</v>
      </c>
      <c r="E480" s="206">
        <v>32040</v>
      </c>
      <c r="F480" s="282">
        <v>0</v>
      </c>
      <c r="G480" s="282">
        <v>0</v>
      </c>
      <c r="H480" s="282">
        <v>0</v>
      </c>
      <c r="I480" s="282">
        <v>0</v>
      </c>
      <c r="J480" s="282">
        <v>0</v>
      </c>
      <c r="K480" s="282">
        <v>0</v>
      </c>
    </row>
    <row r="481" spans="1:11">
      <c r="A481" s="29"/>
      <c r="B481" s="76" t="s">
        <v>22</v>
      </c>
      <c r="C481" s="8" t="s">
        <v>261</v>
      </c>
      <c r="D481" s="282">
        <v>0</v>
      </c>
      <c r="E481" s="206">
        <v>49305</v>
      </c>
      <c r="F481" s="282">
        <v>0</v>
      </c>
      <c r="G481" s="282">
        <v>0</v>
      </c>
      <c r="H481" s="282">
        <v>0</v>
      </c>
      <c r="I481" s="282">
        <v>0</v>
      </c>
      <c r="J481" s="282">
        <v>0</v>
      </c>
      <c r="K481" s="282">
        <v>0</v>
      </c>
    </row>
    <row r="482" spans="1:11">
      <c r="A482" s="29"/>
      <c r="B482" s="76" t="s">
        <v>22</v>
      </c>
      <c r="C482" s="8" t="s">
        <v>262</v>
      </c>
      <c r="D482" s="282">
        <v>0</v>
      </c>
      <c r="E482" s="282">
        <v>0</v>
      </c>
      <c r="F482" s="282">
        <v>0</v>
      </c>
      <c r="G482" s="282">
        <v>0</v>
      </c>
      <c r="H482" s="282">
        <v>0</v>
      </c>
      <c r="I482" s="282">
        <v>0</v>
      </c>
      <c r="J482" s="282">
        <v>0</v>
      </c>
      <c r="K482" s="282">
        <v>0</v>
      </c>
    </row>
    <row r="483" spans="1:11">
      <c r="A483" s="29"/>
      <c r="B483" s="76" t="s">
        <v>22</v>
      </c>
      <c r="C483" s="8" t="s">
        <v>263</v>
      </c>
      <c r="D483" s="282">
        <v>0</v>
      </c>
      <c r="E483" s="282">
        <v>0</v>
      </c>
      <c r="F483" s="282">
        <v>0</v>
      </c>
      <c r="G483" s="282">
        <v>0</v>
      </c>
      <c r="H483" s="282">
        <v>0</v>
      </c>
      <c r="I483" s="282">
        <v>0</v>
      </c>
      <c r="J483" s="282">
        <v>0</v>
      </c>
      <c r="K483" s="282">
        <v>0</v>
      </c>
    </row>
    <row r="484" spans="1:11">
      <c r="A484" s="29"/>
      <c r="B484" s="76" t="s">
        <v>22</v>
      </c>
      <c r="C484" s="145" t="s">
        <v>264</v>
      </c>
      <c r="D484" s="282">
        <v>0</v>
      </c>
      <c r="E484" s="282">
        <v>0</v>
      </c>
      <c r="F484" s="282">
        <v>0</v>
      </c>
      <c r="G484" s="282">
        <v>0</v>
      </c>
      <c r="H484" s="282">
        <v>0</v>
      </c>
      <c r="I484" s="209">
        <v>-9842</v>
      </c>
      <c r="J484" s="207">
        <v>-11112</v>
      </c>
      <c r="K484" s="207">
        <v>35256</v>
      </c>
    </row>
    <row r="485" spans="1:11">
      <c r="A485" s="29"/>
      <c r="B485" s="76" t="s">
        <v>22</v>
      </c>
      <c r="C485" s="146"/>
      <c r="D485" s="146"/>
      <c r="E485" s="146"/>
      <c r="F485" s="147"/>
      <c r="G485" s="147"/>
      <c r="H485" s="148"/>
      <c r="I485" s="149"/>
      <c r="J485" s="150"/>
      <c r="K485" s="148"/>
    </row>
    <row r="486" spans="1:11">
      <c r="A486" s="29"/>
      <c r="B486" s="578" t="s">
        <v>22</v>
      </c>
      <c r="C486" s="579" t="s">
        <v>265</v>
      </c>
      <c r="D486" s="596">
        <v>2021</v>
      </c>
      <c r="E486" s="597"/>
      <c r="F486" s="624">
        <v>2020</v>
      </c>
      <c r="G486" s="580">
        <v>2019</v>
      </c>
      <c r="H486" s="581">
        <v>2018</v>
      </c>
      <c r="I486" s="3"/>
      <c r="K486" s="2"/>
    </row>
    <row r="487" spans="1:11">
      <c r="A487" s="29"/>
      <c r="B487" s="586" t="s">
        <v>22</v>
      </c>
      <c r="C487" s="595"/>
      <c r="D487" s="581" t="s">
        <v>266</v>
      </c>
      <c r="E487" s="581" t="s">
        <v>267</v>
      </c>
      <c r="F487" s="581" t="s">
        <v>266</v>
      </c>
      <c r="G487" s="581" t="s">
        <v>266</v>
      </c>
      <c r="H487" s="581" t="s">
        <v>266</v>
      </c>
      <c r="I487" s="3"/>
      <c r="K487" s="2"/>
    </row>
    <row r="488" spans="1:11">
      <c r="A488" s="29"/>
      <c r="B488" s="76" t="s">
        <v>22</v>
      </c>
      <c r="C488" s="13" t="s">
        <v>268</v>
      </c>
      <c r="D488" s="218">
        <v>147.4</v>
      </c>
      <c r="E488" s="248">
        <v>90.3</v>
      </c>
      <c r="F488" s="218">
        <v>77.599999999999994</v>
      </c>
      <c r="G488" s="218">
        <v>70.599999999999994</v>
      </c>
      <c r="H488" s="218">
        <v>57</v>
      </c>
      <c r="I488" s="3"/>
      <c r="K488" s="2"/>
    </row>
    <row r="489" spans="1:11">
      <c r="A489" s="29"/>
      <c r="B489" s="76" t="s">
        <v>22</v>
      </c>
      <c r="C489" s="13" t="s">
        <v>269</v>
      </c>
      <c r="D489" s="218">
        <v>6.1</v>
      </c>
      <c r="E489" s="248">
        <v>106.3</v>
      </c>
      <c r="F489" s="218">
        <v>3</v>
      </c>
      <c r="G489" s="218">
        <v>4.8</v>
      </c>
      <c r="H489" s="218">
        <v>11.5</v>
      </c>
      <c r="I489" s="3"/>
      <c r="K489" s="2"/>
    </row>
    <row r="490" spans="1:11">
      <c r="A490" s="29"/>
      <c r="B490" s="76" t="s">
        <v>22</v>
      </c>
      <c r="C490" s="13" t="s">
        <v>270</v>
      </c>
      <c r="D490" s="218">
        <v>2.8</v>
      </c>
      <c r="E490" s="248">
        <v>-64.099999999999994</v>
      </c>
      <c r="F490" s="218">
        <v>7.7</v>
      </c>
      <c r="G490" s="218">
        <v>14</v>
      </c>
      <c r="H490" s="218">
        <v>13.5</v>
      </c>
      <c r="I490" s="3"/>
      <c r="K490" s="2"/>
    </row>
    <row r="491" spans="1:11">
      <c r="A491" s="29"/>
      <c r="B491" s="76" t="s">
        <v>22</v>
      </c>
      <c r="C491" s="7" t="s">
        <v>202</v>
      </c>
      <c r="D491" s="219">
        <v>156.30000000000001</v>
      </c>
      <c r="E491" s="249">
        <v>77.2</v>
      </c>
      <c r="F491" s="219">
        <v>88.2</v>
      </c>
      <c r="G491" s="219">
        <v>89.4</v>
      </c>
      <c r="H491" s="219">
        <v>82</v>
      </c>
      <c r="J491" s="152"/>
      <c r="K491" s="128"/>
    </row>
    <row r="492" spans="1:11">
      <c r="A492" s="29"/>
      <c r="B492" s="76" t="s">
        <v>22</v>
      </c>
      <c r="I492" s="3"/>
    </row>
    <row r="493" spans="1:11">
      <c r="A493" s="29"/>
      <c r="B493" s="578" t="s">
        <v>22</v>
      </c>
      <c r="C493" s="579" t="s">
        <v>265</v>
      </c>
      <c r="D493" s="584">
        <v>2021</v>
      </c>
      <c r="E493" s="585">
        <v>2020</v>
      </c>
      <c r="F493" s="584">
        <v>2019</v>
      </c>
      <c r="G493" s="585">
        <v>2018</v>
      </c>
      <c r="H493" s="584">
        <v>2017</v>
      </c>
      <c r="I493" s="585">
        <v>2016</v>
      </c>
      <c r="J493" s="584">
        <v>2015</v>
      </c>
      <c r="K493" s="585">
        <v>2014</v>
      </c>
    </row>
    <row r="494" spans="1:11">
      <c r="A494" s="29"/>
      <c r="B494" s="582" t="s">
        <v>22</v>
      </c>
      <c r="C494" s="595"/>
      <c r="D494" s="585" t="s">
        <v>271</v>
      </c>
      <c r="E494" s="585" t="s">
        <v>271</v>
      </c>
      <c r="F494" s="585" t="s">
        <v>271</v>
      </c>
      <c r="G494" s="585" t="s">
        <v>271</v>
      </c>
      <c r="H494" s="585" t="s">
        <v>271</v>
      </c>
      <c r="I494" s="585" t="s">
        <v>271</v>
      </c>
      <c r="J494" s="585" t="s">
        <v>271</v>
      </c>
      <c r="K494" s="585" t="s">
        <v>271</v>
      </c>
    </row>
    <row r="495" spans="1:11">
      <c r="A495" s="29"/>
      <c r="B495" s="76" t="s">
        <v>22</v>
      </c>
      <c r="C495" s="13" t="s">
        <v>272</v>
      </c>
      <c r="D495" s="626">
        <v>0</v>
      </c>
      <c r="E495" s="626">
        <v>0</v>
      </c>
      <c r="F495" s="626">
        <v>0</v>
      </c>
      <c r="G495" s="626">
        <v>0</v>
      </c>
      <c r="H495" s="626">
        <v>25292</v>
      </c>
      <c r="I495" s="626">
        <v>8192</v>
      </c>
      <c r="J495" s="626">
        <v>5712</v>
      </c>
      <c r="K495" s="626">
        <v>6480</v>
      </c>
    </row>
    <row r="496" spans="1:11">
      <c r="A496" s="29"/>
      <c r="B496" s="76" t="s">
        <v>22</v>
      </c>
      <c r="C496" s="13" t="s">
        <v>348</v>
      </c>
      <c r="D496" s="626">
        <v>0</v>
      </c>
      <c r="E496" s="626">
        <v>0</v>
      </c>
      <c r="F496" s="626">
        <v>0</v>
      </c>
      <c r="G496" s="626">
        <v>0</v>
      </c>
      <c r="H496" s="626">
        <v>81277</v>
      </c>
      <c r="I496" s="626">
        <v>108833</v>
      </c>
      <c r="J496" s="626">
        <v>71394</v>
      </c>
      <c r="K496" s="626">
        <v>74516</v>
      </c>
    </row>
    <row r="497" spans="1:11">
      <c r="A497" s="29"/>
      <c r="B497" s="76" t="s">
        <v>22</v>
      </c>
      <c r="C497" s="13" t="s">
        <v>319</v>
      </c>
      <c r="D497" s="626">
        <v>0</v>
      </c>
      <c r="E497" s="626">
        <v>0</v>
      </c>
      <c r="F497" s="626">
        <v>0</v>
      </c>
      <c r="G497" s="626">
        <v>0</v>
      </c>
      <c r="H497" s="626" t="s">
        <v>62</v>
      </c>
      <c r="I497" s="626" t="s">
        <v>62</v>
      </c>
      <c r="J497" s="626" t="s">
        <v>62</v>
      </c>
      <c r="K497" s="626" t="s">
        <v>62</v>
      </c>
    </row>
    <row r="498" spans="1:11">
      <c r="A498" s="29"/>
      <c r="B498" s="76" t="s">
        <v>22</v>
      </c>
      <c r="C498" s="7" t="s">
        <v>202</v>
      </c>
      <c r="D498" s="627">
        <v>0</v>
      </c>
      <c r="E498" s="627">
        <v>0</v>
      </c>
      <c r="F498" s="627">
        <v>0</v>
      </c>
      <c r="G498" s="627">
        <v>0</v>
      </c>
      <c r="H498" s="627">
        <v>107269</v>
      </c>
      <c r="I498" s="627">
        <v>117025</v>
      </c>
      <c r="J498" s="627">
        <v>77106</v>
      </c>
      <c r="K498" s="627">
        <v>80996</v>
      </c>
    </row>
    <row r="499" spans="1:11">
      <c r="B499" s="76" t="s">
        <v>22</v>
      </c>
    </row>
    <row r="500" spans="1:11">
      <c r="A500" s="29"/>
      <c r="B500" s="589" t="s">
        <v>23</v>
      </c>
      <c r="C500" s="575" t="s">
        <v>222</v>
      </c>
      <c r="D500" s="576">
        <v>2021</v>
      </c>
      <c r="E500" s="577">
        <v>2020</v>
      </c>
      <c r="F500" s="577">
        <v>2019</v>
      </c>
      <c r="G500" s="577">
        <v>2018</v>
      </c>
      <c r="H500" s="577">
        <v>2017</v>
      </c>
      <c r="I500" s="577">
        <v>2016</v>
      </c>
      <c r="J500" s="632"/>
      <c r="K500" s="633"/>
    </row>
    <row r="501" spans="1:11">
      <c r="A501" s="29"/>
      <c r="B501" s="76" t="s">
        <v>23</v>
      </c>
      <c r="C501" s="7" t="s">
        <v>223</v>
      </c>
      <c r="D501" s="200">
        <v>3348245</v>
      </c>
      <c r="E501" s="200">
        <v>2786740</v>
      </c>
      <c r="F501" s="200">
        <v>2746887</v>
      </c>
      <c r="G501" s="200">
        <v>2581048</v>
      </c>
      <c r="H501" s="200">
        <v>1742182</v>
      </c>
      <c r="I501" s="200">
        <v>615409</v>
      </c>
      <c r="J501" s="632"/>
      <c r="K501" s="633"/>
    </row>
    <row r="502" spans="1:11">
      <c r="A502" s="29"/>
      <c r="B502" s="76" t="s">
        <v>23</v>
      </c>
      <c r="C502" s="8" t="s">
        <v>222</v>
      </c>
      <c r="D502" s="201">
        <v>3226287</v>
      </c>
      <c r="E502" s="201">
        <v>2611252</v>
      </c>
      <c r="F502" s="201">
        <v>2602579</v>
      </c>
      <c r="G502" s="201">
        <v>2454854</v>
      </c>
      <c r="H502" s="201">
        <v>1630015</v>
      </c>
      <c r="I502" s="201">
        <v>589347</v>
      </c>
      <c r="J502" s="632"/>
      <c r="K502" s="633"/>
    </row>
    <row r="503" spans="1:11">
      <c r="A503" s="29"/>
      <c r="B503" s="76" t="s">
        <v>23</v>
      </c>
      <c r="C503" s="8" t="s">
        <v>225</v>
      </c>
      <c r="D503" s="201">
        <v>8731</v>
      </c>
      <c r="E503" s="201">
        <v>4769</v>
      </c>
      <c r="F503" s="201">
        <v>8301</v>
      </c>
      <c r="G503" s="201">
        <v>12020</v>
      </c>
      <c r="H503" s="201">
        <v>6071</v>
      </c>
      <c r="I503" s="201">
        <v>12</v>
      </c>
      <c r="J503" s="632"/>
      <c r="K503" s="633"/>
    </row>
    <row r="504" spans="1:11">
      <c r="A504" s="29"/>
      <c r="B504" s="76" t="s">
        <v>23</v>
      </c>
      <c r="C504" s="8" t="s">
        <v>226</v>
      </c>
      <c r="D504" s="201">
        <v>112943</v>
      </c>
      <c r="E504" s="201">
        <v>178532</v>
      </c>
      <c r="F504" s="201">
        <v>138233</v>
      </c>
      <c r="G504" s="201">
        <v>114305</v>
      </c>
      <c r="H504" s="201">
        <v>106857</v>
      </c>
      <c r="I504" s="201">
        <v>26852</v>
      </c>
      <c r="J504" s="632"/>
      <c r="K504" s="633"/>
    </row>
    <row r="505" spans="1:11">
      <c r="A505" s="29"/>
      <c r="B505" s="76" t="s">
        <v>23</v>
      </c>
      <c r="C505" s="8" t="s">
        <v>227</v>
      </c>
      <c r="D505" s="201">
        <v>284</v>
      </c>
      <c r="E505" s="201">
        <v>-7813</v>
      </c>
      <c r="F505" s="201">
        <v>-2226</v>
      </c>
      <c r="G505" s="201">
        <v>-131</v>
      </c>
      <c r="H505" s="201">
        <v>-761</v>
      </c>
      <c r="I505" s="201">
        <v>-802</v>
      </c>
      <c r="J505" s="632"/>
      <c r="K505" s="633"/>
    </row>
    <row r="506" spans="1:11">
      <c r="A506" s="29"/>
      <c r="B506" s="76" t="s">
        <v>23</v>
      </c>
      <c r="C506" s="7" t="s">
        <v>228</v>
      </c>
      <c r="D506" s="200">
        <v>1936807</v>
      </c>
      <c r="E506" s="200">
        <v>-1585972</v>
      </c>
      <c r="F506" s="200" t="s">
        <v>443</v>
      </c>
      <c r="G506" s="200">
        <v>-1423768</v>
      </c>
      <c r="H506" s="200">
        <v>-994739</v>
      </c>
      <c r="I506" s="200">
        <v>-342641</v>
      </c>
      <c r="J506" s="632"/>
      <c r="K506" s="633"/>
    </row>
    <row r="507" spans="1:11">
      <c r="A507" s="29"/>
      <c r="B507" s="76" t="s">
        <v>23</v>
      </c>
      <c r="C507" s="8" t="s">
        <v>229</v>
      </c>
      <c r="D507" s="201">
        <v>1700837</v>
      </c>
      <c r="E507" s="201">
        <v>-1286408</v>
      </c>
      <c r="F507" s="201">
        <v>-1254661</v>
      </c>
      <c r="G507" s="201">
        <v>-1183661</v>
      </c>
      <c r="H507" s="201">
        <v>-798999</v>
      </c>
      <c r="I507" s="201">
        <v>-278750</v>
      </c>
      <c r="J507" s="632"/>
      <c r="K507" s="633"/>
    </row>
    <row r="508" spans="1:11">
      <c r="A508" s="29"/>
      <c r="B508" s="76" t="s">
        <v>23</v>
      </c>
      <c r="C508" s="8" t="s">
        <v>274</v>
      </c>
      <c r="D508" s="201">
        <v>114986</v>
      </c>
      <c r="E508" s="201">
        <v>-106186</v>
      </c>
      <c r="F508" s="201">
        <v>-124102</v>
      </c>
      <c r="G508" s="201">
        <v>-103738</v>
      </c>
      <c r="H508" s="201">
        <v>-79344</v>
      </c>
      <c r="I508" s="201">
        <v>-32556</v>
      </c>
      <c r="J508" s="632"/>
      <c r="K508" s="633"/>
    </row>
    <row r="509" spans="1:11">
      <c r="A509" s="29"/>
      <c r="B509" s="76" t="s">
        <v>23</v>
      </c>
      <c r="C509" s="8" t="s">
        <v>231</v>
      </c>
      <c r="D509" s="200">
        <v>120984</v>
      </c>
      <c r="E509" s="200">
        <v>-193378</v>
      </c>
      <c r="F509" s="200">
        <v>-154499</v>
      </c>
      <c r="G509" s="200">
        <v>-136369</v>
      </c>
      <c r="H509" s="200">
        <v>-116396</v>
      </c>
      <c r="I509" s="200">
        <v>-31335</v>
      </c>
      <c r="J509" s="632"/>
      <c r="K509" s="633"/>
    </row>
    <row r="510" spans="1:11">
      <c r="A510" s="29"/>
      <c r="B510" s="76" t="s">
        <v>23</v>
      </c>
      <c r="C510" s="7" t="s">
        <v>232</v>
      </c>
      <c r="D510" s="200">
        <v>1411438</v>
      </c>
      <c r="E510" s="200">
        <v>1200768</v>
      </c>
      <c r="F510" s="200">
        <v>1213625</v>
      </c>
      <c r="G510" s="200">
        <v>1157280</v>
      </c>
      <c r="H510" s="200">
        <v>747443</v>
      </c>
      <c r="I510" s="200">
        <v>272768</v>
      </c>
      <c r="J510" s="632"/>
      <c r="K510" s="633"/>
    </row>
    <row r="511" spans="1:11">
      <c r="A511" s="29"/>
      <c r="B511" s="76" t="s">
        <v>23</v>
      </c>
      <c r="C511" s="13" t="s">
        <v>233</v>
      </c>
      <c r="D511" s="201">
        <v>65236</v>
      </c>
      <c r="E511" s="201">
        <v>-58527</v>
      </c>
      <c r="F511" s="201">
        <v>-54134</v>
      </c>
      <c r="G511" s="201">
        <v>-45929</v>
      </c>
      <c r="H511" s="201">
        <v>-31744</v>
      </c>
      <c r="I511" s="201">
        <v>-17515</v>
      </c>
      <c r="J511" s="632"/>
      <c r="K511" s="633"/>
    </row>
    <row r="512" spans="1:11">
      <c r="A512" s="29"/>
      <c r="B512" s="76" t="s">
        <v>23</v>
      </c>
      <c r="C512" s="7" t="s">
        <v>234</v>
      </c>
      <c r="D512" s="200">
        <v>1346202</v>
      </c>
      <c r="E512" s="200">
        <v>1142241</v>
      </c>
      <c r="F512" s="200">
        <v>1159491</v>
      </c>
      <c r="G512" s="200">
        <v>1111351</v>
      </c>
      <c r="H512" s="200">
        <v>715699</v>
      </c>
      <c r="I512" s="200">
        <v>255253</v>
      </c>
      <c r="J512" s="632"/>
      <c r="K512" s="633"/>
    </row>
    <row r="513" spans="1:11">
      <c r="A513" s="29"/>
      <c r="B513" s="76" t="s">
        <v>23</v>
      </c>
      <c r="C513" s="13" t="s">
        <v>235</v>
      </c>
      <c r="D513" s="272"/>
      <c r="E513" s="200"/>
      <c r="F513" s="200">
        <v>56792</v>
      </c>
      <c r="G513" s="200">
        <v>48930</v>
      </c>
      <c r="H513" s="200">
        <v>77209</v>
      </c>
      <c r="I513" s="200">
        <v>19100</v>
      </c>
      <c r="J513" s="632"/>
      <c r="K513" s="633"/>
    </row>
    <row r="514" spans="1:11">
      <c r="A514" s="29"/>
      <c r="B514" s="76" t="s">
        <v>23</v>
      </c>
      <c r="C514" s="8" t="s">
        <v>237</v>
      </c>
      <c r="D514" s="201">
        <v>146407</v>
      </c>
      <c r="E514" s="201">
        <v>58460</v>
      </c>
      <c r="F514" s="201">
        <v>56792</v>
      </c>
      <c r="G514" s="201">
        <v>48930</v>
      </c>
      <c r="H514" s="201">
        <v>77209</v>
      </c>
      <c r="I514" s="201">
        <v>19100</v>
      </c>
      <c r="J514" s="632"/>
      <c r="K514" s="633"/>
    </row>
    <row r="515" spans="1:11">
      <c r="A515" s="29"/>
      <c r="B515" s="76" t="s">
        <v>23</v>
      </c>
      <c r="C515" s="7" t="s">
        <v>238</v>
      </c>
      <c r="D515" s="200">
        <v>1492609</v>
      </c>
      <c r="E515" s="200">
        <v>1200701</v>
      </c>
      <c r="F515" s="200">
        <v>1216283</v>
      </c>
      <c r="G515" s="200">
        <v>1160281</v>
      </c>
      <c r="H515" s="200">
        <v>792908</v>
      </c>
      <c r="I515" s="200">
        <v>274353</v>
      </c>
      <c r="J515" s="632"/>
      <c r="K515" s="633"/>
    </row>
    <row r="516" spans="1:11">
      <c r="A516" s="29"/>
      <c r="B516" s="589" t="s">
        <v>23</v>
      </c>
      <c r="C516" s="575" t="s">
        <v>239</v>
      </c>
      <c r="D516" s="576">
        <v>2021</v>
      </c>
      <c r="E516" s="577" t="s">
        <v>295</v>
      </c>
      <c r="F516" s="577">
        <v>2019</v>
      </c>
      <c r="G516" s="577">
        <v>2018</v>
      </c>
      <c r="H516" s="577">
        <v>2017</v>
      </c>
      <c r="I516" s="577">
        <v>2016</v>
      </c>
      <c r="J516" s="632"/>
      <c r="K516" s="633"/>
    </row>
    <row r="517" spans="1:11">
      <c r="A517" s="29"/>
      <c r="B517" s="76" t="s">
        <v>23</v>
      </c>
      <c r="C517" s="135" t="s">
        <v>240</v>
      </c>
      <c r="D517" s="283">
        <v>94562</v>
      </c>
      <c r="E517" s="200">
        <v>67126</v>
      </c>
      <c r="F517" s="200">
        <v>83476</v>
      </c>
      <c r="G517" s="200">
        <v>83949</v>
      </c>
      <c r="H517" s="200">
        <v>65204</v>
      </c>
      <c r="I517" s="200">
        <v>27025</v>
      </c>
      <c r="J517" s="632"/>
      <c r="K517" s="633"/>
    </row>
    <row r="518" spans="1:11">
      <c r="A518" s="29"/>
      <c r="B518" s="76" t="s">
        <v>23</v>
      </c>
      <c r="C518" s="58" t="s">
        <v>241</v>
      </c>
      <c r="D518" s="284">
        <v>67538</v>
      </c>
      <c r="E518" s="201">
        <v>41135</v>
      </c>
      <c r="F518" s="201">
        <v>56535</v>
      </c>
      <c r="G518" s="201">
        <v>55840</v>
      </c>
      <c r="H518" s="201">
        <v>48168</v>
      </c>
      <c r="I518" s="201">
        <v>17383</v>
      </c>
      <c r="J518" s="632"/>
      <c r="K518" s="633"/>
    </row>
    <row r="519" spans="1:11">
      <c r="A519" s="29"/>
      <c r="B519" s="76" t="s">
        <v>23</v>
      </c>
      <c r="C519" s="58" t="s">
        <v>242</v>
      </c>
      <c r="D519" s="284">
        <v>22028</v>
      </c>
      <c r="E519" s="201">
        <v>21588</v>
      </c>
      <c r="F519" s="201">
        <v>22143</v>
      </c>
      <c r="G519" s="201">
        <v>19439</v>
      </c>
      <c r="H519" s="201">
        <v>13778</v>
      </c>
      <c r="I519" s="201">
        <v>7451</v>
      </c>
      <c r="J519" s="632"/>
      <c r="K519" s="633"/>
    </row>
    <row r="520" spans="1:11">
      <c r="A520" s="29"/>
      <c r="B520" s="76" t="s">
        <v>23</v>
      </c>
      <c r="C520" s="58" t="s">
        <v>243</v>
      </c>
      <c r="D520" s="284">
        <v>4996</v>
      </c>
      <c r="E520" s="201">
        <v>4403</v>
      </c>
      <c r="F520" s="201">
        <v>4798</v>
      </c>
      <c r="G520" s="201">
        <v>8670</v>
      </c>
      <c r="H520" s="201">
        <v>3258</v>
      </c>
      <c r="I520" s="201">
        <v>2191</v>
      </c>
      <c r="J520" s="632"/>
      <c r="K520" s="633"/>
    </row>
    <row r="521" spans="1:11">
      <c r="A521" s="29"/>
      <c r="B521" s="76" t="s">
        <v>23</v>
      </c>
      <c r="C521" s="135" t="s">
        <v>244</v>
      </c>
      <c r="D521" s="283">
        <v>1053509</v>
      </c>
      <c r="E521" s="200">
        <v>928974</v>
      </c>
      <c r="F521" s="200">
        <v>951823</v>
      </c>
      <c r="G521" s="200">
        <v>904690</v>
      </c>
      <c r="H521" s="200">
        <v>578821</v>
      </c>
      <c r="I521" s="200">
        <v>212327</v>
      </c>
      <c r="J521" s="632"/>
      <c r="K521" s="633"/>
    </row>
    <row r="522" spans="1:11">
      <c r="A522" s="29"/>
      <c r="B522" s="76" t="s">
        <v>23</v>
      </c>
      <c r="C522" s="58" t="s">
        <v>245</v>
      </c>
      <c r="D522" s="284">
        <v>212196</v>
      </c>
      <c r="E522" s="201">
        <v>202439</v>
      </c>
      <c r="F522" s="201">
        <v>198821</v>
      </c>
      <c r="G522" s="201">
        <v>469931</v>
      </c>
      <c r="H522" s="201">
        <v>116554</v>
      </c>
      <c r="I522" s="201">
        <v>23363</v>
      </c>
      <c r="J522" s="632"/>
      <c r="K522" s="633"/>
    </row>
    <row r="523" spans="1:11">
      <c r="A523" s="29"/>
      <c r="B523" s="76" t="s">
        <v>23</v>
      </c>
      <c r="C523" s="58" t="s">
        <v>246</v>
      </c>
      <c r="D523" s="284">
        <v>564114</v>
      </c>
      <c r="E523" s="201">
        <v>482199</v>
      </c>
      <c r="F523" s="201">
        <v>485317</v>
      </c>
      <c r="G523" s="201">
        <v>434448</v>
      </c>
      <c r="H523" s="201">
        <v>277583</v>
      </c>
      <c r="I523" s="201">
        <v>109798</v>
      </c>
      <c r="J523" s="632"/>
      <c r="K523" s="633"/>
    </row>
    <row r="524" spans="1:11">
      <c r="A524" s="29"/>
      <c r="B524" s="76" t="s">
        <v>23</v>
      </c>
      <c r="C524" s="58" t="s">
        <v>247</v>
      </c>
      <c r="D524" s="284">
        <v>292</v>
      </c>
      <c r="E524" s="201">
        <v>250</v>
      </c>
      <c r="F524" s="201">
        <v>300</v>
      </c>
      <c r="G524" s="201">
        <v>311</v>
      </c>
      <c r="H524" s="201">
        <v>135</v>
      </c>
      <c r="I524" s="201">
        <v>109</v>
      </c>
      <c r="J524" s="632"/>
      <c r="K524" s="633"/>
    </row>
    <row r="525" spans="1:11">
      <c r="A525" s="29"/>
      <c r="B525" s="76" t="s">
        <v>23</v>
      </c>
      <c r="C525" s="58" t="s">
        <v>248</v>
      </c>
      <c r="D525" s="284">
        <v>276907</v>
      </c>
      <c r="E525" s="201">
        <v>244086</v>
      </c>
      <c r="F525" s="201">
        <v>267385</v>
      </c>
      <c r="G525" s="201" t="s">
        <v>62</v>
      </c>
      <c r="H525" s="201">
        <v>184549</v>
      </c>
      <c r="I525" s="201">
        <v>79057</v>
      </c>
      <c r="J525" s="632"/>
      <c r="K525" s="633"/>
    </row>
    <row r="526" spans="1:11">
      <c r="A526" s="29"/>
      <c r="B526" s="76" t="s">
        <v>23</v>
      </c>
      <c r="C526" s="135" t="s">
        <v>250</v>
      </c>
      <c r="D526" s="283">
        <v>178915</v>
      </c>
      <c r="E526" s="200">
        <v>80293</v>
      </c>
      <c r="F526" s="200">
        <v>64897</v>
      </c>
      <c r="G526" s="200">
        <v>60486</v>
      </c>
      <c r="H526" s="200">
        <v>81000</v>
      </c>
      <c r="I526" s="200">
        <v>34285</v>
      </c>
      <c r="J526" s="632"/>
      <c r="K526" s="633"/>
    </row>
    <row r="527" spans="1:11">
      <c r="A527" s="29"/>
      <c r="B527" s="76" t="s">
        <v>23</v>
      </c>
      <c r="C527" s="58" t="s">
        <v>251</v>
      </c>
      <c r="D527" s="284">
        <v>178301</v>
      </c>
      <c r="E527" s="201">
        <v>80118</v>
      </c>
      <c r="F527" s="201">
        <v>64154</v>
      </c>
      <c r="G527" s="201">
        <v>58672</v>
      </c>
      <c r="H527" s="201">
        <v>79246</v>
      </c>
      <c r="I527" s="201">
        <v>33403</v>
      </c>
      <c r="J527" s="632"/>
      <c r="K527" s="633"/>
    </row>
    <row r="528" spans="1:11">
      <c r="A528" s="29"/>
      <c r="B528" s="76" t="s">
        <v>23</v>
      </c>
      <c r="C528" s="58" t="s">
        <v>252</v>
      </c>
      <c r="D528" s="284">
        <v>614</v>
      </c>
      <c r="E528" s="201">
        <v>175</v>
      </c>
      <c r="F528" s="201">
        <v>743</v>
      </c>
      <c r="G528" s="201">
        <v>1814</v>
      </c>
      <c r="H528" s="201">
        <v>1754</v>
      </c>
      <c r="I528" s="201">
        <v>882</v>
      </c>
      <c r="J528" s="632"/>
      <c r="K528" s="633"/>
    </row>
    <row r="529" spans="1:11">
      <c r="A529" s="29"/>
      <c r="B529" s="76" t="s">
        <v>23</v>
      </c>
      <c r="C529" s="135" t="s">
        <v>253</v>
      </c>
      <c r="D529" s="283">
        <v>165623</v>
      </c>
      <c r="E529" s="200">
        <v>124308</v>
      </c>
      <c r="F529" s="200">
        <v>116087</v>
      </c>
      <c r="G529" s="200">
        <v>111156</v>
      </c>
      <c r="H529" s="200">
        <v>67883</v>
      </c>
      <c r="I529" s="200">
        <v>716</v>
      </c>
      <c r="J529" s="632"/>
      <c r="K529" s="633"/>
    </row>
    <row r="530" spans="1:11">
      <c r="A530" s="29"/>
      <c r="B530" s="76" t="s">
        <v>23</v>
      </c>
      <c r="C530" s="58" t="s">
        <v>255</v>
      </c>
      <c r="D530" s="284">
        <v>8281</v>
      </c>
      <c r="E530" s="201">
        <v>6215</v>
      </c>
      <c r="F530" s="201">
        <v>5804</v>
      </c>
      <c r="G530" s="201" t="s">
        <v>62</v>
      </c>
      <c r="H530" s="201">
        <v>3171</v>
      </c>
      <c r="I530" s="201" t="s">
        <v>62</v>
      </c>
      <c r="J530" s="632"/>
      <c r="K530" s="633"/>
    </row>
    <row r="531" spans="1:11">
      <c r="A531" s="29"/>
      <c r="B531" s="76" t="s">
        <v>23</v>
      </c>
      <c r="C531" s="58" t="s">
        <v>256</v>
      </c>
      <c r="D531" s="284">
        <v>47773</v>
      </c>
      <c r="E531" s="201">
        <v>88586</v>
      </c>
      <c r="F531" s="201">
        <v>46318</v>
      </c>
      <c r="G531" s="201" t="s">
        <v>62</v>
      </c>
      <c r="H531" s="201">
        <v>45190</v>
      </c>
      <c r="I531" s="201" t="s">
        <v>62</v>
      </c>
      <c r="J531" s="632"/>
      <c r="K531" s="633"/>
    </row>
    <row r="532" spans="1:11">
      <c r="A532" s="29"/>
      <c r="B532" s="76" t="s">
        <v>23</v>
      </c>
      <c r="C532" s="58" t="s">
        <v>257</v>
      </c>
      <c r="D532" s="284">
        <v>109569</v>
      </c>
      <c r="E532" s="201">
        <v>29528</v>
      </c>
      <c r="F532" s="201">
        <v>63965</v>
      </c>
      <c r="G532" s="201">
        <v>105598</v>
      </c>
      <c r="H532" s="201">
        <v>15063</v>
      </c>
      <c r="I532" s="201" t="s">
        <v>62</v>
      </c>
      <c r="J532" s="632"/>
      <c r="K532" s="633"/>
    </row>
    <row r="533" spans="1:11">
      <c r="A533" s="29"/>
      <c r="B533" s="76" t="s">
        <v>23</v>
      </c>
      <c r="C533" s="8" t="s">
        <v>258</v>
      </c>
      <c r="D533" s="201" t="s">
        <v>62</v>
      </c>
      <c r="E533" s="201">
        <v>-21</v>
      </c>
      <c r="F533" s="201" t="s">
        <v>62</v>
      </c>
      <c r="G533" s="201"/>
      <c r="H533" s="201"/>
      <c r="I533" s="201"/>
      <c r="J533" s="632"/>
      <c r="K533" s="633"/>
    </row>
    <row r="534" spans="1:11">
      <c r="A534" s="29"/>
      <c r="B534" s="76" t="s">
        <v>23</v>
      </c>
      <c r="C534" s="8" t="s">
        <v>260</v>
      </c>
      <c r="D534" s="201" t="s">
        <v>62</v>
      </c>
      <c r="E534" s="201" t="s">
        <v>62</v>
      </c>
      <c r="F534" s="201" t="s">
        <v>62</v>
      </c>
      <c r="G534" s="201"/>
      <c r="H534" s="201"/>
      <c r="I534" s="201"/>
      <c r="J534" s="632"/>
      <c r="K534" s="633"/>
    </row>
    <row r="535" spans="1:11">
      <c r="A535" s="29"/>
      <c r="B535" s="76" t="s">
        <v>23</v>
      </c>
      <c r="C535" s="8" t="s">
        <v>261</v>
      </c>
      <c r="D535" s="201" t="s">
        <v>62</v>
      </c>
      <c r="E535" s="201" t="s">
        <v>62</v>
      </c>
      <c r="F535" s="201" t="s">
        <v>62</v>
      </c>
      <c r="G535" s="201"/>
      <c r="H535" s="201"/>
      <c r="I535" s="201"/>
      <c r="J535" s="632"/>
      <c r="K535" s="633"/>
    </row>
    <row r="536" spans="1:11">
      <c r="A536" s="29"/>
      <c r="B536" s="76" t="s">
        <v>23</v>
      </c>
      <c r="C536" s="8" t="s">
        <v>262</v>
      </c>
      <c r="D536" s="201" t="s">
        <v>62</v>
      </c>
      <c r="E536" s="201" t="s">
        <v>62</v>
      </c>
      <c r="F536" s="201" t="s">
        <v>62</v>
      </c>
      <c r="G536" s="201"/>
      <c r="H536" s="201"/>
      <c r="I536" s="201"/>
      <c r="J536" s="632"/>
      <c r="K536" s="633"/>
    </row>
    <row r="537" spans="1:11">
      <c r="A537" s="29"/>
      <c r="B537" s="76" t="s">
        <v>23</v>
      </c>
      <c r="C537" s="8" t="s">
        <v>263</v>
      </c>
      <c r="D537" s="201" t="s">
        <v>62</v>
      </c>
      <c r="E537" s="201" t="s">
        <v>62</v>
      </c>
      <c r="F537" s="201" t="s">
        <v>62</v>
      </c>
      <c r="G537" s="201"/>
      <c r="H537" s="201"/>
      <c r="I537" s="201"/>
      <c r="J537" s="632"/>
      <c r="K537" s="633"/>
    </row>
    <row r="538" spans="1:11">
      <c r="A538" s="29"/>
      <c r="B538" s="76" t="s">
        <v>23</v>
      </c>
      <c r="C538" s="58" t="s">
        <v>264</v>
      </c>
      <c r="D538" s="201" t="s">
        <v>62</v>
      </c>
      <c r="E538" s="201" t="s">
        <v>62</v>
      </c>
      <c r="F538" s="201" t="s">
        <v>62</v>
      </c>
      <c r="G538" s="201">
        <v>5558</v>
      </c>
      <c r="H538" s="201" t="s">
        <v>62</v>
      </c>
      <c r="I538" s="201" t="s">
        <v>62</v>
      </c>
      <c r="J538" s="632"/>
      <c r="K538" s="633"/>
    </row>
    <row r="539" spans="1:11">
      <c r="A539" s="29"/>
      <c r="B539" s="76" t="s">
        <v>23</v>
      </c>
      <c r="C539" s="638" t="s">
        <v>444</v>
      </c>
      <c r="D539" s="639" t="s">
        <v>62</v>
      </c>
      <c r="E539" s="639"/>
      <c r="F539" s="639" t="s">
        <v>62</v>
      </c>
      <c r="G539" s="639" t="s">
        <v>62</v>
      </c>
      <c r="H539" s="639">
        <v>4459</v>
      </c>
      <c r="I539" s="639">
        <v>716</v>
      </c>
      <c r="J539" s="642"/>
      <c r="K539" s="634"/>
    </row>
    <row r="540" spans="1:11">
      <c r="A540" s="29"/>
      <c r="B540" s="76" t="s">
        <v>23</v>
      </c>
      <c r="C540" s="643"/>
      <c r="D540" s="644"/>
      <c r="E540" s="644"/>
      <c r="F540" s="645"/>
      <c r="G540" s="645"/>
      <c r="H540" s="646"/>
      <c r="I540" s="646"/>
      <c r="J540" s="633"/>
      <c r="K540" s="633"/>
    </row>
    <row r="541" spans="1:11">
      <c r="A541" s="29"/>
      <c r="B541" s="578" t="s">
        <v>23</v>
      </c>
      <c r="C541" s="640" t="s">
        <v>265</v>
      </c>
      <c r="D541" s="596">
        <v>2021</v>
      </c>
      <c r="E541" s="597"/>
      <c r="F541" s="608">
        <v>2020</v>
      </c>
      <c r="G541" s="641">
        <v>2019</v>
      </c>
      <c r="H541" s="641">
        <v>2018</v>
      </c>
      <c r="I541" s="636"/>
      <c r="J541" s="630"/>
      <c r="K541" s="631"/>
    </row>
    <row r="542" spans="1:11">
      <c r="A542" s="29"/>
      <c r="B542" s="582" t="s">
        <v>23</v>
      </c>
      <c r="C542" s="595"/>
      <c r="D542" s="594" t="s">
        <v>266</v>
      </c>
      <c r="E542" s="594" t="s">
        <v>267</v>
      </c>
      <c r="F542" s="594" t="s">
        <v>266</v>
      </c>
      <c r="G542" s="581" t="s">
        <v>266</v>
      </c>
      <c r="H542" s="581" t="s">
        <v>266</v>
      </c>
      <c r="I542" s="632"/>
      <c r="J542" s="632"/>
      <c r="K542" s="633"/>
    </row>
    <row r="543" spans="1:11">
      <c r="A543" s="29"/>
      <c r="B543" s="76" t="s">
        <v>23</v>
      </c>
      <c r="C543" s="13" t="s">
        <v>268</v>
      </c>
      <c r="D543" s="285">
        <v>118.9</v>
      </c>
      <c r="E543" s="280">
        <f>((D543/F543)-1)*100+0.1</f>
        <v>-32.381544576944911</v>
      </c>
      <c r="F543" s="216">
        <v>176.1</v>
      </c>
      <c r="G543" s="250">
        <v>125.6</v>
      </c>
      <c r="H543" s="250">
        <v>114.2</v>
      </c>
      <c r="I543" s="632"/>
      <c r="J543" s="632"/>
      <c r="K543" s="633"/>
    </row>
    <row r="544" spans="1:11">
      <c r="A544" s="29"/>
      <c r="B544" s="76" t="s">
        <v>23</v>
      </c>
      <c r="C544" s="13" t="s">
        <v>269</v>
      </c>
      <c r="D544" s="285">
        <v>22.1</v>
      </c>
      <c r="E544" s="280">
        <f>((D544/F544)-1)*100-0.2</f>
        <v>68.502290076335896</v>
      </c>
      <c r="F544" s="216">
        <v>13.1</v>
      </c>
      <c r="G544" s="250">
        <v>16.5</v>
      </c>
      <c r="H544" s="250">
        <v>12.8</v>
      </c>
      <c r="I544" s="632"/>
      <c r="J544" s="632"/>
      <c r="K544" s="633"/>
    </row>
    <row r="545" spans="1:11">
      <c r="A545" s="29"/>
      <c r="B545" s="76" t="s">
        <v>23</v>
      </c>
      <c r="C545" s="13" t="s">
        <v>270</v>
      </c>
      <c r="D545" s="285">
        <v>5.3</v>
      </c>
      <c r="E545" s="280">
        <v>-56.2</v>
      </c>
      <c r="F545" s="216">
        <v>12</v>
      </c>
      <c r="G545" s="250">
        <v>17</v>
      </c>
      <c r="H545" s="250">
        <v>12.2</v>
      </c>
      <c r="I545" s="632"/>
      <c r="J545" s="632"/>
      <c r="K545" s="633"/>
    </row>
    <row r="546" spans="1:11">
      <c r="A546" s="29"/>
      <c r="B546" s="76" t="s">
        <v>23</v>
      </c>
      <c r="C546" s="7" t="s">
        <v>202</v>
      </c>
      <c r="D546" s="286">
        <v>146.30000000000001</v>
      </c>
      <c r="E546" s="287">
        <f t="shared" ref="E546" si="4">((D546/F546)-1)*100</f>
        <v>-27.286282306163013</v>
      </c>
      <c r="F546" s="217">
        <v>201.2</v>
      </c>
      <c r="G546" s="251">
        <v>159.1</v>
      </c>
      <c r="H546" s="251">
        <v>139</v>
      </c>
      <c r="I546" s="647"/>
      <c r="J546" s="632"/>
      <c r="K546" s="633"/>
    </row>
    <row r="547" spans="1:11">
      <c r="A547" s="29"/>
      <c r="B547" s="76" t="s">
        <v>23</v>
      </c>
      <c r="I547" s="636"/>
      <c r="J547" s="632"/>
      <c r="K547" s="633"/>
    </row>
    <row r="548" spans="1:11">
      <c r="A548" s="29"/>
      <c r="B548" s="578" t="s">
        <v>23</v>
      </c>
      <c r="C548" s="579" t="s">
        <v>265</v>
      </c>
      <c r="D548" s="584">
        <v>2021</v>
      </c>
      <c r="E548" s="585">
        <v>2020</v>
      </c>
      <c r="F548" s="584">
        <v>2019</v>
      </c>
      <c r="G548" s="585">
        <v>2018</v>
      </c>
      <c r="H548" s="584">
        <v>2017</v>
      </c>
      <c r="I548" s="629">
        <v>2016</v>
      </c>
      <c r="J548" s="632"/>
      <c r="K548" s="633"/>
    </row>
    <row r="549" spans="1:11">
      <c r="A549" s="29"/>
      <c r="B549" s="586" t="s">
        <v>23</v>
      </c>
      <c r="C549" s="595"/>
      <c r="D549" s="585" t="s">
        <v>271</v>
      </c>
      <c r="E549" s="585" t="s">
        <v>271</v>
      </c>
      <c r="F549" s="585" t="s">
        <v>271</v>
      </c>
      <c r="G549" s="585" t="s">
        <v>271</v>
      </c>
      <c r="H549" s="585" t="s">
        <v>271</v>
      </c>
      <c r="I549" s="585" t="s">
        <v>271</v>
      </c>
      <c r="J549" s="632"/>
      <c r="K549" s="633"/>
    </row>
    <row r="550" spans="1:11">
      <c r="A550" s="29"/>
      <c r="B550" s="76" t="s">
        <v>23</v>
      </c>
      <c r="C550" s="13" t="s">
        <v>272</v>
      </c>
      <c r="D550" s="261">
        <v>0</v>
      </c>
      <c r="E550" s="261">
        <v>0</v>
      </c>
      <c r="F550" s="261">
        <v>0</v>
      </c>
      <c r="G550" s="261">
        <v>0</v>
      </c>
      <c r="H550" s="261">
        <v>9872</v>
      </c>
      <c r="I550" s="261">
        <v>31096</v>
      </c>
      <c r="J550" s="632"/>
      <c r="K550" s="633"/>
    </row>
    <row r="551" spans="1:11">
      <c r="A551" s="29"/>
      <c r="B551" s="76" t="s">
        <v>23</v>
      </c>
      <c r="C551" s="13" t="s">
        <v>348</v>
      </c>
      <c r="D551" s="261">
        <v>0</v>
      </c>
      <c r="E551" s="261">
        <v>0</v>
      </c>
      <c r="F551" s="261">
        <v>0</v>
      </c>
      <c r="G551" s="261">
        <v>0</v>
      </c>
      <c r="H551" s="261">
        <v>141648</v>
      </c>
      <c r="I551" s="261">
        <v>25942</v>
      </c>
      <c r="J551" s="632"/>
      <c r="K551" s="633"/>
    </row>
    <row r="552" spans="1:11">
      <c r="A552" s="29"/>
      <c r="B552" s="76" t="s">
        <v>23</v>
      </c>
      <c r="C552" s="13" t="s">
        <v>319</v>
      </c>
      <c r="D552" s="261">
        <v>0</v>
      </c>
      <c r="E552" s="261">
        <v>0</v>
      </c>
      <c r="F552" s="261">
        <v>0</v>
      </c>
      <c r="G552" s="261">
        <v>0</v>
      </c>
      <c r="H552" s="261">
        <v>0</v>
      </c>
      <c r="I552" s="261">
        <v>4942</v>
      </c>
      <c r="J552" s="632"/>
      <c r="K552" s="633"/>
    </row>
    <row r="553" spans="1:11">
      <c r="A553" s="29"/>
      <c r="B553" s="76" t="s">
        <v>23</v>
      </c>
      <c r="C553" s="7" t="s">
        <v>202</v>
      </c>
      <c r="D553" s="265">
        <v>0</v>
      </c>
      <c r="E553" s="265">
        <v>0</v>
      </c>
      <c r="F553" s="265">
        <v>0</v>
      </c>
      <c r="G553" s="265">
        <v>0</v>
      </c>
      <c r="H553" s="265">
        <v>151519</v>
      </c>
      <c r="I553" s="265">
        <v>61980</v>
      </c>
      <c r="J553" s="632"/>
      <c r="K553" s="633"/>
    </row>
    <row r="554" spans="1:11">
      <c r="B554" s="76" t="s">
        <v>23</v>
      </c>
      <c r="C554" s="648"/>
      <c r="D554" s="648"/>
      <c r="E554" s="648"/>
      <c r="F554" s="649"/>
      <c r="G554" s="650"/>
      <c r="H554" s="650"/>
      <c r="I554" s="650"/>
      <c r="J554" s="632"/>
      <c r="K554" s="633"/>
    </row>
    <row r="555" spans="1:11">
      <c r="A555" s="29"/>
      <c r="B555" s="589" t="s">
        <v>24</v>
      </c>
      <c r="C555" s="575" t="s">
        <v>222</v>
      </c>
      <c r="D555" s="577">
        <v>2021</v>
      </c>
      <c r="E555" s="577">
        <v>2020</v>
      </c>
      <c r="F555" s="577">
        <v>2019</v>
      </c>
      <c r="G555" s="577">
        <v>2018</v>
      </c>
      <c r="H555" s="577">
        <v>2017</v>
      </c>
      <c r="I555" s="577">
        <v>2016</v>
      </c>
      <c r="J555" s="637">
        <v>2015</v>
      </c>
      <c r="K555" s="637">
        <v>2014</v>
      </c>
    </row>
    <row r="556" spans="1:11">
      <c r="A556" s="29"/>
      <c r="B556" s="76" t="s">
        <v>24</v>
      </c>
      <c r="C556" s="135" t="s">
        <v>223</v>
      </c>
      <c r="D556" s="189">
        <v>2544201</v>
      </c>
      <c r="E556" s="189">
        <v>2067288</v>
      </c>
      <c r="F556" s="189">
        <v>2324064</v>
      </c>
      <c r="G556" s="189">
        <v>2130596</v>
      </c>
      <c r="H556" s="189">
        <v>1824971</v>
      </c>
      <c r="I556" s="189">
        <v>1676405</v>
      </c>
      <c r="J556" s="189">
        <v>1549759</v>
      </c>
      <c r="K556" s="189">
        <v>1040299</v>
      </c>
    </row>
    <row r="557" spans="1:11">
      <c r="A557" s="29"/>
      <c r="B557" s="76" t="s">
        <v>24</v>
      </c>
      <c r="C557" s="58" t="s">
        <v>224</v>
      </c>
      <c r="D557" s="190">
        <v>2293492</v>
      </c>
      <c r="E557" s="190">
        <v>1922958</v>
      </c>
      <c r="F557" s="190">
        <v>1982909</v>
      </c>
      <c r="G557" s="190">
        <v>1836336</v>
      </c>
      <c r="H557" s="190">
        <v>1630741</v>
      </c>
      <c r="I557" s="190">
        <v>1443561</v>
      </c>
      <c r="J557" s="190">
        <v>1289015</v>
      </c>
      <c r="K557" s="190">
        <v>1019066</v>
      </c>
    </row>
    <row r="558" spans="1:11">
      <c r="A558" s="29"/>
      <c r="B558" s="76" t="s">
        <v>24</v>
      </c>
      <c r="C558" s="58" t="s">
        <v>225</v>
      </c>
      <c r="D558" s="190">
        <v>5515</v>
      </c>
      <c r="E558" s="190">
        <v>14118</v>
      </c>
      <c r="F558" s="190">
        <v>13513</v>
      </c>
      <c r="G558" s="190">
        <v>10892</v>
      </c>
      <c r="H558" s="190">
        <v>8553</v>
      </c>
      <c r="I558" s="190">
        <v>9727</v>
      </c>
      <c r="J558" s="190">
        <v>2555</v>
      </c>
      <c r="K558" s="190">
        <v>566</v>
      </c>
    </row>
    <row r="559" spans="1:11">
      <c r="A559" s="29"/>
      <c r="B559" s="76" t="s">
        <v>24</v>
      </c>
      <c r="C559" s="58" t="s">
        <v>226</v>
      </c>
      <c r="D559" s="190">
        <v>251586</v>
      </c>
      <c r="E559" s="190">
        <v>146934</v>
      </c>
      <c r="F559" s="190">
        <v>334969</v>
      </c>
      <c r="G559" s="190">
        <v>291092</v>
      </c>
      <c r="H559" s="190">
        <v>191565</v>
      </c>
      <c r="I559" s="190">
        <v>235381</v>
      </c>
      <c r="J559" s="190">
        <v>266573</v>
      </c>
      <c r="K559" s="190">
        <v>33329</v>
      </c>
    </row>
    <row r="560" spans="1:11">
      <c r="A560" s="29"/>
      <c r="B560" s="76" t="s">
        <v>24</v>
      </c>
      <c r="C560" s="58" t="s">
        <v>227</v>
      </c>
      <c r="D560" s="191">
        <v>-6392</v>
      </c>
      <c r="E560" s="191">
        <v>-16722</v>
      </c>
      <c r="F560" s="191" t="s">
        <v>445</v>
      </c>
      <c r="G560" s="191">
        <v>-7724</v>
      </c>
      <c r="H560" s="191">
        <v>-5888</v>
      </c>
      <c r="I560" s="191">
        <v>-12264</v>
      </c>
      <c r="J560" s="191">
        <v>-8384</v>
      </c>
      <c r="K560" s="191">
        <v>-12662</v>
      </c>
    </row>
    <row r="561" spans="1:11">
      <c r="A561" s="29"/>
      <c r="B561" s="76" t="s">
        <v>24</v>
      </c>
      <c r="C561" s="135" t="s">
        <v>228</v>
      </c>
      <c r="D561" s="192">
        <v>-1384897</v>
      </c>
      <c r="E561" s="192">
        <v>-1021628</v>
      </c>
      <c r="F561" s="192">
        <v>-1306327</v>
      </c>
      <c r="G561" s="192">
        <v>-1257336</v>
      </c>
      <c r="H561" s="192">
        <v>-1028483</v>
      </c>
      <c r="I561" s="192">
        <v>-999491</v>
      </c>
      <c r="J561" s="192">
        <v>-863360</v>
      </c>
      <c r="K561" s="189">
        <v>-562798</v>
      </c>
    </row>
    <row r="562" spans="1:11">
      <c r="A562" s="29"/>
      <c r="B562" s="76" t="s">
        <v>24</v>
      </c>
      <c r="C562" s="58" t="s">
        <v>229</v>
      </c>
      <c r="D562" s="190">
        <v>-975008</v>
      </c>
      <c r="E562" s="190">
        <v>-710018</v>
      </c>
      <c r="F562" s="190">
        <v>-808001</v>
      </c>
      <c r="G562" s="190">
        <v>-800826</v>
      </c>
      <c r="H562" s="190">
        <v>-661063</v>
      </c>
      <c r="I562" s="190">
        <v>-614520</v>
      </c>
      <c r="J562" s="190">
        <v>-439457</v>
      </c>
      <c r="K562" s="190">
        <v>-388877</v>
      </c>
    </row>
    <row r="563" spans="1:11">
      <c r="A563" s="29"/>
      <c r="B563" s="76" t="s">
        <v>24</v>
      </c>
      <c r="C563" s="58" t="s">
        <v>230</v>
      </c>
      <c r="D563" s="190">
        <v>-135701</v>
      </c>
      <c r="E563" s="190">
        <v>-127679</v>
      </c>
      <c r="F563" s="190">
        <v>-140572</v>
      </c>
      <c r="G563" s="190">
        <v>-140249</v>
      </c>
      <c r="H563" s="190">
        <v>-123980</v>
      </c>
      <c r="I563" s="190">
        <v>-102593</v>
      </c>
      <c r="J563" s="190">
        <v>-127834</v>
      </c>
      <c r="K563" s="190">
        <v>-114052</v>
      </c>
    </row>
    <row r="564" spans="1:11">
      <c r="A564" s="29"/>
      <c r="B564" s="76" t="s">
        <v>24</v>
      </c>
      <c r="C564" s="58" t="s">
        <v>231</v>
      </c>
      <c r="D564" s="190">
        <v>-274188</v>
      </c>
      <c r="E564" s="190">
        <v>-183931</v>
      </c>
      <c r="F564" s="190">
        <v>-357754</v>
      </c>
      <c r="G564" s="190">
        <v>-316261</v>
      </c>
      <c r="H564" s="190">
        <v>-243440</v>
      </c>
      <c r="I564" s="190">
        <v>-282378</v>
      </c>
      <c r="J564" s="190">
        <v>-296069</v>
      </c>
      <c r="K564" s="190">
        <v>-59869</v>
      </c>
    </row>
    <row r="565" spans="1:11">
      <c r="A565" s="29"/>
      <c r="B565" s="76" t="s">
        <v>24</v>
      </c>
      <c r="C565" s="135" t="s">
        <v>232</v>
      </c>
      <c r="D565" s="194">
        <v>1159304</v>
      </c>
      <c r="E565" s="194">
        <v>1045660</v>
      </c>
      <c r="F565" s="194">
        <v>1017737</v>
      </c>
      <c r="G565" s="194">
        <v>873260</v>
      </c>
      <c r="H565" s="194">
        <v>796488</v>
      </c>
      <c r="I565" s="194">
        <v>676914</v>
      </c>
      <c r="J565" s="195">
        <v>686399</v>
      </c>
      <c r="K565" s="195">
        <v>477501</v>
      </c>
    </row>
    <row r="566" spans="1:11">
      <c r="A566" s="29"/>
      <c r="B566" s="76" t="s">
        <v>24</v>
      </c>
      <c r="C566" s="136" t="s">
        <v>233</v>
      </c>
      <c r="D566" s="190">
        <v>-95120</v>
      </c>
      <c r="E566" s="190">
        <v>-96185</v>
      </c>
      <c r="F566" s="190">
        <v>-79634</v>
      </c>
      <c r="G566" s="190">
        <v>64843</v>
      </c>
      <c r="H566" s="190">
        <v>52575</v>
      </c>
      <c r="I566" s="190">
        <v>43343</v>
      </c>
      <c r="J566" s="190">
        <v>41839</v>
      </c>
      <c r="K566" s="190">
        <v>43911</v>
      </c>
    </row>
    <row r="567" spans="1:11">
      <c r="A567" s="29"/>
      <c r="B567" s="76" t="s">
        <v>24</v>
      </c>
      <c r="C567" s="135" t="s">
        <v>234</v>
      </c>
      <c r="D567" s="189">
        <v>1064184</v>
      </c>
      <c r="E567" s="189">
        <v>949475</v>
      </c>
      <c r="F567" s="189">
        <v>938103</v>
      </c>
      <c r="G567" s="189">
        <v>808417</v>
      </c>
      <c r="H567" s="189">
        <v>743913</v>
      </c>
      <c r="I567" s="189">
        <v>633571</v>
      </c>
      <c r="J567" s="189">
        <v>644560</v>
      </c>
      <c r="K567" s="189">
        <v>433590</v>
      </c>
    </row>
    <row r="568" spans="1:11">
      <c r="A568" s="29"/>
      <c r="B568" s="76" t="s">
        <v>24</v>
      </c>
      <c r="C568" s="136" t="s">
        <v>235</v>
      </c>
      <c r="D568" s="192"/>
      <c r="E568" s="190">
        <v>50519</v>
      </c>
      <c r="F568" s="190">
        <v>97889</v>
      </c>
      <c r="G568" s="190">
        <v>57456</v>
      </c>
      <c r="H568" s="190">
        <v>77137</v>
      </c>
      <c r="I568" s="190">
        <v>72028</v>
      </c>
      <c r="J568" s="190">
        <v>64423</v>
      </c>
      <c r="K568" s="190">
        <v>116723</v>
      </c>
    </row>
    <row r="569" spans="1:11">
      <c r="A569" s="29"/>
      <c r="B569" s="76" t="s">
        <v>24</v>
      </c>
      <c r="C569" s="58" t="s">
        <v>237</v>
      </c>
      <c r="D569" s="190">
        <v>64274</v>
      </c>
      <c r="E569" s="190">
        <v>50519</v>
      </c>
      <c r="F569" s="190">
        <v>97889</v>
      </c>
      <c r="G569" s="190">
        <v>57456</v>
      </c>
      <c r="H569" s="190">
        <v>77137</v>
      </c>
      <c r="I569" s="190">
        <v>72028</v>
      </c>
      <c r="J569" s="190">
        <v>64423</v>
      </c>
      <c r="K569" s="190">
        <v>116723</v>
      </c>
    </row>
    <row r="570" spans="1:11">
      <c r="A570" s="29"/>
      <c r="B570" s="76" t="s">
        <v>24</v>
      </c>
      <c r="C570" s="135" t="s">
        <v>238</v>
      </c>
      <c r="D570" s="189">
        <v>1128458</v>
      </c>
      <c r="E570" s="189">
        <v>999994</v>
      </c>
      <c r="F570" s="189">
        <v>1035992</v>
      </c>
      <c r="G570" s="189">
        <v>865873</v>
      </c>
      <c r="H570" s="189">
        <v>821050</v>
      </c>
      <c r="I570" s="189">
        <v>705599</v>
      </c>
      <c r="J570" s="189">
        <v>708983</v>
      </c>
      <c r="K570" s="189">
        <v>550313</v>
      </c>
    </row>
    <row r="571" spans="1:11">
      <c r="A571" s="29"/>
      <c r="B571" s="589" t="s">
        <v>24</v>
      </c>
      <c r="C571" s="575" t="s">
        <v>239</v>
      </c>
      <c r="D571" s="577">
        <v>2021</v>
      </c>
      <c r="E571" s="577" t="s">
        <v>295</v>
      </c>
      <c r="F571" s="577">
        <v>2019</v>
      </c>
      <c r="G571" s="577">
        <v>2018</v>
      </c>
      <c r="H571" s="577">
        <v>2017</v>
      </c>
      <c r="I571" s="577">
        <v>2016</v>
      </c>
      <c r="J571" s="577">
        <v>2015</v>
      </c>
      <c r="K571" s="577">
        <v>2014</v>
      </c>
    </row>
    <row r="572" spans="1:11">
      <c r="A572" s="29"/>
      <c r="B572" s="76" t="s">
        <v>24</v>
      </c>
      <c r="C572" s="135" t="s">
        <v>240</v>
      </c>
      <c r="D572" s="189">
        <v>115918</v>
      </c>
      <c r="E572" s="189">
        <v>104872</v>
      </c>
      <c r="F572" s="189">
        <v>104516</v>
      </c>
      <c r="G572" s="189">
        <v>96969</v>
      </c>
      <c r="H572" s="189">
        <v>88205</v>
      </c>
      <c r="I572" s="189">
        <v>87283</v>
      </c>
      <c r="J572" s="189">
        <v>72310</v>
      </c>
      <c r="K572" s="189">
        <v>78241</v>
      </c>
    </row>
    <row r="573" spans="1:11">
      <c r="A573" s="29"/>
      <c r="B573" s="76" t="s">
        <v>24</v>
      </c>
      <c r="C573" s="58" t="s">
        <v>241</v>
      </c>
      <c r="D573" s="190">
        <v>78685</v>
      </c>
      <c r="E573" s="190">
        <v>69205</v>
      </c>
      <c r="F573" s="190">
        <v>69975</v>
      </c>
      <c r="G573" s="190">
        <v>64953</v>
      </c>
      <c r="H573" s="190">
        <v>59157</v>
      </c>
      <c r="I573" s="190">
        <v>62558</v>
      </c>
      <c r="J573" s="190">
        <v>50329</v>
      </c>
      <c r="K573" s="190">
        <v>58690</v>
      </c>
    </row>
    <row r="574" spans="1:11">
      <c r="A574" s="29"/>
      <c r="B574" s="76" t="s">
        <v>24</v>
      </c>
      <c r="C574" s="58" t="s">
        <v>242</v>
      </c>
      <c r="D574" s="190">
        <v>30830</v>
      </c>
      <c r="E574" s="190">
        <v>30016</v>
      </c>
      <c r="F574" s="190">
        <v>28258</v>
      </c>
      <c r="G574" s="190">
        <v>26014</v>
      </c>
      <c r="H574" s="190">
        <v>22958</v>
      </c>
      <c r="I574" s="190">
        <v>19218</v>
      </c>
      <c r="J574" s="190">
        <v>17309</v>
      </c>
      <c r="K574" s="190">
        <v>13759</v>
      </c>
    </row>
    <row r="575" spans="1:11">
      <c r="A575" s="29"/>
      <c r="B575" s="76" t="s">
        <v>24</v>
      </c>
      <c r="C575" s="58" t="s">
        <v>243</v>
      </c>
      <c r="D575" s="190">
        <v>6403</v>
      </c>
      <c r="E575" s="190">
        <v>5651</v>
      </c>
      <c r="F575" s="190">
        <v>6283</v>
      </c>
      <c r="G575" s="190">
        <v>6002</v>
      </c>
      <c r="H575" s="190">
        <v>6090</v>
      </c>
      <c r="I575" s="190">
        <v>5507</v>
      </c>
      <c r="J575" s="190">
        <v>4672</v>
      </c>
      <c r="K575" s="190">
        <v>5792</v>
      </c>
    </row>
    <row r="576" spans="1:11">
      <c r="A576" s="29"/>
      <c r="B576" s="76" t="s">
        <v>24</v>
      </c>
      <c r="C576" s="135" t="s">
        <v>244</v>
      </c>
      <c r="D576" s="189">
        <v>648095</v>
      </c>
      <c r="E576" s="189">
        <v>628679</v>
      </c>
      <c r="F576" s="189">
        <v>611374</v>
      </c>
      <c r="G576" s="189">
        <v>565142</v>
      </c>
      <c r="H576" s="189">
        <v>526881</v>
      </c>
      <c r="I576" s="189">
        <v>448515</v>
      </c>
      <c r="J576" s="189">
        <v>461435</v>
      </c>
      <c r="K576" s="189">
        <v>289423</v>
      </c>
    </row>
    <row r="577" spans="1:11">
      <c r="A577" s="29"/>
      <c r="B577" s="76" t="s">
        <v>24</v>
      </c>
      <c r="C577" s="58" t="s">
        <v>245</v>
      </c>
      <c r="D577" s="190">
        <v>136249</v>
      </c>
      <c r="E577" s="190">
        <v>183874</v>
      </c>
      <c r="F577" s="190">
        <v>168639</v>
      </c>
      <c r="G577" s="190">
        <v>235305</v>
      </c>
      <c r="H577" s="190">
        <v>153495</v>
      </c>
      <c r="I577" s="190">
        <v>96102</v>
      </c>
      <c r="J577" s="190">
        <v>147046</v>
      </c>
      <c r="K577" s="190">
        <v>96447</v>
      </c>
    </row>
    <row r="578" spans="1:11">
      <c r="A578" s="29"/>
      <c r="B578" s="76" t="s">
        <v>24</v>
      </c>
      <c r="C578" s="58" t="s">
        <v>246</v>
      </c>
      <c r="D578" s="190">
        <v>437197</v>
      </c>
      <c r="E578" s="190">
        <v>387219</v>
      </c>
      <c r="F578" s="190">
        <v>360910</v>
      </c>
      <c r="G578" s="190">
        <v>328477</v>
      </c>
      <c r="H578" s="190">
        <v>307968</v>
      </c>
      <c r="I578" s="190">
        <v>265566</v>
      </c>
      <c r="J578" s="190">
        <v>245704</v>
      </c>
      <c r="K578" s="190">
        <v>191838</v>
      </c>
    </row>
    <row r="579" spans="1:11">
      <c r="A579" s="29"/>
      <c r="B579" s="76" t="s">
        <v>24</v>
      </c>
      <c r="C579" s="58" t="s">
        <v>247</v>
      </c>
      <c r="D579" s="190">
        <v>1179</v>
      </c>
      <c r="E579" s="190">
        <v>1459</v>
      </c>
      <c r="F579" s="190">
        <v>1435</v>
      </c>
      <c r="G579" s="190">
        <v>1360</v>
      </c>
      <c r="H579" s="190">
        <v>1226</v>
      </c>
      <c r="I579" s="190">
        <v>286</v>
      </c>
      <c r="J579" s="190">
        <v>1304</v>
      </c>
      <c r="K579" s="190">
        <v>1138</v>
      </c>
    </row>
    <row r="580" spans="1:11">
      <c r="A580" s="29"/>
      <c r="B580" s="76" t="s">
        <v>24</v>
      </c>
      <c r="C580" s="58" t="s">
        <v>248</v>
      </c>
      <c r="D580" s="190">
        <v>73470</v>
      </c>
      <c r="E580" s="190">
        <v>56127</v>
      </c>
      <c r="F580" s="190">
        <v>80390</v>
      </c>
      <c r="G580" s="190" t="s">
        <v>62</v>
      </c>
      <c r="H580" s="190">
        <v>64192</v>
      </c>
      <c r="I580" s="190">
        <v>86561</v>
      </c>
      <c r="J580" s="190">
        <v>67381</v>
      </c>
      <c r="K580" s="190" t="s">
        <v>62</v>
      </c>
    </row>
    <row r="581" spans="1:11">
      <c r="A581" s="29"/>
      <c r="B581" s="76" t="s">
        <v>24</v>
      </c>
      <c r="C581" s="135" t="s">
        <v>250</v>
      </c>
      <c r="D581" s="189">
        <v>118098</v>
      </c>
      <c r="E581" s="189">
        <v>59849</v>
      </c>
      <c r="F581" s="189">
        <v>141748</v>
      </c>
      <c r="G581" s="189">
        <v>104885</v>
      </c>
      <c r="H581" s="189">
        <v>98091</v>
      </c>
      <c r="I581" s="189">
        <v>131353</v>
      </c>
      <c r="J581" s="189">
        <v>106827</v>
      </c>
      <c r="K581" s="189">
        <v>115820</v>
      </c>
    </row>
    <row r="582" spans="1:11">
      <c r="A582" s="29"/>
      <c r="B582" s="76" t="s">
        <v>24</v>
      </c>
      <c r="C582" s="58" t="s">
        <v>251</v>
      </c>
      <c r="D582" s="190">
        <v>118136</v>
      </c>
      <c r="E582" s="190">
        <v>59159</v>
      </c>
      <c r="F582" s="190">
        <v>141620</v>
      </c>
      <c r="G582" s="190">
        <v>102456</v>
      </c>
      <c r="H582" s="190">
        <v>95685</v>
      </c>
      <c r="I582" s="190">
        <v>128371</v>
      </c>
      <c r="J582" s="190">
        <v>102029</v>
      </c>
      <c r="K582" s="190">
        <v>110830</v>
      </c>
    </row>
    <row r="583" spans="1:11">
      <c r="A583" s="29"/>
      <c r="B583" s="76" t="s">
        <v>24</v>
      </c>
      <c r="C583" s="58" t="s">
        <v>252</v>
      </c>
      <c r="D583" s="190">
        <v>-38</v>
      </c>
      <c r="E583" s="190">
        <v>690</v>
      </c>
      <c r="F583" s="190">
        <v>128</v>
      </c>
      <c r="G583" s="190">
        <v>2429</v>
      </c>
      <c r="H583" s="190">
        <v>2406</v>
      </c>
      <c r="I583" s="190">
        <v>2982</v>
      </c>
      <c r="J583" s="190">
        <v>4798</v>
      </c>
      <c r="K583" s="190">
        <v>4990</v>
      </c>
    </row>
    <row r="584" spans="1:11">
      <c r="A584" s="29"/>
      <c r="B584" s="76" t="s">
        <v>24</v>
      </c>
      <c r="C584" s="135" t="s">
        <v>253</v>
      </c>
      <c r="D584" s="189">
        <v>246347</v>
      </c>
      <c r="E584" s="189">
        <v>206594</v>
      </c>
      <c r="F584" s="189">
        <v>178354</v>
      </c>
      <c r="G584" s="189">
        <v>98877</v>
      </c>
      <c r="H584" s="189">
        <v>107873</v>
      </c>
      <c r="I584" s="189">
        <v>34604</v>
      </c>
      <c r="J584" s="189">
        <v>68411</v>
      </c>
      <c r="K584" s="189">
        <v>66829</v>
      </c>
    </row>
    <row r="585" spans="1:11">
      <c r="A585" s="29"/>
      <c r="B585" s="76" t="s">
        <v>24</v>
      </c>
      <c r="C585" s="58" t="s">
        <v>255</v>
      </c>
      <c r="D585" s="190">
        <v>12317</v>
      </c>
      <c r="E585" s="190">
        <v>10330</v>
      </c>
      <c r="F585" s="190">
        <v>37060</v>
      </c>
      <c r="G585" s="190" t="s">
        <v>62</v>
      </c>
      <c r="H585" s="190">
        <v>5394</v>
      </c>
      <c r="I585" s="190">
        <v>1922</v>
      </c>
      <c r="J585" s="190">
        <v>3421</v>
      </c>
      <c r="K585" s="190" t="s">
        <v>62</v>
      </c>
    </row>
    <row r="586" spans="1:11">
      <c r="A586" s="29"/>
      <c r="B586" s="76" t="s">
        <v>24</v>
      </c>
      <c r="C586" s="58" t="s">
        <v>256</v>
      </c>
      <c r="D586" s="190">
        <v>14911</v>
      </c>
      <c r="E586" s="190" t="s">
        <v>62</v>
      </c>
      <c r="F586" s="190">
        <v>35470</v>
      </c>
      <c r="G586" s="190" t="s">
        <v>62</v>
      </c>
      <c r="H586" s="190">
        <v>42967</v>
      </c>
      <c r="I586" s="190" t="s">
        <v>62</v>
      </c>
      <c r="J586" s="190" t="s">
        <v>62</v>
      </c>
      <c r="K586" s="190" t="s">
        <v>62</v>
      </c>
    </row>
    <row r="587" spans="1:11">
      <c r="A587" s="29"/>
      <c r="B587" s="76" t="s">
        <v>24</v>
      </c>
      <c r="C587" s="58" t="s">
        <v>257</v>
      </c>
      <c r="D587" s="190">
        <v>161626</v>
      </c>
      <c r="E587" s="190">
        <v>41652</v>
      </c>
      <c r="F587" s="190">
        <v>105824</v>
      </c>
      <c r="G587" s="190">
        <v>82619</v>
      </c>
      <c r="H587" s="190">
        <v>50489</v>
      </c>
      <c r="I587" s="190">
        <v>8035</v>
      </c>
      <c r="J587" s="190">
        <v>15302</v>
      </c>
      <c r="K587" s="190">
        <v>17605</v>
      </c>
    </row>
    <row r="588" spans="1:11">
      <c r="A588" s="29"/>
      <c r="B588" s="76" t="s">
        <v>24</v>
      </c>
      <c r="C588" s="8" t="s">
        <v>258</v>
      </c>
      <c r="D588" s="190"/>
      <c r="E588" s="190" t="s">
        <v>62</v>
      </c>
      <c r="F588" s="190" t="s">
        <v>62</v>
      </c>
      <c r="G588" s="190"/>
      <c r="H588" s="190"/>
      <c r="I588" s="190"/>
      <c r="J588" s="190"/>
      <c r="K588" s="190"/>
    </row>
    <row r="589" spans="1:11">
      <c r="A589" s="29"/>
      <c r="B589" s="76" t="s">
        <v>24</v>
      </c>
      <c r="C589" s="8" t="s">
        <v>260</v>
      </c>
      <c r="D589" s="190">
        <v>57493</v>
      </c>
      <c r="E589" s="190">
        <v>31370</v>
      </c>
      <c r="F589" s="190" t="s">
        <v>62</v>
      </c>
      <c r="G589" s="190"/>
      <c r="H589" s="190"/>
      <c r="I589" s="190"/>
      <c r="J589" s="190"/>
      <c r="K589" s="190"/>
    </row>
    <row r="590" spans="1:11">
      <c r="A590" s="29"/>
      <c r="B590" s="76" t="s">
        <v>24</v>
      </c>
      <c r="C590" s="8" t="s">
        <v>261</v>
      </c>
      <c r="D590" s="190" t="s">
        <v>62</v>
      </c>
      <c r="E590" s="190">
        <v>124957</v>
      </c>
      <c r="F590" s="190" t="s">
        <v>62</v>
      </c>
      <c r="G590" s="190"/>
      <c r="H590" s="190"/>
      <c r="I590" s="190"/>
      <c r="J590" s="190"/>
      <c r="K590" s="190"/>
    </row>
    <row r="591" spans="1:11">
      <c r="A591" s="29"/>
      <c r="B591" s="76" t="s">
        <v>24</v>
      </c>
      <c r="C591" s="8" t="s">
        <v>262</v>
      </c>
      <c r="D591" s="190" t="s">
        <v>62</v>
      </c>
      <c r="E591" s="190" t="s">
        <v>62</v>
      </c>
      <c r="F591" s="190" t="s">
        <v>62</v>
      </c>
      <c r="G591" s="190"/>
      <c r="H591" s="190"/>
      <c r="I591" s="190"/>
      <c r="J591" s="190"/>
      <c r="K591" s="190"/>
    </row>
    <row r="592" spans="1:11">
      <c r="A592" s="29"/>
      <c r="B592" s="76" t="s">
        <v>24</v>
      </c>
      <c r="C592" s="58" t="s">
        <v>263</v>
      </c>
      <c r="D592" s="190" t="s">
        <v>62</v>
      </c>
      <c r="E592" s="190">
        <v>-1715</v>
      </c>
      <c r="F592" s="190" t="s">
        <v>62</v>
      </c>
      <c r="G592" s="190" t="s">
        <v>62</v>
      </c>
      <c r="H592" s="190">
        <v>-6900</v>
      </c>
      <c r="I592" s="190">
        <v>-6151</v>
      </c>
      <c r="J592" s="190">
        <v>-6384</v>
      </c>
      <c r="K592" s="190" t="s">
        <v>62</v>
      </c>
    </row>
    <row r="593" spans="1:11">
      <c r="A593" s="29"/>
      <c r="B593" s="76" t="s">
        <v>24</v>
      </c>
      <c r="C593" s="58" t="s">
        <v>264</v>
      </c>
      <c r="D593" s="190" t="s">
        <v>62</v>
      </c>
      <c r="E593" s="190" t="s">
        <v>62</v>
      </c>
      <c r="F593" s="190" t="s">
        <v>62</v>
      </c>
      <c r="G593" s="190">
        <v>16258</v>
      </c>
      <c r="H593" s="190" t="s">
        <v>62</v>
      </c>
      <c r="I593" s="190">
        <v>24104</v>
      </c>
      <c r="J593" s="190">
        <v>45907</v>
      </c>
      <c r="K593" s="190">
        <v>49224</v>
      </c>
    </row>
    <row r="594" spans="1:11">
      <c r="A594" s="29"/>
      <c r="B594" s="76" t="s">
        <v>24</v>
      </c>
      <c r="C594" s="58" t="s">
        <v>446</v>
      </c>
      <c r="D594" s="190" t="s">
        <v>62</v>
      </c>
      <c r="E594" s="190" t="s">
        <v>62</v>
      </c>
      <c r="F594" s="190" t="s">
        <v>62</v>
      </c>
      <c r="G594" s="190" t="s">
        <v>62</v>
      </c>
      <c r="H594" s="190">
        <v>15923</v>
      </c>
      <c r="I594" s="190">
        <v>10538</v>
      </c>
      <c r="J594" s="190">
        <v>10165</v>
      </c>
      <c r="K594" s="190" t="s">
        <v>62</v>
      </c>
    </row>
    <row r="595" spans="1:11">
      <c r="A595" s="29"/>
      <c r="B595" s="76" t="s">
        <v>24</v>
      </c>
      <c r="C595" s="62"/>
      <c r="D595" s="62"/>
      <c r="E595" s="62"/>
      <c r="F595" s="29"/>
      <c r="G595" s="29"/>
      <c r="H595" s="29"/>
      <c r="I595" s="29"/>
      <c r="J595" s="29"/>
      <c r="K595" s="29"/>
    </row>
    <row r="596" spans="1:11">
      <c r="A596" s="29"/>
      <c r="B596" s="578" t="s">
        <v>24</v>
      </c>
      <c r="C596" s="579" t="s">
        <v>265</v>
      </c>
      <c r="D596" s="596">
        <v>2021</v>
      </c>
      <c r="E596" s="597"/>
      <c r="F596" s="608">
        <v>2020</v>
      </c>
      <c r="G596" s="580">
        <v>2019</v>
      </c>
      <c r="H596" s="594">
        <v>2018</v>
      </c>
      <c r="I596" s="3"/>
    </row>
    <row r="597" spans="1:11">
      <c r="A597" s="29"/>
      <c r="B597" s="582" t="s">
        <v>24</v>
      </c>
      <c r="C597" s="595"/>
      <c r="D597" s="594" t="s">
        <v>266</v>
      </c>
      <c r="E597" s="594" t="s">
        <v>267</v>
      </c>
      <c r="F597" s="594" t="s">
        <v>266</v>
      </c>
      <c r="G597" s="594" t="s">
        <v>266</v>
      </c>
      <c r="H597" s="594" t="s">
        <v>266</v>
      </c>
      <c r="I597" s="3"/>
      <c r="J597" s="128"/>
      <c r="K597" s="128"/>
    </row>
    <row r="598" spans="1:11">
      <c r="A598" s="29"/>
      <c r="B598" s="76" t="s">
        <v>24</v>
      </c>
      <c r="C598" s="13" t="s">
        <v>268</v>
      </c>
      <c r="D598" s="285">
        <v>253</v>
      </c>
      <c r="E598" s="280">
        <f>((D598/F598)-1)*100</f>
        <v>114.04399323181048</v>
      </c>
      <c r="F598" s="250">
        <v>118.2</v>
      </c>
      <c r="G598" s="218">
        <v>339.6</v>
      </c>
      <c r="H598" s="218">
        <v>284</v>
      </c>
      <c r="I598" s="3"/>
    </row>
    <row r="599" spans="1:11">
      <c r="A599" s="29"/>
      <c r="B599" s="76" t="s">
        <v>24</v>
      </c>
      <c r="C599" s="13" t="s">
        <v>269</v>
      </c>
      <c r="D599" s="285">
        <v>30.1</v>
      </c>
      <c r="E599" s="280">
        <f>((D599/F599)-1)*100+0.2</f>
        <v>-32.159550561797744</v>
      </c>
      <c r="F599" s="250">
        <v>44.5</v>
      </c>
      <c r="G599" s="218">
        <v>-13</v>
      </c>
      <c r="H599" s="218">
        <v>-1.5</v>
      </c>
      <c r="I599" s="3"/>
    </row>
    <row r="600" spans="1:11">
      <c r="B600" s="76" t="s">
        <v>24</v>
      </c>
      <c r="C600" s="13" t="s">
        <v>270</v>
      </c>
      <c r="D600" s="285">
        <v>2.2999999999999998</v>
      </c>
      <c r="E600" s="280">
        <f t="shared" ref="E600:E601" si="5">((D600/F600)-1)*100</f>
        <v>-79.090909090909093</v>
      </c>
      <c r="F600" s="250">
        <v>11</v>
      </c>
      <c r="G600" s="218">
        <v>25.1</v>
      </c>
      <c r="H600" s="218">
        <v>8.6999999999999993</v>
      </c>
      <c r="I600" s="3"/>
    </row>
    <row r="601" spans="1:11">
      <c r="B601" s="76" t="s">
        <v>24</v>
      </c>
      <c r="C601" s="7" t="s">
        <v>202</v>
      </c>
      <c r="D601" s="286">
        <v>285.39999999999998</v>
      </c>
      <c r="E601" s="287">
        <f t="shared" si="5"/>
        <v>64.306275187104191</v>
      </c>
      <c r="F601" s="251">
        <v>173.7</v>
      </c>
      <c r="G601" s="219">
        <v>351.7</v>
      </c>
      <c r="H601" s="219">
        <v>291.10000000000002</v>
      </c>
    </row>
    <row r="602" spans="1:11">
      <c r="B602" s="76" t="s">
        <v>24</v>
      </c>
      <c r="I602" s="3"/>
    </row>
    <row r="603" spans="1:11">
      <c r="B603" s="578" t="s">
        <v>24</v>
      </c>
      <c r="C603" s="579" t="s">
        <v>265</v>
      </c>
      <c r="D603" s="580">
        <v>2021</v>
      </c>
      <c r="E603" s="581">
        <v>2020</v>
      </c>
      <c r="F603" s="580">
        <v>2019</v>
      </c>
      <c r="G603" s="581">
        <v>2018</v>
      </c>
      <c r="H603" s="580">
        <v>2017</v>
      </c>
      <c r="I603" s="581">
        <v>2016</v>
      </c>
      <c r="J603" s="580">
        <v>2015</v>
      </c>
      <c r="K603" s="581">
        <v>2014</v>
      </c>
    </row>
    <row r="604" spans="1:11">
      <c r="B604" s="582" t="s">
        <v>24</v>
      </c>
      <c r="C604" s="595"/>
      <c r="D604" s="581" t="s">
        <v>271</v>
      </c>
      <c r="E604" s="581" t="s">
        <v>271</v>
      </c>
      <c r="F604" s="581" t="s">
        <v>271</v>
      </c>
      <c r="G604" s="581" t="s">
        <v>271</v>
      </c>
      <c r="H604" s="581" t="s">
        <v>1235</v>
      </c>
      <c r="I604" s="581" t="s">
        <v>271</v>
      </c>
      <c r="J604" s="581" t="s">
        <v>271</v>
      </c>
      <c r="K604" s="581" t="s">
        <v>271</v>
      </c>
    </row>
    <row r="605" spans="1:11">
      <c r="B605" s="76" t="s">
        <v>24</v>
      </c>
      <c r="C605" s="13" t="s">
        <v>272</v>
      </c>
      <c r="D605" s="587">
        <v>0</v>
      </c>
      <c r="E605" s="587">
        <v>0</v>
      </c>
      <c r="F605" s="587">
        <v>0</v>
      </c>
      <c r="G605" s="587">
        <v>0</v>
      </c>
      <c r="H605" s="587">
        <v>50240</v>
      </c>
      <c r="I605" s="587">
        <v>109536</v>
      </c>
      <c r="J605" s="587">
        <v>237996.92</v>
      </c>
      <c r="K605" s="587">
        <v>42882.69</v>
      </c>
    </row>
    <row r="606" spans="1:11">
      <c r="B606" s="76" t="s">
        <v>24</v>
      </c>
      <c r="C606" s="13" t="s">
        <v>348</v>
      </c>
      <c r="D606" s="587">
        <v>0</v>
      </c>
      <c r="E606" s="587">
        <v>0</v>
      </c>
      <c r="F606" s="587">
        <v>0</v>
      </c>
      <c r="G606" s="587">
        <v>0</v>
      </c>
      <c r="H606" s="587">
        <v>195888</v>
      </c>
      <c r="I606" s="587">
        <v>60182</v>
      </c>
      <c r="J606" s="587">
        <v>82771.98</v>
      </c>
      <c r="K606" s="587">
        <v>49772.9</v>
      </c>
    </row>
    <row r="607" spans="1:11">
      <c r="B607" s="76" t="s">
        <v>24</v>
      </c>
      <c r="C607" s="13" t="s">
        <v>319</v>
      </c>
      <c r="D607" s="587">
        <v>0</v>
      </c>
      <c r="E607" s="587">
        <v>0</v>
      </c>
      <c r="F607" s="587">
        <v>0</v>
      </c>
      <c r="G607" s="587">
        <v>0</v>
      </c>
      <c r="H607" s="587">
        <v>0</v>
      </c>
      <c r="I607" s="587">
        <v>0</v>
      </c>
      <c r="J607" s="587">
        <v>0</v>
      </c>
      <c r="K607" s="587">
        <v>0</v>
      </c>
    </row>
    <row r="608" spans="1:11">
      <c r="B608" s="76" t="s">
        <v>24</v>
      </c>
      <c r="C608" s="7" t="s">
        <v>202</v>
      </c>
      <c r="D608" s="588">
        <v>0</v>
      </c>
      <c r="E608" s="588">
        <v>0</v>
      </c>
      <c r="F608" s="588">
        <v>0</v>
      </c>
      <c r="G608" s="588">
        <v>0</v>
      </c>
      <c r="H608" s="588">
        <v>246128</v>
      </c>
      <c r="I608" s="588">
        <v>169718</v>
      </c>
      <c r="J608" s="588">
        <v>320768.90000000002</v>
      </c>
      <c r="K608" s="588">
        <v>92655.59</v>
      </c>
    </row>
  </sheetData>
  <phoneticPr fontId="12" type="noConversion"/>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R879"/>
  <sheetViews>
    <sheetView showGridLines="0" showRowColHeaders="0" zoomScale="70" zoomScaleNormal="70" workbookViewId="0">
      <pane ySplit="3" topLeftCell="A4" activePane="bottomLeft" state="frozen"/>
      <selection activeCell="C12" sqref="C12"/>
      <selection pane="bottomLeft"/>
    </sheetView>
  </sheetViews>
  <sheetFormatPr defaultColWidth="10.875" defaultRowHeight="15.75"/>
  <cols>
    <col min="1" max="2" width="5.625" style="27" customWidth="1"/>
    <col min="3" max="3" width="80.625" style="28" customWidth="1"/>
    <col min="4" max="7" width="8.875" style="48" customWidth="1"/>
    <col min="8" max="11" width="8.875" style="44" customWidth="1"/>
    <col min="12" max="16384" width="10.875" style="24"/>
  </cols>
  <sheetData>
    <row r="1" spans="1:11" s="304" customFormat="1" ht="44.25" customHeight="1">
      <c r="A1" s="303"/>
      <c r="B1" s="651" t="s">
        <v>1236</v>
      </c>
      <c r="D1" s="309"/>
      <c r="E1" s="309"/>
      <c r="F1" s="309"/>
      <c r="G1" s="309"/>
      <c r="H1" s="309"/>
      <c r="I1" s="309"/>
      <c r="J1" s="309"/>
      <c r="K1" s="309"/>
    </row>
    <row r="2" spans="1:11" s="305" customFormat="1" ht="40.5" customHeight="1">
      <c r="B2" s="306"/>
      <c r="C2" s="307"/>
      <c r="D2" s="308"/>
      <c r="E2" s="308"/>
      <c r="F2" s="308"/>
      <c r="G2" s="308"/>
      <c r="H2" s="308"/>
      <c r="I2" s="308"/>
      <c r="J2" s="308"/>
      <c r="K2" s="308"/>
    </row>
    <row r="3" spans="1:11"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1" s="25" customFormat="1" ht="15.95" customHeight="1">
      <c r="A4" s="52" t="s">
        <v>0</v>
      </c>
      <c r="B4" s="652" t="s">
        <v>14</v>
      </c>
      <c r="C4" s="652" t="s">
        <v>447</v>
      </c>
      <c r="D4" s="653">
        <v>2021</v>
      </c>
      <c r="E4" s="653">
        <v>2020</v>
      </c>
      <c r="F4" s="653">
        <v>2019</v>
      </c>
      <c r="G4" s="653">
        <v>2018</v>
      </c>
      <c r="H4" s="654">
        <v>2017</v>
      </c>
      <c r="I4" s="654">
        <v>2016</v>
      </c>
      <c r="J4" s="654">
        <v>2015</v>
      </c>
      <c r="K4" s="654">
        <v>2014</v>
      </c>
    </row>
    <row r="5" spans="1:11" ht="15.95" customHeight="1">
      <c r="B5" s="26" t="str">
        <f>$B$4</f>
        <v>EMG</v>
      </c>
      <c r="C5" s="26" t="s">
        <v>448</v>
      </c>
      <c r="D5" s="46">
        <v>866</v>
      </c>
      <c r="E5" s="46">
        <v>843</v>
      </c>
      <c r="F5" s="46" t="s">
        <v>449</v>
      </c>
      <c r="G5" s="46" t="s">
        <v>450</v>
      </c>
      <c r="H5" s="46">
        <v>806</v>
      </c>
      <c r="I5" s="46">
        <v>613</v>
      </c>
      <c r="J5" s="46">
        <v>593</v>
      </c>
      <c r="K5" s="46">
        <v>603</v>
      </c>
    </row>
    <row r="6" spans="1:11" ht="26.25" customHeight="1">
      <c r="B6" s="26" t="str">
        <f t="shared" ref="B6:B69" si="0">$B$4</f>
        <v>EMG</v>
      </c>
      <c r="C6" s="26" t="s">
        <v>451</v>
      </c>
      <c r="D6" s="46">
        <v>174</v>
      </c>
      <c r="E6" s="46" t="s">
        <v>452</v>
      </c>
      <c r="F6" s="46" t="s">
        <v>453</v>
      </c>
      <c r="G6" s="46" t="s">
        <v>454</v>
      </c>
      <c r="H6" s="46">
        <v>134</v>
      </c>
      <c r="I6" s="46">
        <v>171</v>
      </c>
      <c r="J6" s="46">
        <v>155</v>
      </c>
      <c r="K6" s="46">
        <v>152</v>
      </c>
    </row>
    <row r="7" spans="1:11" ht="15.95" customHeight="1">
      <c r="B7" s="26" t="str">
        <f t="shared" si="0"/>
        <v>EMG</v>
      </c>
      <c r="C7" s="26" t="s">
        <v>455</v>
      </c>
      <c r="D7" s="43">
        <v>0.254</v>
      </c>
      <c r="E7" s="43">
        <v>0.28520000000000001</v>
      </c>
      <c r="F7" s="43">
        <v>0.32240000000000002</v>
      </c>
      <c r="G7" s="43">
        <v>0.27500000000000002</v>
      </c>
      <c r="H7" s="43">
        <v>0.34100000000000003</v>
      </c>
      <c r="I7" s="43">
        <v>0.34899999999999998</v>
      </c>
      <c r="J7" s="43">
        <v>0.39300000000000002</v>
      </c>
      <c r="K7" s="43">
        <v>0.41099999999999998</v>
      </c>
    </row>
    <row r="8" spans="1:11" ht="15.95" customHeight="1">
      <c r="B8" s="26" t="str">
        <f t="shared" si="0"/>
        <v>EMG</v>
      </c>
      <c r="C8" s="26" t="s">
        <v>456</v>
      </c>
      <c r="D8" s="43">
        <v>0.45269999999999999</v>
      </c>
      <c r="E8" s="43">
        <v>0.4511</v>
      </c>
      <c r="F8" s="43">
        <v>0.43180000000000002</v>
      </c>
      <c r="G8" s="43">
        <v>0.45379999999999998</v>
      </c>
      <c r="H8" s="43">
        <v>0.41699999999999998</v>
      </c>
      <c r="I8" s="43">
        <v>0.39500000000000002</v>
      </c>
      <c r="J8" s="43">
        <v>0.36099999999999999</v>
      </c>
      <c r="K8" s="43">
        <v>0.318</v>
      </c>
    </row>
    <row r="9" spans="1:11" ht="15.95" customHeight="1">
      <c r="B9" s="26" t="str">
        <f t="shared" si="0"/>
        <v>EMG</v>
      </c>
      <c r="C9" s="26" t="s">
        <v>457</v>
      </c>
      <c r="D9" s="43">
        <v>0.21709999999999999</v>
      </c>
      <c r="E9" s="43">
        <v>0.1981</v>
      </c>
      <c r="F9" s="43">
        <v>0.17760000000000001</v>
      </c>
      <c r="G9" s="43">
        <v>0.1837</v>
      </c>
      <c r="H9" s="43">
        <v>0.16400000000000001</v>
      </c>
      <c r="I9" s="43">
        <v>0.17499999999999999</v>
      </c>
      <c r="J9" s="43">
        <v>0.184</v>
      </c>
      <c r="K9" s="43">
        <v>0.20399999999999999</v>
      </c>
    </row>
    <row r="10" spans="1:11" ht="15.95" customHeight="1">
      <c r="B10" s="26" t="str">
        <f t="shared" si="0"/>
        <v>EMG</v>
      </c>
      <c r="C10" s="26" t="s">
        <v>458</v>
      </c>
      <c r="D10" s="43">
        <v>7.6200000000000004E-2</v>
      </c>
      <c r="E10" s="43">
        <v>6.5600000000000006E-2</v>
      </c>
      <c r="F10" s="43">
        <v>6.8199999999999997E-2</v>
      </c>
      <c r="G10" s="43">
        <v>8.7499999999999994E-2</v>
      </c>
      <c r="H10" s="43">
        <v>7.8E-2</v>
      </c>
      <c r="I10" s="43">
        <v>8.2000000000000003E-2</v>
      </c>
      <c r="J10" s="43">
        <v>6.2E-2</v>
      </c>
      <c r="K10" s="43">
        <v>6.7000000000000004E-2</v>
      </c>
    </row>
    <row r="11" spans="1:11" ht="15.95" customHeight="1">
      <c r="B11" s="26" t="str">
        <f t="shared" si="0"/>
        <v>EMG</v>
      </c>
      <c r="C11" s="26" t="s">
        <v>459</v>
      </c>
      <c r="D11" s="43">
        <v>0.2021</v>
      </c>
      <c r="E11" s="43">
        <v>0.19089999999999999</v>
      </c>
      <c r="F11" s="43">
        <v>0.1953</v>
      </c>
      <c r="G11" s="43">
        <v>0.19980000000000001</v>
      </c>
      <c r="H11" s="43">
        <v>0.20799999999999999</v>
      </c>
      <c r="I11" s="43">
        <v>0.184</v>
      </c>
      <c r="J11" s="43">
        <v>0.17699999999999999</v>
      </c>
      <c r="K11" s="43">
        <v>0.17699999999999999</v>
      </c>
    </row>
    <row r="12" spans="1:11" ht="15.95" customHeight="1">
      <c r="B12" s="26" t="str">
        <f t="shared" si="0"/>
        <v>EMG</v>
      </c>
      <c r="C12" s="26" t="s">
        <v>460</v>
      </c>
      <c r="D12" s="43">
        <v>0.36730000000000002</v>
      </c>
      <c r="E12" s="43">
        <v>0.31109999999999999</v>
      </c>
      <c r="F12" s="43">
        <v>0.36359999999999998</v>
      </c>
      <c r="G12" s="43">
        <v>0.35560000000000003</v>
      </c>
      <c r="H12" s="43">
        <v>0.30399999999999999</v>
      </c>
      <c r="I12" s="43">
        <v>0.32200000000000001</v>
      </c>
      <c r="J12" s="43">
        <v>0.35799999999999998</v>
      </c>
      <c r="K12" s="43">
        <v>0.33900000000000002</v>
      </c>
    </row>
    <row r="13" spans="1:11" ht="15.95" customHeight="1">
      <c r="B13" s="26" t="str">
        <f t="shared" si="0"/>
        <v>EMG</v>
      </c>
      <c r="C13" s="26" t="s">
        <v>461</v>
      </c>
      <c r="D13" s="43">
        <v>2.5399999999999999E-2</v>
      </c>
      <c r="E13" s="43">
        <v>1.67E-2</v>
      </c>
      <c r="F13" s="43">
        <v>1.5299999999999999E-2</v>
      </c>
      <c r="G13" s="43">
        <v>9.9000000000000008E-3</v>
      </c>
      <c r="H13" s="43">
        <v>1.2E-2</v>
      </c>
      <c r="I13" s="43">
        <v>1.4999999999999999E-2</v>
      </c>
      <c r="J13" s="43">
        <v>1.2999999999999999E-2</v>
      </c>
      <c r="K13" s="43">
        <v>0.01</v>
      </c>
    </row>
    <row r="14" spans="1:11" ht="15.95" customHeight="1">
      <c r="B14" s="26" t="str">
        <f t="shared" si="0"/>
        <v>EMG</v>
      </c>
      <c r="C14" s="26" t="s">
        <v>462</v>
      </c>
      <c r="D14" s="43">
        <v>0.1651</v>
      </c>
      <c r="E14" s="43">
        <v>0.16830000000000001</v>
      </c>
      <c r="F14" s="43">
        <v>0.1588</v>
      </c>
      <c r="G14" s="43">
        <v>0.14180000000000001</v>
      </c>
      <c r="H14" s="43">
        <v>0.13400000000000001</v>
      </c>
      <c r="I14" s="43">
        <v>0.14000000000000001</v>
      </c>
      <c r="J14" s="43">
        <v>0.13800000000000001</v>
      </c>
      <c r="K14" s="43">
        <v>0.14799999999999999</v>
      </c>
    </row>
    <row r="15" spans="1:11" ht="15.95" customHeight="1">
      <c r="B15" s="26" t="str">
        <f t="shared" si="0"/>
        <v>EMG</v>
      </c>
      <c r="C15" s="26" t="s">
        <v>463</v>
      </c>
      <c r="D15" s="43">
        <v>0.10199999999999999</v>
      </c>
      <c r="E15" s="43">
        <v>0.15559999999999999</v>
      </c>
      <c r="F15" s="43">
        <v>0.15909999999999999</v>
      </c>
      <c r="G15" s="43">
        <v>0.1111</v>
      </c>
      <c r="H15" s="43">
        <v>0.13</v>
      </c>
      <c r="I15" s="43">
        <v>0.11899999999999999</v>
      </c>
      <c r="J15" s="43">
        <v>0.113</v>
      </c>
      <c r="K15" s="43">
        <v>9.1999999999999998E-2</v>
      </c>
    </row>
    <row r="16" spans="1:11" ht="15.95" customHeight="1">
      <c r="B16" s="26" t="str">
        <f t="shared" si="0"/>
        <v>EMG</v>
      </c>
      <c r="C16" s="26" t="s">
        <v>464</v>
      </c>
      <c r="D16" s="43">
        <v>2.4199999999999999E-2</v>
      </c>
      <c r="E16" s="43">
        <v>2.3900000000000001E-2</v>
      </c>
      <c r="F16" s="43">
        <v>3.5299999999999998E-2</v>
      </c>
      <c r="G16" s="43">
        <v>3.8199999999999998E-2</v>
      </c>
      <c r="H16" s="43">
        <v>2.9000000000000001E-2</v>
      </c>
      <c r="I16" s="43">
        <v>3.3000000000000002E-2</v>
      </c>
      <c r="J16" s="43">
        <v>2.5000000000000001E-2</v>
      </c>
      <c r="K16" s="43">
        <v>3.5000000000000003E-2</v>
      </c>
    </row>
    <row r="17" spans="1:11" ht="15.95" customHeight="1">
      <c r="B17" s="26" t="str">
        <f t="shared" si="0"/>
        <v>EMG</v>
      </c>
      <c r="C17" s="26" t="s">
        <v>465</v>
      </c>
      <c r="D17" s="43">
        <v>3.3500000000000002E-2</v>
      </c>
      <c r="E17" s="43">
        <v>3.3399999999999999E-2</v>
      </c>
      <c r="F17" s="43">
        <v>1.8800000000000001E-2</v>
      </c>
      <c r="G17" s="43">
        <v>1.8499999999999999E-2</v>
      </c>
      <c r="H17" s="43">
        <v>1.9E-2</v>
      </c>
      <c r="I17" s="43">
        <v>0.05</v>
      </c>
      <c r="J17" s="43">
        <v>0.05</v>
      </c>
      <c r="K17" s="43">
        <v>0.05</v>
      </c>
    </row>
    <row r="18" spans="1:11" ht="15.95" customHeight="1">
      <c r="B18" s="26" t="str">
        <f t="shared" si="0"/>
        <v>EMG</v>
      </c>
      <c r="C18" s="26" t="s">
        <v>466</v>
      </c>
      <c r="D18" s="46">
        <v>30</v>
      </c>
      <c r="E18" s="46">
        <v>24</v>
      </c>
      <c r="F18" s="46">
        <v>23</v>
      </c>
      <c r="G18" s="46">
        <v>16</v>
      </c>
      <c r="H18" s="46">
        <v>15</v>
      </c>
      <c r="I18" s="46">
        <v>9</v>
      </c>
      <c r="J18" s="46">
        <v>9</v>
      </c>
      <c r="K18" s="46">
        <v>10</v>
      </c>
    </row>
    <row r="19" spans="1:11" s="25" customFormat="1" ht="15.95" customHeight="1">
      <c r="A19" s="52"/>
      <c r="B19" s="652" t="str">
        <f t="shared" si="0"/>
        <v>EMG</v>
      </c>
      <c r="C19" s="652" t="s">
        <v>467</v>
      </c>
      <c r="D19" s="653">
        <f>$D$4</f>
        <v>2021</v>
      </c>
      <c r="E19" s="653">
        <f>$E$4</f>
        <v>2020</v>
      </c>
      <c r="F19" s="653">
        <f>$F$4</f>
        <v>2019</v>
      </c>
      <c r="G19" s="653">
        <f>$G$4</f>
        <v>2018</v>
      </c>
      <c r="H19" s="654">
        <f>$H$4</f>
        <v>2017</v>
      </c>
      <c r="I19" s="654">
        <f>$I$4</f>
        <v>2016</v>
      </c>
      <c r="J19" s="654">
        <f>$J$4</f>
        <v>2015</v>
      </c>
      <c r="K19" s="654">
        <f>$K$4</f>
        <v>2014</v>
      </c>
    </row>
    <row r="20" spans="1:11" ht="15.95" customHeight="1">
      <c r="B20" s="26" t="str">
        <f t="shared" si="0"/>
        <v>EMG</v>
      </c>
      <c r="C20" s="26" t="s">
        <v>468</v>
      </c>
      <c r="D20" s="45">
        <v>54416</v>
      </c>
      <c r="E20" s="45" t="s">
        <v>469</v>
      </c>
      <c r="F20" s="45">
        <v>52046</v>
      </c>
      <c r="G20" s="45">
        <v>49758</v>
      </c>
      <c r="H20" s="45">
        <v>47981</v>
      </c>
      <c r="I20" s="45">
        <v>37628</v>
      </c>
      <c r="J20" s="45">
        <v>36045</v>
      </c>
      <c r="K20" s="45">
        <v>32969</v>
      </c>
    </row>
    <row r="21" spans="1:11" ht="15.95" customHeight="1">
      <c r="B21" s="26" t="str">
        <f t="shared" si="0"/>
        <v>EMG</v>
      </c>
      <c r="C21" s="26" t="s">
        <v>470</v>
      </c>
      <c r="D21" s="45">
        <v>12317</v>
      </c>
      <c r="E21" s="46" t="s">
        <v>471</v>
      </c>
      <c r="F21" s="46" t="s">
        <v>472</v>
      </c>
      <c r="G21" s="45">
        <v>12047</v>
      </c>
      <c r="H21" s="45">
        <v>11186</v>
      </c>
      <c r="I21" s="45">
        <v>8511</v>
      </c>
      <c r="J21" s="45">
        <v>9011</v>
      </c>
      <c r="K21" s="45">
        <v>7607</v>
      </c>
    </row>
    <row r="22" spans="1:11" ht="15.95" customHeight="1">
      <c r="B22" s="26" t="str">
        <f t="shared" si="0"/>
        <v>EMG</v>
      </c>
      <c r="C22" s="26" t="s">
        <v>473</v>
      </c>
      <c r="D22" s="46">
        <v>79</v>
      </c>
      <c r="E22" s="46" t="s">
        <v>474</v>
      </c>
      <c r="F22" s="46" t="s">
        <v>475</v>
      </c>
      <c r="G22" s="46">
        <v>90</v>
      </c>
      <c r="H22" s="46">
        <v>69</v>
      </c>
      <c r="I22" s="46">
        <v>46</v>
      </c>
      <c r="J22" s="46">
        <v>41</v>
      </c>
      <c r="K22" s="46">
        <v>36</v>
      </c>
    </row>
    <row r="23" spans="1:11" ht="15.95" customHeight="1">
      <c r="B23" s="26" t="str">
        <f t="shared" si="0"/>
        <v>EMG</v>
      </c>
      <c r="C23" s="26" t="s">
        <v>476</v>
      </c>
      <c r="D23" s="45">
        <v>8374</v>
      </c>
      <c r="E23" s="46" t="s">
        <v>477</v>
      </c>
      <c r="F23" s="46" t="s">
        <v>478</v>
      </c>
      <c r="G23" s="45">
        <v>7692</v>
      </c>
      <c r="H23" s="45">
        <v>7368</v>
      </c>
      <c r="I23" s="45">
        <v>6039</v>
      </c>
      <c r="J23" s="45">
        <v>5401</v>
      </c>
      <c r="K23" s="45">
        <v>5192</v>
      </c>
    </row>
    <row r="24" spans="1:11" ht="15.95" customHeight="1">
      <c r="B24" s="26" t="str">
        <f t="shared" si="0"/>
        <v>EMG</v>
      </c>
      <c r="C24" s="26" t="s">
        <v>479</v>
      </c>
      <c r="D24" s="46" t="s">
        <v>62</v>
      </c>
      <c r="E24" s="46" t="s">
        <v>62</v>
      </c>
      <c r="F24" s="46" t="s">
        <v>108</v>
      </c>
      <c r="G24" s="46" t="s">
        <v>62</v>
      </c>
      <c r="H24" s="46" t="s">
        <v>62</v>
      </c>
      <c r="I24" s="46">
        <v>292</v>
      </c>
      <c r="J24" s="46">
        <v>238</v>
      </c>
      <c r="K24" s="46">
        <v>245</v>
      </c>
    </row>
    <row r="25" spans="1:11" ht="15.95" customHeight="1">
      <c r="B25" s="26" t="str">
        <f t="shared" si="0"/>
        <v>EMG</v>
      </c>
      <c r="C25" s="26" t="s">
        <v>480</v>
      </c>
      <c r="D25" s="45">
        <v>2300</v>
      </c>
      <c r="E25" s="46" t="s">
        <v>481</v>
      </c>
      <c r="F25" s="46" t="s">
        <v>482</v>
      </c>
      <c r="G25" s="45">
        <v>1872</v>
      </c>
      <c r="H25" s="45">
        <v>1850</v>
      </c>
      <c r="I25" s="45">
        <v>1789</v>
      </c>
      <c r="J25" s="45">
        <v>1463</v>
      </c>
      <c r="K25" s="45">
        <v>1592</v>
      </c>
    </row>
    <row r="26" spans="1:11" ht="15.95" customHeight="1">
      <c r="B26" s="26" t="str">
        <f t="shared" si="0"/>
        <v>EMG</v>
      </c>
      <c r="C26" s="26" t="s">
        <v>483</v>
      </c>
      <c r="D26" s="46" t="s">
        <v>62</v>
      </c>
      <c r="E26" s="46" t="s">
        <v>62</v>
      </c>
      <c r="F26" s="46" t="s">
        <v>108</v>
      </c>
      <c r="G26" s="46">
        <v>798</v>
      </c>
      <c r="H26" s="46">
        <v>808</v>
      </c>
      <c r="I26" s="46">
        <v>611</v>
      </c>
      <c r="J26" s="46">
        <v>594</v>
      </c>
      <c r="K26" s="46">
        <v>514</v>
      </c>
    </row>
    <row r="27" spans="1:11" ht="15.95" customHeight="1">
      <c r="B27" s="26" t="str">
        <f t="shared" si="0"/>
        <v>EMG</v>
      </c>
      <c r="C27" s="26" t="s">
        <v>484</v>
      </c>
      <c r="D27" s="45">
        <v>1600</v>
      </c>
      <c r="E27" s="46" t="s">
        <v>485</v>
      </c>
      <c r="F27" s="46" t="s">
        <v>486</v>
      </c>
      <c r="G27" s="45">
        <v>1579</v>
      </c>
      <c r="H27" s="46">
        <v>259</v>
      </c>
      <c r="I27" s="46">
        <v>397</v>
      </c>
      <c r="J27" s="46">
        <v>327</v>
      </c>
      <c r="K27" s="46">
        <v>664</v>
      </c>
    </row>
    <row r="28" spans="1:11" ht="15.95" customHeight="1">
      <c r="B28" s="26" t="str">
        <f t="shared" si="0"/>
        <v>EMG</v>
      </c>
      <c r="C28" s="26" t="s">
        <v>487</v>
      </c>
      <c r="D28" s="46" t="s">
        <v>62</v>
      </c>
      <c r="E28" s="46" t="s">
        <v>62</v>
      </c>
      <c r="F28" s="46" t="s">
        <v>488</v>
      </c>
      <c r="G28" s="46" t="s">
        <v>62</v>
      </c>
      <c r="H28" s="46" t="s">
        <v>62</v>
      </c>
      <c r="I28" s="46">
        <v>0</v>
      </c>
      <c r="J28" s="46">
        <v>0</v>
      </c>
      <c r="K28" s="46">
        <v>0</v>
      </c>
    </row>
    <row r="29" spans="1:11" ht="15.95" customHeight="1">
      <c r="B29" s="26" t="str">
        <f t="shared" si="0"/>
        <v>EMG</v>
      </c>
      <c r="C29" s="26" t="s">
        <v>489</v>
      </c>
      <c r="D29" s="46">
        <v>396</v>
      </c>
      <c r="E29" s="46" t="s">
        <v>490</v>
      </c>
      <c r="F29" s="46" t="s">
        <v>491</v>
      </c>
      <c r="G29" s="46">
        <v>630</v>
      </c>
      <c r="H29" s="46">
        <v>403</v>
      </c>
      <c r="I29" s="46">
        <v>272</v>
      </c>
      <c r="J29" s="46">
        <v>313</v>
      </c>
      <c r="K29" s="46">
        <v>282</v>
      </c>
    </row>
    <row r="30" spans="1:11" ht="15.95" customHeight="1">
      <c r="B30" s="26" t="str">
        <f t="shared" si="0"/>
        <v>EMG</v>
      </c>
      <c r="C30" s="26" t="s">
        <v>492</v>
      </c>
      <c r="D30" s="46">
        <v>361</v>
      </c>
      <c r="E30" s="46" t="s">
        <v>493</v>
      </c>
      <c r="F30" s="46" t="s">
        <v>494</v>
      </c>
      <c r="G30" s="46">
        <v>359</v>
      </c>
      <c r="H30" s="46">
        <v>484</v>
      </c>
      <c r="I30" s="46">
        <v>220</v>
      </c>
      <c r="J30" s="46">
        <v>146</v>
      </c>
      <c r="K30" s="46">
        <v>137</v>
      </c>
    </row>
    <row r="31" spans="1:11" ht="15.95" customHeight="1">
      <c r="B31" s="26" t="str">
        <f t="shared" si="0"/>
        <v>EMG</v>
      </c>
      <c r="C31" s="26" t="s">
        <v>495</v>
      </c>
      <c r="D31" s="46">
        <v>372</v>
      </c>
      <c r="E31" s="46" t="s">
        <v>496</v>
      </c>
      <c r="F31" s="46" t="s">
        <v>497</v>
      </c>
      <c r="G31" s="46">
        <v>609</v>
      </c>
      <c r="H31" s="45">
        <v>1621</v>
      </c>
      <c r="I31" s="45">
        <v>1391</v>
      </c>
      <c r="J31" s="45">
        <v>652</v>
      </c>
      <c r="K31" s="45">
        <v>1081</v>
      </c>
    </row>
    <row r="32" spans="1:11" s="25" customFormat="1" ht="15.95" customHeight="1">
      <c r="A32" s="52"/>
      <c r="B32" s="652" t="str">
        <f t="shared" si="0"/>
        <v>EMG</v>
      </c>
      <c r="C32" s="652" t="s">
        <v>212</v>
      </c>
      <c r="D32" s="653">
        <f>$D$4</f>
        <v>2021</v>
      </c>
      <c r="E32" s="653">
        <f>$E$4</f>
        <v>2020</v>
      </c>
      <c r="F32" s="653">
        <f>$F$4</f>
        <v>2019</v>
      </c>
      <c r="G32" s="653">
        <f>$G$4</f>
        <v>2018</v>
      </c>
      <c r="H32" s="654">
        <f>$H$4</f>
        <v>2017</v>
      </c>
      <c r="I32" s="654">
        <f>$I$4</f>
        <v>2016</v>
      </c>
      <c r="J32" s="654">
        <f>$J$4</f>
        <v>2015</v>
      </c>
      <c r="K32" s="654">
        <f>$K$4</f>
        <v>2014</v>
      </c>
    </row>
    <row r="33" spans="1:11" s="25" customFormat="1" ht="15.95" customHeight="1">
      <c r="A33" s="52"/>
      <c r="B33" s="26" t="str">
        <f t="shared" si="0"/>
        <v>EMG</v>
      </c>
      <c r="C33" s="26" t="s">
        <v>498</v>
      </c>
      <c r="D33" s="45">
        <v>5671</v>
      </c>
      <c r="E33" s="46" t="s">
        <v>499</v>
      </c>
      <c r="F33" s="46" t="s">
        <v>500</v>
      </c>
      <c r="G33" s="45">
        <v>5609</v>
      </c>
      <c r="H33" s="45">
        <v>4315</v>
      </c>
      <c r="I33" s="45">
        <v>3463</v>
      </c>
      <c r="J33" s="45">
        <v>3199</v>
      </c>
      <c r="K33" s="45">
        <v>3046</v>
      </c>
    </row>
    <row r="34" spans="1:11" ht="15.95" customHeight="1">
      <c r="B34" s="26" t="str">
        <f t="shared" si="0"/>
        <v>EMG</v>
      </c>
      <c r="C34" s="26" t="s">
        <v>501</v>
      </c>
      <c r="D34" s="47">
        <v>0.104</v>
      </c>
      <c r="E34" s="47">
        <v>0.129</v>
      </c>
      <c r="F34" s="47">
        <v>0.34699999999999998</v>
      </c>
      <c r="G34" s="47">
        <v>0.14599999999999999</v>
      </c>
      <c r="H34" s="47">
        <v>8.9899999999999994E-2</v>
      </c>
      <c r="I34" s="47">
        <v>9.1999999999999998E-2</v>
      </c>
      <c r="J34" s="47">
        <v>7.4999999999999997E-2</v>
      </c>
      <c r="K34" s="47">
        <v>9.1999999999999998E-2</v>
      </c>
    </row>
    <row r="35" spans="1:11" ht="15.95" customHeight="1">
      <c r="B35" s="26" t="str">
        <f t="shared" si="0"/>
        <v>EMG</v>
      </c>
      <c r="C35" s="26" t="s">
        <v>502</v>
      </c>
      <c r="D35" s="46">
        <v>60.43</v>
      </c>
      <c r="E35" s="46" t="s">
        <v>503</v>
      </c>
      <c r="F35" s="46" t="s">
        <v>504</v>
      </c>
      <c r="G35" s="46">
        <v>60.18</v>
      </c>
      <c r="H35" s="46">
        <v>59.88</v>
      </c>
      <c r="I35" s="46">
        <v>25.05</v>
      </c>
      <c r="J35" s="46">
        <v>24.26</v>
      </c>
      <c r="K35" s="46">
        <v>26.94</v>
      </c>
    </row>
    <row r="36" spans="1:11" ht="15.95" customHeight="1">
      <c r="B36" s="26" t="str">
        <f t="shared" si="0"/>
        <v>EMG</v>
      </c>
      <c r="C36" s="26" t="s">
        <v>505</v>
      </c>
      <c r="D36" s="46">
        <v>1</v>
      </c>
      <c r="E36" s="46" t="s">
        <v>506</v>
      </c>
      <c r="F36" s="46" t="s">
        <v>507</v>
      </c>
      <c r="G36" s="46">
        <v>1.08</v>
      </c>
      <c r="H36" s="46">
        <v>1.06</v>
      </c>
      <c r="I36" s="46">
        <v>1.1000000000000001</v>
      </c>
      <c r="J36" s="46">
        <v>1.1000000000000001</v>
      </c>
      <c r="K36" s="46">
        <v>1.1000000000000001</v>
      </c>
    </row>
    <row r="37" spans="1:11" s="25" customFormat="1" ht="15.95" customHeight="1">
      <c r="A37" s="52"/>
      <c r="B37" s="652" t="str">
        <f t="shared" si="0"/>
        <v>EMG</v>
      </c>
      <c r="C37" s="652" t="s">
        <v>508</v>
      </c>
      <c r="D37" s="653">
        <f>$D$4</f>
        <v>2021</v>
      </c>
      <c r="E37" s="653">
        <f>$E$4</f>
        <v>2020</v>
      </c>
      <c r="F37" s="653">
        <f>$F$4</f>
        <v>2019</v>
      </c>
      <c r="G37" s="653">
        <f>$G$4</f>
        <v>2018</v>
      </c>
      <c r="H37" s="654">
        <f>$H$4</f>
        <v>2017</v>
      </c>
      <c r="I37" s="654">
        <f>$I$4</f>
        <v>2016</v>
      </c>
      <c r="J37" s="654">
        <f>$J$4</f>
        <v>2015</v>
      </c>
      <c r="K37" s="654">
        <f>$K$4</f>
        <v>2014</v>
      </c>
    </row>
    <row r="38" spans="1:11" s="25" customFormat="1" ht="15.95" customHeight="1">
      <c r="A38" s="52"/>
      <c r="B38" s="26" t="str">
        <f t="shared" si="0"/>
        <v>EMG</v>
      </c>
      <c r="C38" s="26" t="s">
        <v>509</v>
      </c>
      <c r="D38" s="9">
        <v>48914</v>
      </c>
      <c r="E38" s="9" t="s">
        <v>510</v>
      </c>
      <c r="F38" s="9" t="s">
        <v>511</v>
      </c>
      <c r="G38" s="9" t="s">
        <v>512</v>
      </c>
      <c r="H38" s="9">
        <v>39825</v>
      </c>
      <c r="I38" s="9">
        <v>42050</v>
      </c>
      <c r="J38" s="9">
        <v>36825</v>
      </c>
      <c r="K38" s="9" t="s">
        <v>62</v>
      </c>
    </row>
    <row r="39" spans="1:11" ht="15.95" customHeight="1">
      <c r="B39" s="26" t="str">
        <f t="shared" si="0"/>
        <v>EMG</v>
      </c>
      <c r="C39" s="26" t="s">
        <v>513</v>
      </c>
      <c r="D39" s="9">
        <v>14066</v>
      </c>
      <c r="E39" s="9" t="s">
        <v>514</v>
      </c>
      <c r="F39" s="9" t="s">
        <v>515</v>
      </c>
      <c r="G39" s="9" t="s">
        <v>516</v>
      </c>
      <c r="H39" s="9">
        <v>12689</v>
      </c>
      <c r="I39" s="9">
        <v>16149</v>
      </c>
      <c r="J39" s="9">
        <v>15126</v>
      </c>
      <c r="K39" s="9">
        <v>13227</v>
      </c>
    </row>
    <row r="40" spans="1:11" ht="15.95" customHeight="1">
      <c r="B40" s="26" t="str">
        <f t="shared" si="0"/>
        <v>EMG</v>
      </c>
      <c r="C40" s="26" t="s">
        <v>517</v>
      </c>
      <c r="D40" s="9">
        <v>4976</v>
      </c>
      <c r="E40" s="9" t="s">
        <v>518</v>
      </c>
      <c r="F40" s="9" t="s">
        <v>519</v>
      </c>
      <c r="G40" s="9" t="s">
        <v>520</v>
      </c>
      <c r="H40" s="9">
        <v>3482</v>
      </c>
      <c r="I40" s="9">
        <v>3723</v>
      </c>
      <c r="J40" s="9">
        <v>3239</v>
      </c>
      <c r="K40" s="9">
        <v>2804</v>
      </c>
    </row>
    <row r="41" spans="1:11" ht="15.95" customHeight="1">
      <c r="B41" s="26" t="str">
        <f t="shared" si="0"/>
        <v>EMG</v>
      </c>
      <c r="C41" s="26" t="s">
        <v>521</v>
      </c>
      <c r="D41" s="9">
        <v>1798</v>
      </c>
      <c r="E41" s="9" t="s">
        <v>522</v>
      </c>
      <c r="F41" s="9" t="s">
        <v>523</v>
      </c>
      <c r="G41" s="9" t="s">
        <v>524</v>
      </c>
      <c r="H41" s="9">
        <v>1439</v>
      </c>
      <c r="I41" s="9">
        <v>1580</v>
      </c>
      <c r="J41" s="9">
        <v>1498</v>
      </c>
      <c r="K41" s="9">
        <v>1583</v>
      </c>
    </row>
    <row r="42" spans="1:11" s="25" customFormat="1" ht="15.95" customHeight="1">
      <c r="A42" s="52"/>
      <c r="B42" s="652" t="str">
        <f t="shared" si="0"/>
        <v>EMG</v>
      </c>
      <c r="C42" s="652" t="s">
        <v>525</v>
      </c>
      <c r="D42" s="653">
        <f>$D$4</f>
        <v>2021</v>
      </c>
      <c r="E42" s="653">
        <f>$E$4</f>
        <v>2020</v>
      </c>
      <c r="F42" s="653">
        <f>$F$4</f>
        <v>2019</v>
      </c>
      <c r="G42" s="653">
        <f>$G$4</f>
        <v>2018</v>
      </c>
      <c r="H42" s="654">
        <f>$H$4</f>
        <v>2017</v>
      </c>
      <c r="I42" s="654">
        <f>$I$4</f>
        <v>2016</v>
      </c>
      <c r="J42" s="654">
        <f>$J$4</f>
        <v>2015</v>
      </c>
      <c r="K42" s="654">
        <f>$K$4</f>
        <v>2014</v>
      </c>
    </row>
    <row r="43" spans="1:11" s="27" customFormat="1" ht="15.95" customHeight="1">
      <c r="B43" s="26" t="str">
        <f t="shared" si="0"/>
        <v>EMG</v>
      </c>
      <c r="C43" s="26" t="s">
        <v>526</v>
      </c>
      <c r="D43" s="5">
        <v>45.68</v>
      </c>
      <c r="E43" s="5" t="s">
        <v>527</v>
      </c>
      <c r="F43" s="5" t="s">
        <v>528</v>
      </c>
      <c r="G43" s="5" t="s">
        <v>529</v>
      </c>
      <c r="H43" s="5">
        <v>49.16</v>
      </c>
      <c r="I43" s="5">
        <v>57.6</v>
      </c>
      <c r="J43" s="5">
        <v>72.400000000000006</v>
      </c>
      <c r="K43" s="5">
        <v>66.3</v>
      </c>
    </row>
    <row r="44" spans="1:11" s="52" customFormat="1" ht="15.95" customHeight="1">
      <c r="B44" s="26" t="str">
        <f t="shared" si="0"/>
        <v>EMG</v>
      </c>
      <c r="C44" s="26" t="s">
        <v>530</v>
      </c>
      <c r="D44" s="5" t="s">
        <v>101</v>
      </c>
      <c r="E44" s="5" t="s">
        <v>531</v>
      </c>
      <c r="F44" s="5" t="s">
        <v>488</v>
      </c>
      <c r="G44" s="5" t="s">
        <v>532</v>
      </c>
      <c r="H44" s="5">
        <v>3.33</v>
      </c>
      <c r="I44" s="5">
        <v>8.99</v>
      </c>
      <c r="J44" s="5">
        <v>8.2799999999999994</v>
      </c>
      <c r="K44" s="5">
        <v>13.33</v>
      </c>
    </row>
    <row r="45" spans="1:11" s="27" customFormat="1" ht="15.95" customHeight="1">
      <c r="B45" s="26" t="str">
        <f t="shared" si="0"/>
        <v>EMG</v>
      </c>
      <c r="C45" s="26" t="s">
        <v>533</v>
      </c>
      <c r="D45" s="5" t="s">
        <v>101</v>
      </c>
      <c r="E45" s="5" t="s">
        <v>534</v>
      </c>
      <c r="F45" s="5" t="s">
        <v>488</v>
      </c>
      <c r="G45" s="5" t="s">
        <v>535</v>
      </c>
      <c r="H45" s="5">
        <v>6</v>
      </c>
      <c r="I45" s="5">
        <v>104</v>
      </c>
      <c r="J45" s="5">
        <v>106</v>
      </c>
      <c r="K45" s="5">
        <v>140</v>
      </c>
    </row>
    <row r="46" spans="1:11" s="27" customFormat="1" ht="15.95" customHeight="1">
      <c r="B46" s="26" t="str">
        <f t="shared" si="0"/>
        <v>EMG</v>
      </c>
      <c r="C46" s="26" t="s">
        <v>536</v>
      </c>
      <c r="D46" s="5" t="s">
        <v>101</v>
      </c>
      <c r="E46" s="5" t="s">
        <v>537</v>
      </c>
      <c r="F46" s="5" t="s">
        <v>538</v>
      </c>
      <c r="G46" s="5" t="s">
        <v>539</v>
      </c>
      <c r="H46" s="5">
        <v>10.68</v>
      </c>
      <c r="I46" s="5">
        <v>14.91</v>
      </c>
      <c r="J46" s="5">
        <v>2.81</v>
      </c>
      <c r="K46" s="5">
        <v>8.82</v>
      </c>
    </row>
    <row r="47" spans="1:11" s="27" customFormat="1" ht="15.95" customHeight="1">
      <c r="B47" s="26" t="str">
        <f t="shared" si="0"/>
        <v>EMG</v>
      </c>
      <c r="C47" s="26" t="s">
        <v>540</v>
      </c>
      <c r="D47" s="5" t="s">
        <v>101</v>
      </c>
      <c r="E47" s="93" t="s">
        <v>541</v>
      </c>
      <c r="F47" s="93" t="s">
        <v>542</v>
      </c>
      <c r="G47" s="5" t="s">
        <v>543</v>
      </c>
      <c r="H47" s="5">
        <v>320.51</v>
      </c>
      <c r="I47" s="5">
        <v>9173</v>
      </c>
      <c r="J47" s="5">
        <v>126.4</v>
      </c>
      <c r="K47" s="5">
        <v>7896.7</v>
      </c>
    </row>
    <row r="48" spans="1:11" s="27" customFormat="1" ht="15.95" customHeight="1">
      <c r="B48" s="26" t="str">
        <f t="shared" si="0"/>
        <v>EMG</v>
      </c>
      <c r="C48" s="26" t="s">
        <v>544</v>
      </c>
      <c r="D48" s="5" t="s">
        <v>101</v>
      </c>
      <c r="E48" s="93" t="s">
        <v>545</v>
      </c>
      <c r="F48" s="93" t="s">
        <v>546</v>
      </c>
      <c r="G48" s="5" t="s">
        <v>547</v>
      </c>
      <c r="H48" s="5">
        <v>5.03</v>
      </c>
      <c r="I48" s="5">
        <v>11.22</v>
      </c>
      <c r="J48" s="5">
        <v>6.16</v>
      </c>
      <c r="K48" s="5">
        <v>18.3</v>
      </c>
    </row>
    <row r="49" spans="1:11" s="27" customFormat="1" ht="15.95" customHeight="1">
      <c r="B49" s="26" t="str">
        <f t="shared" si="0"/>
        <v>EMG</v>
      </c>
      <c r="C49" s="26" t="s">
        <v>548</v>
      </c>
      <c r="D49" s="5" t="s">
        <v>101</v>
      </c>
      <c r="E49" s="5" t="s">
        <v>549</v>
      </c>
      <c r="F49" s="5" t="s">
        <v>550</v>
      </c>
      <c r="G49" s="5" t="s">
        <v>551</v>
      </c>
      <c r="H49" s="5">
        <v>51.35</v>
      </c>
      <c r="I49" s="5">
        <v>3516</v>
      </c>
      <c r="J49" s="5">
        <v>77</v>
      </c>
      <c r="K49" s="5">
        <v>3259</v>
      </c>
    </row>
    <row r="50" spans="1:11" s="27" customFormat="1" ht="15.95" customHeight="1">
      <c r="B50" s="26" t="str">
        <f t="shared" si="0"/>
        <v>EMG</v>
      </c>
      <c r="C50" s="26" t="s">
        <v>552</v>
      </c>
      <c r="D50" s="5" t="s">
        <v>101</v>
      </c>
      <c r="E50" s="5" t="s">
        <v>488</v>
      </c>
      <c r="F50" s="5" t="s">
        <v>488</v>
      </c>
      <c r="G50" s="5" t="s">
        <v>488</v>
      </c>
      <c r="H50" s="5">
        <v>0</v>
      </c>
      <c r="I50" s="5">
        <v>0</v>
      </c>
      <c r="J50" s="5">
        <v>0</v>
      </c>
      <c r="K50" s="5">
        <v>0</v>
      </c>
    </row>
    <row r="51" spans="1:11" s="27" customFormat="1" ht="15.95" customHeight="1">
      <c r="B51" s="26" t="str">
        <f t="shared" si="0"/>
        <v>EMG</v>
      </c>
      <c r="C51" s="26" t="s">
        <v>553</v>
      </c>
      <c r="D51" s="5" t="s">
        <v>101</v>
      </c>
      <c r="E51" s="5" t="s">
        <v>488</v>
      </c>
      <c r="F51" s="5" t="s">
        <v>488</v>
      </c>
      <c r="G51" s="5" t="s">
        <v>488</v>
      </c>
      <c r="H51" s="5">
        <v>0</v>
      </c>
      <c r="I51" s="5">
        <v>1</v>
      </c>
      <c r="J51" s="5">
        <v>0</v>
      </c>
      <c r="K51" s="5">
        <v>1</v>
      </c>
    </row>
    <row r="52" spans="1:11" s="25" customFormat="1" ht="15.95" customHeight="1">
      <c r="A52" s="52"/>
      <c r="B52" s="652" t="str">
        <f t="shared" si="0"/>
        <v>EMG</v>
      </c>
      <c r="C52" s="652" t="s">
        <v>554</v>
      </c>
      <c r="D52" s="653">
        <f>$D$4</f>
        <v>2021</v>
      </c>
      <c r="E52" s="653">
        <f>$E$4</f>
        <v>2020</v>
      </c>
      <c r="F52" s="653">
        <f>$F$4</f>
        <v>2019</v>
      </c>
      <c r="G52" s="653">
        <f>$G$4</f>
        <v>2018</v>
      </c>
      <c r="H52" s="654">
        <f>$H$4</f>
        <v>2017</v>
      </c>
      <c r="I52" s="654">
        <f>$I$4</f>
        <v>2016</v>
      </c>
      <c r="J52" s="654">
        <f>$J$4</f>
        <v>2015</v>
      </c>
      <c r="K52" s="654">
        <f>$K$4</f>
        <v>2014</v>
      </c>
    </row>
    <row r="53" spans="1:11" s="27" customFormat="1" ht="15.95" customHeight="1">
      <c r="B53" s="26" t="str">
        <f t="shared" si="0"/>
        <v>EMG</v>
      </c>
      <c r="C53" s="70" t="s">
        <v>555</v>
      </c>
      <c r="D53" s="258"/>
      <c r="E53" s="258"/>
      <c r="F53" s="258"/>
      <c r="G53" s="258"/>
      <c r="H53" s="258"/>
      <c r="I53" s="258"/>
      <c r="J53" s="258"/>
      <c r="K53" s="259"/>
    </row>
    <row r="54" spans="1:11" s="52" customFormat="1" ht="15.95" customHeight="1">
      <c r="B54" s="26" t="str">
        <f t="shared" si="0"/>
        <v>EMG</v>
      </c>
      <c r="C54" s="68" t="s">
        <v>556</v>
      </c>
      <c r="D54" s="97">
        <v>3.5000000000000001E-3</v>
      </c>
      <c r="E54" s="97">
        <v>6.0000000000000001E-3</v>
      </c>
      <c r="F54" s="97">
        <v>7.1000000000000004E-3</v>
      </c>
      <c r="G54" s="97">
        <v>2.9600000000000001E-2</v>
      </c>
      <c r="H54" s="97">
        <v>0.03</v>
      </c>
      <c r="I54" s="97">
        <v>4.5999999999999999E-2</v>
      </c>
      <c r="J54" s="97">
        <v>5.0999999999999997E-2</v>
      </c>
      <c r="K54" s="97">
        <v>5.8000000000000003E-2</v>
      </c>
    </row>
    <row r="55" spans="1:11" s="27" customFormat="1" ht="15.95" customHeight="1">
      <c r="B55" s="26" t="str">
        <f t="shared" si="0"/>
        <v>EMG</v>
      </c>
      <c r="C55" s="26" t="s">
        <v>557</v>
      </c>
      <c r="D55" s="31">
        <v>0.54039999999999999</v>
      </c>
      <c r="E55" s="31">
        <v>0.56799999999999995</v>
      </c>
      <c r="F55" s="31">
        <v>0.56000000000000005</v>
      </c>
      <c r="G55" s="31">
        <v>0.52529999999999999</v>
      </c>
      <c r="H55" s="31">
        <v>0.51200000000000001</v>
      </c>
      <c r="I55" s="31">
        <v>0.57199999999999995</v>
      </c>
      <c r="J55" s="31">
        <v>0.58499999999999996</v>
      </c>
      <c r="K55" s="31">
        <v>0.58699999999999997</v>
      </c>
    </row>
    <row r="56" spans="1:11" s="27" customFormat="1" ht="15.95" customHeight="1">
      <c r="B56" s="26" t="str">
        <f t="shared" si="0"/>
        <v>EMG</v>
      </c>
      <c r="C56" s="26" t="s">
        <v>558</v>
      </c>
      <c r="D56" s="31">
        <v>0.11550000000000001</v>
      </c>
      <c r="E56" s="31">
        <v>0.105</v>
      </c>
      <c r="F56" s="31">
        <v>0.1</v>
      </c>
      <c r="G56" s="31">
        <v>0.14799999999999999</v>
      </c>
      <c r="H56" s="31">
        <v>0.155</v>
      </c>
      <c r="I56" s="31">
        <v>0.13100000000000001</v>
      </c>
      <c r="J56" s="31">
        <v>0.14499999999999999</v>
      </c>
      <c r="K56" s="31">
        <v>0.14299999999999999</v>
      </c>
    </row>
    <row r="57" spans="1:11" s="27" customFormat="1" ht="15.95" customHeight="1">
      <c r="B57" s="26" t="str">
        <f t="shared" si="0"/>
        <v>EMG</v>
      </c>
      <c r="C57" s="26" t="s">
        <v>559</v>
      </c>
      <c r="D57" s="31">
        <v>0.30370000000000003</v>
      </c>
      <c r="E57" s="31">
        <v>0.29830000000000001</v>
      </c>
      <c r="F57" s="31">
        <v>0.31290000000000001</v>
      </c>
      <c r="G57" s="31">
        <v>0.22689999999999999</v>
      </c>
      <c r="H57" s="31">
        <v>0.22500000000000001</v>
      </c>
      <c r="I57" s="31">
        <v>0.18</v>
      </c>
      <c r="J57" s="31">
        <v>0.16400000000000001</v>
      </c>
      <c r="K57" s="31">
        <v>0.161</v>
      </c>
    </row>
    <row r="58" spans="1:11" s="27" customFormat="1" ht="15.95" customHeight="1">
      <c r="B58" s="26" t="str">
        <f t="shared" si="0"/>
        <v>EMG</v>
      </c>
      <c r="C58" s="26" t="s">
        <v>560</v>
      </c>
      <c r="D58" s="31">
        <v>3.6999999999999998E-2</v>
      </c>
      <c r="E58" s="31">
        <v>2.2700000000000001E-2</v>
      </c>
      <c r="F58" s="31">
        <v>0.02</v>
      </c>
      <c r="G58" s="31">
        <v>7.0300000000000001E-2</v>
      </c>
      <c r="H58" s="31">
        <v>7.8E-2</v>
      </c>
      <c r="I58" s="31">
        <v>7.0999999999999994E-2</v>
      </c>
      <c r="J58" s="31">
        <v>5.5E-2</v>
      </c>
      <c r="K58" s="31">
        <v>5.0999999999999997E-2</v>
      </c>
    </row>
    <row r="59" spans="1:11" s="27" customFormat="1" ht="15.95" customHeight="1">
      <c r="B59" s="26" t="str">
        <f t="shared" si="0"/>
        <v>EMG</v>
      </c>
      <c r="C59" s="26" t="s">
        <v>561</v>
      </c>
      <c r="D59" s="183">
        <v>710</v>
      </c>
      <c r="E59" s="183">
        <v>294.44900000000001</v>
      </c>
      <c r="F59" s="183">
        <v>379.697</v>
      </c>
      <c r="G59" s="183">
        <v>452.22300000000001</v>
      </c>
      <c r="H59" s="183">
        <v>482</v>
      </c>
      <c r="I59" s="183">
        <v>272</v>
      </c>
      <c r="J59" s="183">
        <v>313</v>
      </c>
      <c r="K59" s="183">
        <v>282</v>
      </c>
    </row>
    <row r="60" spans="1:11" s="27" customFormat="1" ht="15.95" customHeight="1">
      <c r="B60" s="26" t="str">
        <f t="shared" si="0"/>
        <v>EMG</v>
      </c>
      <c r="C60" s="70" t="s">
        <v>562</v>
      </c>
      <c r="D60" s="258"/>
      <c r="E60" s="258"/>
      <c r="F60" s="258"/>
      <c r="G60" s="258"/>
      <c r="H60" s="258"/>
      <c r="I60" s="258"/>
      <c r="J60" s="258"/>
      <c r="K60" s="259" t="s">
        <v>563</v>
      </c>
    </row>
    <row r="61" spans="1:11" s="27" customFormat="1" ht="15.95" customHeight="1">
      <c r="B61" s="26" t="str">
        <f t="shared" si="0"/>
        <v>EMG</v>
      </c>
      <c r="C61" s="26" t="s">
        <v>509</v>
      </c>
      <c r="D61" s="26">
        <v>23.15</v>
      </c>
      <c r="E61" s="213" t="s">
        <v>564</v>
      </c>
      <c r="F61" s="213" t="s">
        <v>565</v>
      </c>
      <c r="G61" s="213" t="s">
        <v>566</v>
      </c>
      <c r="H61" s="213">
        <v>14.7</v>
      </c>
      <c r="I61" s="213">
        <v>31</v>
      </c>
      <c r="J61" s="213">
        <v>0</v>
      </c>
      <c r="K61" s="213">
        <v>12</v>
      </c>
    </row>
    <row r="62" spans="1:11" s="27" customFormat="1" ht="15.95" customHeight="1">
      <c r="B62" s="26" t="str">
        <f t="shared" si="0"/>
        <v>EMG</v>
      </c>
      <c r="C62" s="26" t="s">
        <v>513</v>
      </c>
      <c r="D62" s="26">
        <v>31.68</v>
      </c>
      <c r="E62" s="213" t="s">
        <v>567</v>
      </c>
      <c r="F62" s="213" t="s">
        <v>568</v>
      </c>
      <c r="G62" s="213" t="s">
        <v>569</v>
      </c>
      <c r="H62" s="213">
        <v>27.8</v>
      </c>
      <c r="I62" s="213">
        <v>78</v>
      </c>
      <c r="J62" s="213">
        <v>47</v>
      </c>
      <c r="K62" s="213">
        <v>77</v>
      </c>
    </row>
    <row r="63" spans="1:11" s="27" customFormat="1" ht="15.95" customHeight="1">
      <c r="B63" s="26" t="str">
        <f t="shared" si="0"/>
        <v>EMG</v>
      </c>
      <c r="C63" s="26" t="s">
        <v>517</v>
      </c>
      <c r="D63" s="26">
        <v>49.48</v>
      </c>
      <c r="E63" s="213" t="s">
        <v>570</v>
      </c>
      <c r="F63" s="213" t="s">
        <v>571</v>
      </c>
      <c r="G63" s="213" t="s">
        <v>572</v>
      </c>
      <c r="H63" s="213">
        <v>40</v>
      </c>
      <c r="I63" s="213">
        <v>45</v>
      </c>
      <c r="J63" s="213">
        <v>52</v>
      </c>
      <c r="K63" s="213">
        <v>43</v>
      </c>
    </row>
    <row r="64" spans="1:11" s="27" customFormat="1" ht="15.95" customHeight="1">
      <c r="B64" s="26" t="str">
        <f t="shared" si="0"/>
        <v>EMG</v>
      </c>
      <c r="C64" s="26" t="s">
        <v>521</v>
      </c>
      <c r="D64" s="26">
        <v>63.93</v>
      </c>
      <c r="E64" s="213" t="s">
        <v>573</v>
      </c>
      <c r="F64" s="213" t="s">
        <v>574</v>
      </c>
      <c r="G64" s="213" t="s">
        <v>575</v>
      </c>
      <c r="H64" s="213">
        <v>90</v>
      </c>
      <c r="I64" s="213">
        <v>109</v>
      </c>
      <c r="J64" s="213">
        <v>133</v>
      </c>
      <c r="K64" s="213">
        <v>98</v>
      </c>
    </row>
    <row r="65" spans="1:11" s="25" customFormat="1" ht="15.95" customHeight="1">
      <c r="A65" s="52"/>
      <c r="B65" s="652" t="str">
        <f t="shared" si="0"/>
        <v>EMG</v>
      </c>
      <c r="C65" s="652" t="s">
        <v>576</v>
      </c>
      <c r="D65" s="653">
        <f>$D$4</f>
        <v>2021</v>
      </c>
      <c r="E65" s="653">
        <f>$E$4</f>
        <v>2020</v>
      </c>
      <c r="F65" s="653">
        <f>$F$4</f>
        <v>2019</v>
      </c>
      <c r="G65" s="653">
        <f>$G$4</f>
        <v>2018</v>
      </c>
      <c r="H65" s="654">
        <f>$H$4</f>
        <v>2017</v>
      </c>
      <c r="I65" s="654">
        <f>$I$4</f>
        <v>2016</v>
      </c>
      <c r="J65" s="654">
        <f>$J$4</f>
        <v>2015</v>
      </c>
      <c r="K65" s="654">
        <f>$K$4</f>
        <v>2014</v>
      </c>
    </row>
    <row r="66" spans="1:11" s="27" customFormat="1" ht="15.95" customHeight="1">
      <c r="B66" s="26" t="str">
        <f t="shared" si="0"/>
        <v>EMG</v>
      </c>
      <c r="C66" s="26" t="s">
        <v>577</v>
      </c>
      <c r="D66" s="98">
        <v>6.7599999999999993E-2</v>
      </c>
      <c r="E66" s="98">
        <v>6.7400000000000002E-2</v>
      </c>
      <c r="F66" s="98">
        <v>7.3499999999999996E-2</v>
      </c>
      <c r="G66" s="98">
        <v>7.2099999999999997E-2</v>
      </c>
      <c r="H66" s="98">
        <v>5.3900000000000003E-2</v>
      </c>
      <c r="I66" s="98">
        <v>6.1800000000000001E-2</v>
      </c>
      <c r="J66" s="98">
        <v>7.7299999999999994E-2</v>
      </c>
      <c r="K66" s="98">
        <v>8.1199999999999994E-2</v>
      </c>
    </row>
    <row r="67" spans="1:11" s="25" customFormat="1" ht="15.95" customHeight="1">
      <c r="A67" s="52"/>
      <c r="B67" s="652" t="str">
        <f t="shared" si="0"/>
        <v>EMG</v>
      </c>
      <c r="C67" s="652" t="s">
        <v>578</v>
      </c>
      <c r="D67" s="653">
        <f>$D$4</f>
        <v>2021</v>
      </c>
      <c r="E67" s="653">
        <f>$E$4</f>
        <v>2020</v>
      </c>
      <c r="F67" s="653">
        <f>$F$4</f>
        <v>2019</v>
      </c>
      <c r="G67" s="653">
        <f>$G$4</f>
        <v>2018</v>
      </c>
      <c r="H67" s="654">
        <f>$H$4</f>
        <v>2017</v>
      </c>
      <c r="I67" s="654">
        <f>$I$4</f>
        <v>2016</v>
      </c>
      <c r="J67" s="654">
        <f>$J$4</f>
        <v>2015</v>
      </c>
      <c r="K67" s="654">
        <f>$K$4</f>
        <v>2014</v>
      </c>
    </row>
    <row r="68" spans="1:11" s="27" customFormat="1" ht="15.95" customHeight="1">
      <c r="B68" s="26" t="str">
        <f t="shared" si="0"/>
        <v>EMG</v>
      </c>
      <c r="C68" s="26" t="s">
        <v>579</v>
      </c>
      <c r="D68" s="26">
        <v>239</v>
      </c>
      <c r="E68" s="5">
        <v>97</v>
      </c>
      <c r="F68" s="5">
        <v>418</v>
      </c>
      <c r="G68" s="9">
        <v>1465</v>
      </c>
      <c r="H68" s="9">
        <v>2147</v>
      </c>
      <c r="I68" s="9">
        <v>2329</v>
      </c>
      <c r="J68" s="9">
        <v>4480</v>
      </c>
      <c r="K68" s="9">
        <v>2675</v>
      </c>
    </row>
    <row r="69" spans="1:11" s="27" customFormat="1" ht="15.95" customHeight="1">
      <c r="B69" s="26" t="str">
        <f t="shared" si="0"/>
        <v>EMG</v>
      </c>
      <c r="C69" s="26" t="s">
        <v>580</v>
      </c>
      <c r="D69" s="26">
        <v>41</v>
      </c>
      <c r="E69" s="5">
        <v>48</v>
      </c>
      <c r="F69" s="5">
        <v>19</v>
      </c>
      <c r="G69" s="5">
        <v>22</v>
      </c>
      <c r="H69" s="5">
        <v>35</v>
      </c>
      <c r="I69" s="5">
        <v>96</v>
      </c>
      <c r="J69" s="5">
        <v>123</v>
      </c>
      <c r="K69" s="5">
        <v>143</v>
      </c>
    </row>
    <row r="70" spans="1:11" s="27" customFormat="1" ht="15.95" customHeight="1">
      <c r="B70" s="26" t="str">
        <f t="shared" ref="B70:B76" si="1">$B$4</f>
        <v>EMG</v>
      </c>
      <c r="C70" s="26" t="s">
        <v>581</v>
      </c>
      <c r="D70" s="26">
        <v>68</v>
      </c>
      <c r="E70" s="5">
        <v>19</v>
      </c>
      <c r="F70" s="5">
        <v>25</v>
      </c>
      <c r="G70" s="5">
        <v>4</v>
      </c>
      <c r="H70" s="5">
        <v>59</v>
      </c>
      <c r="I70" s="5">
        <v>47</v>
      </c>
      <c r="J70" s="5">
        <v>44</v>
      </c>
      <c r="K70" s="5">
        <v>28</v>
      </c>
    </row>
    <row r="71" spans="1:11" s="27" customFormat="1" ht="15.95" customHeight="1">
      <c r="B71" s="26" t="str">
        <f t="shared" si="1"/>
        <v>EMG</v>
      </c>
      <c r="C71" s="26" t="s">
        <v>582</v>
      </c>
      <c r="D71" s="26">
        <v>8</v>
      </c>
      <c r="E71" s="5">
        <v>3</v>
      </c>
      <c r="F71" s="5">
        <v>15</v>
      </c>
      <c r="G71" s="5">
        <v>9</v>
      </c>
      <c r="H71" s="5">
        <v>12</v>
      </c>
      <c r="I71" s="5">
        <v>8</v>
      </c>
      <c r="J71" s="5">
        <v>14</v>
      </c>
      <c r="K71" s="5">
        <v>5</v>
      </c>
    </row>
    <row r="72" spans="1:11" s="27" customFormat="1" ht="15.95" customHeight="1">
      <c r="B72" s="26" t="str">
        <f t="shared" si="1"/>
        <v>EMG</v>
      </c>
      <c r="C72" s="26" t="s">
        <v>583</v>
      </c>
      <c r="D72" s="26">
        <v>239</v>
      </c>
      <c r="E72" s="9">
        <v>221</v>
      </c>
      <c r="F72" s="9">
        <v>1108</v>
      </c>
      <c r="G72" s="9">
        <v>3737</v>
      </c>
      <c r="H72" s="9">
        <v>1696</v>
      </c>
      <c r="I72" s="9">
        <v>3737</v>
      </c>
      <c r="J72" s="9">
        <v>1894</v>
      </c>
      <c r="K72" s="9">
        <v>534</v>
      </c>
    </row>
    <row r="73" spans="1:11" s="25" customFormat="1" ht="15.95" customHeight="1">
      <c r="A73" s="52"/>
      <c r="B73" s="652" t="str">
        <f t="shared" si="1"/>
        <v>EMG</v>
      </c>
      <c r="C73" s="652" t="s">
        <v>584</v>
      </c>
      <c r="D73" s="653">
        <f>$D$4</f>
        <v>2021</v>
      </c>
      <c r="E73" s="653">
        <f>$E$4</f>
        <v>2020</v>
      </c>
      <c r="F73" s="653">
        <f>$F$4</f>
        <v>2019</v>
      </c>
      <c r="G73" s="653">
        <f>$G$4</f>
        <v>2018</v>
      </c>
      <c r="H73" s="654">
        <f>$H$4</f>
        <v>2017</v>
      </c>
      <c r="I73" s="654">
        <f>$I$4</f>
        <v>2016</v>
      </c>
      <c r="J73" s="654">
        <f>$J$4</f>
        <v>2015</v>
      </c>
      <c r="K73" s="654">
        <f>$K$4</f>
        <v>2014</v>
      </c>
    </row>
    <row r="74" spans="1:11" s="27" customFormat="1" ht="15.95" customHeight="1">
      <c r="B74" s="26" t="str">
        <f t="shared" si="1"/>
        <v>EMG</v>
      </c>
      <c r="C74" s="26" t="s">
        <v>585</v>
      </c>
      <c r="D74" s="26">
        <v>982</v>
      </c>
      <c r="E74" s="5">
        <v>366</v>
      </c>
      <c r="F74" s="5">
        <v>900</v>
      </c>
      <c r="G74" s="5">
        <v>798</v>
      </c>
      <c r="H74" s="5">
        <v>808</v>
      </c>
      <c r="I74" s="5">
        <v>611</v>
      </c>
      <c r="J74" s="5">
        <v>594</v>
      </c>
      <c r="K74" s="5">
        <v>514</v>
      </c>
    </row>
    <row r="75" spans="1:11" s="27" customFormat="1" ht="15.95" customHeight="1">
      <c r="B75" s="26" t="str">
        <f t="shared" si="1"/>
        <v>EMG</v>
      </c>
      <c r="C75" s="26" t="s">
        <v>586</v>
      </c>
      <c r="D75" s="26">
        <v>281</v>
      </c>
      <c r="E75" s="5">
        <v>20</v>
      </c>
      <c r="F75" s="5">
        <v>177</v>
      </c>
      <c r="G75" s="5">
        <v>144</v>
      </c>
      <c r="H75" s="5">
        <v>62</v>
      </c>
      <c r="I75" s="5">
        <v>56</v>
      </c>
      <c r="J75" s="5">
        <v>61</v>
      </c>
      <c r="K75" s="5">
        <v>43</v>
      </c>
    </row>
    <row r="76" spans="1:11" ht="15.95" customHeight="1">
      <c r="B76" s="26" t="str">
        <f t="shared" si="1"/>
        <v>EMG</v>
      </c>
      <c r="C76" s="657"/>
      <c r="D76" s="658"/>
      <c r="E76" s="658"/>
      <c r="F76" s="658"/>
      <c r="G76" s="658"/>
      <c r="H76" s="658"/>
      <c r="I76" s="658"/>
      <c r="J76" s="658"/>
      <c r="K76" s="658"/>
    </row>
    <row r="77" spans="1:11" s="25" customFormat="1" ht="15.95" customHeight="1">
      <c r="B77" s="652" t="s">
        <v>15</v>
      </c>
      <c r="C77" s="652" t="s">
        <v>447</v>
      </c>
      <c r="D77" s="653">
        <v>2021</v>
      </c>
      <c r="E77" s="653">
        <v>2020</v>
      </c>
      <c r="F77" s="653">
        <v>2019</v>
      </c>
      <c r="G77" s="653">
        <v>2018</v>
      </c>
      <c r="H77" s="654">
        <f>$H$4</f>
        <v>2017</v>
      </c>
      <c r="I77" s="654">
        <f>$I$4</f>
        <v>2016</v>
      </c>
      <c r="J77" s="660"/>
      <c r="K77" s="661"/>
    </row>
    <row r="78" spans="1:11" ht="15.95" customHeight="1">
      <c r="A78" s="24"/>
      <c r="B78" s="26" t="str">
        <f>$B$77</f>
        <v>EAC</v>
      </c>
      <c r="C78" s="26" t="s">
        <v>448</v>
      </c>
      <c r="D78" s="45">
        <v>609</v>
      </c>
      <c r="E78" s="45">
        <v>422</v>
      </c>
      <c r="F78" s="45">
        <v>311</v>
      </c>
      <c r="G78" s="45">
        <v>339</v>
      </c>
      <c r="H78" s="45">
        <v>301</v>
      </c>
      <c r="I78" s="45">
        <v>258</v>
      </c>
      <c r="J78" s="662"/>
      <c r="K78" s="663"/>
    </row>
    <row r="79" spans="1:11" ht="26.25" customHeight="1">
      <c r="A79" s="24"/>
      <c r="B79" s="26" t="str">
        <f t="shared" ref="B79:B142" si="2">$B$77</f>
        <v>EAC</v>
      </c>
      <c r="C79" s="26" t="s">
        <v>451</v>
      </c>
      <c r="D79" s="45">
        <v>837</v>
      </c>
      <c r="E79" s="45">
        <v>512</v>
      </c>
      <c r="F79" s="45" t="s">
        <v>587</v>
      </c>
      <c r="G79" s="45">
        <v>1263</v>
      </c>
      <c r="H79" s="45">
        <v>1149</v>
      </c>
      <c r="I79" s="45">
        <v>402</v>
      </c>
      <c r="J79" s="662"/>
      <c r="K79" s="663"/>
    </row>
    <row r="80" spans="1:11" ht="15.95" customHeight="1">
      <c r="A80" s="24"/>
      <c r="B80" s="26" t="str">
        <f t="shared" si="2"/>
        <v>EAC</v>
      </c>
      <c r="C80" s="26" t="s">
        <v>455</v>
      </c>
      <c r="D80" s="98">
        <v>0.34320000000000001</v>
      </c>
      <c r="E80" s="98">
        <v>0.3649</v>
      </c>
      <c r="F80" s="98">
        <v>0.254</v>
      </c>
      <c r="G80" s="98">
        <v>0.106</v>
      </c>
      <c r="H80" s="43">
        <v>0.11</v>
      </c>
      <c r="I80" s="43">
        <v>9.69E-2</v>
      </c>
      <c r="J80" s="662"/>
      <c r="K80" s="663"/>
    </row>
    <row r="81" spans="1:11" ht="15.95" customHeight="1">
      <c r="A81" s="24"/>
      <c r="B81" s="26" t="str">
        <f t="shared" si="2"/>
        <v>EAC</v>
      </c>
      <c r="C81" s="26" t="s">
        <v>456</v>
      </c>
      <c r="D81" s="98">
        <v>0.46310000000000001</v>
      </c>
      <c r="E81" s="98">
        <v>0.46679999999999999</v>
      </c>
      <c r="F81" s="98">
        <v>0.50480000000000003</v>
      </c>
      <c r="G81" s="98">
        <v>0.434</v>
      </c>
      <c r="H81" s="43">
        <v>0.41199999999999998</v>
      </c>
      <c r="I81" s="43">
        <v>0.37980000000000003</v>
      </c>
      <c r="J81" s="662"/>
      <c r="K81" s="663"/>
    </row>
    <row r="82" spans="1:11" ht="15.95" customHeight="1">
      <c r="A82" s="24"/>
      <c r="B82" s="26" t="str">
        <f t="shared" si="2"/>
        <v>EAC</v>
      </c>
      <c r="C82" s="26" t="s">
        <v>457</v>
      </c>
      <c r="D82" s="98">
        <v>0.18390000000000001</v>
      </c>
      <c r="E82" s="98">
        <v>0.14449999999999999</v>
      </c>
      <c r="F82" s="98">
        <v>0.19289999999999999</v>
      </c>
      <c r="G82" s="98">
        <v>0.19800000000000001</v>
      </c>
      <c r="H82" s="43">
        <v>0.19900000000000001</v>
      </c>
      <c r="I82" s="43">
        <v>0.22869999999999999</v>
      </c>
      <c r="J82" s="662"/>
      <c r="K82" s="663"/>
    </row>
    <row r="83" spans="1:11" ht="15.95" customHeight="1">
      <c r="A83" s="24"/>
      <c r="B83" s="26" t="str">
        <f t="shared" si="2"/>
        <v>EAC</v>
      </c>
      <c r="C83" s="26" t="s">
        <v>458</v>
      </c>
      <c r="D83" s="98">
        <v>9.9000000000000008E-3</v>
      </c>
      <c r="E83" s="98">
        <v>2.3699999999999999E-2</v>
      </c>
      <c r="F83" s="98">
        <v>4.82E-2</v>
      </c>
      <c r="G83" s="98">
        <v>0.26300000000000001</v>
      </c>
      <c r="H83" s="43">
        <v>0.27600000000000002</v>
      </c>
      <c r="I83" s="43">
        <v>0.29459999999999997</v>
      </c>
      <c r="J83" s="662"/>
      <c r="K83" s="663"/>
    </row>
    <row r="84" spans="1:11" ht="15.95" customHeight="1">
      <c r="A84" s="24"/>
      <c r="B84" s="26" t="str">
        <f t="shared" si="2"/>
        <v>EAC</v>
      </c>
      <c r="C84" s="26" t="s">
        <v>459</v>
      </c>
      <c r="D84" s="98">
        <v>0.1396</v>
      </c>
      <c r="E84" s="98">
        <v>0.1777</v>
      </c>
      <c r="F84" s="98">
        <v>0.23150000000000001</v>
      </c>
      <c r="G84" s="98">
        <v>0.17100000000000001</v>
      </c>
      <c r="H84" s="43">
        <v>0.17899999999999999</v>
      </c>
      <c r="I84" s="43">
        <v>0.18990000000000001</v>
      </c>
      <c r="J84" s="662"/>
      <c r="K84" s="663"/>
    </row>
    <row r="85" spans="1:11" ht="15.95" customHeight="1">
      <c r="A85" s="24"/>
      <c r="B85" s="26" t="str">
        <f t="shared" si="2"/>
        <v>EAC</v>
      </c>
      <c r="C85" s="26" t="s">
        <v>460</v>
      </c>
      <c r="D85" s="98">
        <v>0.14810000000000001</v>
      </c>
      <c r="E85" s="98">
        <v>0.125</v>
      </c>
      <c r="F85" s="98">
        <v>9.6799999999999997E-2</v>
      </c>
      <c r="G85" s="98">
        <v>0.19700000000000001</v>
      </c>
      <c r="H85" s="43">
        <v>0.182</v>
      </c>
      <c r="I85" s="43">
        <v>0.20780000000000001</v>
      </c>
      <c r="J85" s="662"/>
      <c r="K85" s="663"/>
    </row>
    <row r="86" spans="1:11" ht="15.95" customHeight="1">
      <c r="A86" s="24"/>
      <c r="B86" s="26" t="str">
        <f t="shared" si="2"/>
        <v>EAC</v>
      </c>
      <c r="C86" s="26" t="s">
        <v>461</v>
      </c>
      <c r="D86" s="98">
        <v>9.5200000000000007E-2</v>
      </c>
      <c r="E86" s="98">
        <v>0.1232</v>
      </c>
      <c r="F86" s="98">
        <v>7.3999999999999996E-2</v>
      </c>
      <c r="G86" s="98">
        <v>0.121</v>
      </c>
      <c r="H86" s="43">
        <v>0.126</v>
      </c>
      <c r="I86" s="43">
        <v>0.1318</v>
      </c>
      <c r="J86" s="662"/>
      <c r="K86" s="663"/>
    </row>
    <row r="87" spans="1:11" ht="15.95" customHeight="1">
      <c r="A87" s="24"/>
      <c r="B87" s="26" t="str">
        <f t="shared" si="2"/>
        <v>EAC</v>
      </c>
      <c r="C87" s="26" t="s">
        <v>462</v>
      </c>
      <c r="D87" s="98">
        <v>0.63880000000000003</v>
      </c>
      <c r="E87" s="98">
        <v>0.59719999999999995</v>
      </c>
      <c r="F87" s="98">
        <v>0.39229999999999998</v>
      </c>
      <c r="G87" s="98">
        <v>0.61099999999999999</v>
      </c>
      <c r="H87" s="43">
        <v>0.61099999999999999</v>
      </c>
      <c r="I87" s="43">
        <v>0.59689999999999999</v>
      </c>
      <c r="J87" s="662"/>
      <c r="K87" s="663"/>
    </row>
    <row r="88" spans="1:11" ht="15.95" customHeight="1">
      <c r="A88" s="24"/>
      <c r="B88" s="26" t="str">
        <f t="shared" si="2"/>
        <v>EAC</v>
      </c>
      <c r="C88" s="26" t="s">
        <v>463</v>
      </c>
      <c r="D88" s="98">
        <v>0.53849999999999998</v>
      </c>
      <c r="E88" s="98">
        <v>0.4375</v>
      </c>
      <c r="F88" s="98">
        <v>0.3871</v>
      </c>
      <c r="G88" s="98">
        <v>0.49199999999999999</v>
      </c>
      <c r="H88" s="43">
        <v>0.53</v>
      </c>
      <c r="I88" s="43">
        <v>0.79220000000000002</v>
      </c>
      <c r="J88" s="662"/>
      <c r="K88" s="663"/>
    </row>
    <row r="89" spans="1:11" ht="15.95" customHeight="1">
      <c r="A89" s="24"/>
      <c r="B89" s="26" t="str">
        <f t="shared" si="2"/>
        <v>EAC</v>
      </c>
      <c r="C89" s="26" t="s">
        <v>464</v>
      </c>
      <c r="D89" s="98">
        <v>3.78E-2</v>
      </c>
      <c r="E89" s="98">
        <v>2.8400000000000002E-2</v>
      </c>
      <c r="F89" s="98">
        <v>0</v>
      </c>
      <c r="G89" s="98">
        <v>8.5999999999999993E-2</v>
      </c>
      <c r="H89" s="43">
        <v>0.123</v>
      </c>
      <c r="I89" s="43">
        <v>0.14729999999999999</v>
      </c>
      <c r="J89" s="662"/>
      <c r="K89" s="663"/>
    </row>
    <row r="90" spans="1:11" ht="15.95" customHeight="1">
      <c r="A90" s="24"/>
      <c r="B90" s="26" t="str">
        <f t="shared" si="2"/>
        <v>EAC</v>
      </c>
      <c r="C90" s="26" t="s">
        <v>465</v>
      </c>
      <c r="D90" s="98">
        <v>2.46E-2</v>
      </c>
      <c r="E90" s="98">
        <v>2.8400000000000002E-2</v>
      </c>
      <c r="F90" s="98">
        <v>0</v>
      </c>
      <c r="G90" s="98">
        <v>0.03</v>
      </c>
      <c r="H90" s="43">
        <v>6.6000000000000003E-2</v>
      </c>
      <c r="I90" s="43">
        <v>7.7499999999999999E-2</v>
      </c>
      <c r="J90" s="662"/>
      <c r="K90" s="663"/>
    </row>
    <row r="91" spans="1:11" ht="15.95" customHeight="1">
      <c r="A91" s="24"/>
      <c r="B91" s="26" t="str">
        <f t="shared" si="2"/>
        <v>EAC</v>
      </c>
      <c r="C91" s="26" t="s">
        <v>466</v>
      </c>
      <c r="D91" s="5">
        <v>10</v>
      </c>
      <c r="E91" s="5">
        <v>9</v>
      </c>
      <c r="F91" s="5">
        <v>7</v>
      </c>
      <c r="G91" s="5">
        <v>12</v>
      </c>
      <c r="H91" s="46">
        <v>12</v>
      </c>
      <c r="I91" s="46">
        <v>12</v>
      </c>
      <c r="J91" s="662"/>
      <c r="K91" s="663"/>
    </row>
    <row r="92" spans="1:11" s="25" customFormat="1" ht="15.95" customHeight="1">
      <c r="B92" s="652" t="str">
        <f t="shared" si="2"/>
        <v>EAC</v>
      </c>
      <c r="C92" s="652" t="s">
        <v>467</v>
      </c>
      <c r="D92" s="653">
        <v>2021</v>
      </c>
      <c r="E92" s="653">
        <v>2020</v>
      </c>
      <c r="F92" s="653">
        <v>2019</v>
      </c>
      <c r="G92" s="653">
        <v>2018</v>
      </c>
      <c r="H92" s="654">
        <f>$H$4</f>
        <v>2017</v>
      </c>
      <c r="I92" s="654">
        <f>$I$4</f>
        <v>2016</v>
      </c>
      <c r="J92" s="662"/>
      <c r="K92" s="663"/>
    </row>
    <row r="93" spans="1:11" ht="15.95" customHeight="1">
      <c r="A93" s="24"/>
      <c r="B93" s="26" t="str">
        <f t="shared" si="2"/>
        <v>EAC</v>
      </c>
      <c r="C93" s="26" t="s">
        <v>468</v>
      </c>
      <c r="D93" s="9">
        <v>55832</v>
      </c>
      <c r="E93" s="9">
        <v>65177</v>
      </c>
      <c r="F93" s="9" t="s">
        <v>588</v>
      </c>
      <c r="G93" s="9">
        <v>53163</v>
      </c>
      <c r="H93" s="45">
        <v>24315</v>
      </c>
      <c r="I93" s="45">
        <v>26307</v>
      </c>
      <c r="J93" s="662"/>
      <c r="K93" s="663"/>
    </row>
    <row r="94" spans="1:11" ht="15.95" customHeight="1">
      <c r="A94" s="24"/>
      <c r="B94" s="26" t="str">
        <f t="shared" si="2"/>
        <v>EAC</v>
      </c>
      <c r="C94" s="26" t="s">
        <v>470</v>
      </c>
      <c r="D94" s="9">
        <v>13045</v>
      </c>
      <c r="E94" s="9">
        <v>11619</v>
      </c>
      <c r="F94" s="5" t="s">
        <v>589</v>
      </c>
      <c r="G94" s="9">
        <v>11380</v>
      </c>
      <c r="H94" s="45">
        <v>10537</v>
      </c>
      <c r="I94" s="45">
        <v>8833</v>
      </c>
      <c r="J94" s="662"/>
      <c r="K94" s="663"/>
    </row>
    <row r="95" spans="1:11" ht="15.95" customHeight="1">
      <c r="A95" s="24"/>
      <c r="B95" s="26" t="str">
        <f t="shared" si="2"/>
        <v>EAC</v>
      </c>
      <c r="C95" s="26" t="s">
        <v>473</v>
      </c>
      <c r="D95" s="5">
        <v>33</v>
      </c>
      <c r="E95" s="5">
        <v>319</v>
      </c>
      <c r="F95" s="5" t="s">
        <v>590</v>
      </c>
      <c r="G95" s="5">
        <v>23</v>
      </c>
      <c r="H95" s="46">
        <v>369</v>
      </c>
      <c r="I95" s="46">
        <v>348</v>
      </c>
      <c r="J95" s="662"/>
      <c r="K95" s="663"/>
    </row>
    <row r="96" spans="1:11" ht="15.95" customHeight="1">
      <c r="A96" s="24"/>
      <c r="B96" s="26" t="str">
        <f t="shared" si="2"/>
        <v>EAC</v>
      </c>
      <c r="C96" s="26" t="s">
        <v>476</v>
      </c>
      <c r="D96" s="9">
        <v>9114</v>
      </c>
      <c r="E96" s="9">
        <v>6731</v>
      </c>
      <c r="F96" s="5" t="s">
        <v>591</v>
      </c>
      <c r="G96" s="9">
        <v>4741</v>
      </c>
      <c r="H96" s="45">
        <v>4325</v>
      </c>
      <c r="I96" s="45">
        <v>4166</v>
      </c>
      <c r="J96" s="662"/>
      <c r="K96" s="663"/>
    </row>
    <row r="97" spans="1:11" ht="15.95" customHeight="1">
      <c r="A97" s="24"/>
      <c r="B97" s="26" t="str">
        <f t="shared" si="2"/>
        <v>EAC</v>
      </c>
      <c r="C97" s="26" t="s">
        <v>479</v>
      </c>
      <c r="D97" s="5" t="s">
        <v>62</v>
      </c>
      <c r="E97" s="5" t="s">
        <v>62</v>
      </c>
      <c r="F97" s="5" t="s">
        <v>108</v>
      </c>
      <c r="G97" s="5" t="s">
        <v>62</v>
      </c>
      <c r="H97" s="46">
        <v>142</v>
      </c>
      <c r="I97" s="46">
        <v>112</v>
      </c>
      <c r="J97" s="662"/>
      <c r="K97" s="663"/>
    </row>
    <row r="98" spans="1:11" ht="15.95" customHeight="1">
      <c r="A98" s="24"/>
      <c r="B98" s="26" t="str">
        <f t="shared" si="2"/>
        <v>EAC</v>
      </c>
      <c r="C98" s="26" t="s">
        <v>480</v>
      </c>
      <c r="D98" s="9">
        <v>1811</v>
      </c>
      <c r="E98" s="9">
        <v>1797</v>
      </c>
      <c r="F98" s="5" t="s">
        <v>592</v>
      </c>
      <c r="G98" s="9">
        <v>1634</v>
      </c>
      <c r="H98" s="45" t="s">
        <v>100</v>
      </c>
      <c r="I98" s="45" t="s">
        <v>100</v>
      </c>
      <c r="J98" s="662"/>
      <c r="K98" s="663"/>
    </row>
    <row r="99" spans="1:11" ht="15.95" customHeight="1">
      <c r="A99" s="24"/>
      <c r="B99" s="26" t="str">
        <f t="shared" si="2"/>
        <v>EAC</v>
      </c>
      <c r="C99" s="26" t="s">
        <v>483</v>
      </c>
      <c r="D99" s="5" t="s">
        <v>62</v>
      </c>
      <c r="E99" s="5" t="s">
        <v>62</v>
      </c>
      <c r="F99" s="5" t="s">
        <v>108</v>
      </c>
      <c r="G99" s="5" t="s">
        <v>62</v>
      </c>
      <c r="H99" s="45" t="s">
        <v>100</v>
      </c>
      <c r="I99" s="45" t="s">
        <v>100</v>
      </c>
      <c r="J99" s="662"/>
      <c r="K99" s="663"/>
    </row>
    <row r="100" spans="1:11" ht="15.95" customHeight="1">
      <c r="A100" s="24"/>
      <c r="B100" s="26" t="str">
        <f t="shared" si="2"/>
        <v>EAC</v>
      </c>
      <c r="C100" s="26" t="s">
        <v>484</v>
      </c>
      <c r="D100" s="9">
        <v>2935</v>
      </c>
      <c r="E100" s="9">
        <v>2652</v>
      </c>
      <c r="F100" s="5" t="s">
        <v>593</v>
      </c>
      <c r="G100" s="9">
        <v>283</v>
      </c>
      <c r="H100" s="45" t="s">
        <v>100</v>
      </c>
      <c r="I100" s="45" t="s">
        <v>100</v>
      </c>
      <c r="J100" s="662"/>
      <c r="K100" s="663"/>
    </row>
    <row r="101" spans="1:11" ht="15.95" customHeight="1">
      <c r="A101" s="24"/>
      <c r="B101" s="26" t="str">
        <f t="shared" si="2"/>
        <v>EAC</v>
      </c>
      <c r="C101" s="26" t="s">
        <v>487</v>
      </c>
      <c r="D101" s="5" t="s">
        <v>62</v>
      </c>
      <c r="E101" s="5" t="s">
        <v>62</v>
      </c>
      <c r="F101" s="5" t="s">
        <v>101</v>
      </c>
      <c r="G101" s="5" t="s">
        <v>62</v>
      </c>
      <c r="H101" s="46" t="s">
        <v>100</v>
      </c>
      <c r="I101" s="46" t="s">
        <v>100</v>
      </c>
      <c r="J101" s="662"/>
      <c r="K101" s="663"/>
    </row>
    <row r="102" spans="1:11" ht="15.95" customHeight="1">
      <c r="A102" s="24"/>
      <c r="B102" s="26" t="str">
        <f t="shared" si="2"/>
        <v>EAC</v>
      </c>
      <c r="C102" s="26" t="s">
        <v>489</v>
      </c>
      <c r="D102" s="5">
        <v>1500</v>
      </c>
      <c r="E102" s="5">
        <v>881</v>
      </c>
      <c r="F102" s="5" t="s">
        <v>594</v>
      </c>
      <c r="G102" s="5">
        <v>735</v>
      </c>
      <c r="H102" s="46">
        <v>229</v>
      </c>
      <c r="I102" s="46">
        <v>210</v>
      </c>
      <c r="J102" s="662"/>
      <c r="K102" s="663"/>
    </row>
    <row r="103" spans="1:11" ht="15.95" customHeight="1">
      <c r="A103" s="24"/>
      <c r="B103" s="26" t="str">
        <f t="shared" si="2"/>
        <v>EAC</v>
      </c>
      <c r="C103" s="26" t="s">
        <v>492</v>
      </c>
      <c r="D103" s="5">
        <v>149</v>
      </c>
      <c r="E103" s="5">
        <v>194</v>
      </c>
      <c r="F103" s="5" t="s">
        <v>595</v>
      </c>
      <c r="G103" s="5">
        <v>295</v>
      </c>
      <c r="H103" s="46">
        <v>355</v>
      </c>
      <c r="I103" s="46">
        <v>155</v>
      </c>
      <c r="J103" s="662"/>
      <c r="K103" s="663"/>
    </row>
    <row r="104" spans="1:11" ht="15.95" customHeight="1">
      <c r="A104" s="24"/>
      <c r="B104" s="26" t="str">
        <f t="shared" si="2"/>
        <v>EAC</v>
      </c>
      <c r="C104" s="26" t="s">
        <v>495</v>
      </c>
      <c r="D104" s="9">
        <v>735</v>
      </c>
      <c r="E104" s="9">
        <v>1793</v>
      </c>
      <c r="F104" s="5" t="s">
        <v>596</v>
      </c>
      <c r="G104" s="9">
        <v>2179</v>
      </c>
      <c r="H104" s="45">
        <v>296</v>
      </c>
      <c r="I104" s="45">
        <v>201</v>
      </c>
      <c r="J104" s="662"/>
      <c r="K104" s="663"/>
    </row>
    <row r="105" spans="1:11" s="25" customFormat="1" ht="15.95" customHeight="1">
      <c r="B105" s="652" t="str">
        <f t="shared" si="2"/>
        <v>EAC</v>
      </c>
      <c r="C105" s="652" t="s">
        <v>212</v>
      </c>
      <c r="D105" s="653">
        <v>2021</v>
      </c>
      <c r="E105" s="653">
        <v>2020</v>
      </c>
      <c r="F105" s="653">
        <v>2019</v>
      </c>
      <c r="G105" s="653">
        <v>2018</v>
      </c>
      <c r="H105" s="654">
        <f>$H$4</f>
        <v>2017</v>
      </c>
      <c r="I105" s="654">
        <f>$I$4</f>
        <v>2016</v>
      </c>
      <c r="J105" s="662"/>
      <c r="K105" s="663"/>
    </row>
    <row r="106" spans="1:11" s="25" customFormat="1" ht="15.95" customHeight="1">
      <c r="B106" s="26" t="str">
        <f t="shared" si="2"/>
        <v>EAC</v>
      </c>
      <c r="C106" s="26" t="s">
        <v>498</v>
      </c>
      <c r="D106" s="9">
        <v>3385</v>
      </c>
      <c r="E106" s="9">
        <v>4019</v>
      </c>
      <c r="F106" s="5" t="s">
        <v>597</v>
      </c>
      <c r="G106" s="9">
        <v>1372</v>
      </c>
      <c r="H106" s="45">
        <v>370</v>
      </c>
      <c r="I106" s="45">
        <v>534</v>
      </c>
      <c r="J106" s="662"/>
      <c r="K106" s="663"/>
    </row>
    <row r="107" spans="1:11" ht="15.95" customHeight="1">
      <c r="A107" s="24"/>
      <c r="B107" s="26" t="str">
        <f t="shared" si="2"/>
        <v>EAC</v>
      </c>
      <c r="C107" s="26" t="s">
        <v>501</v>
      </c>
      <c r="D107" s="31">
        <v>6.0999999999999999E-2</v>
      </c>
      <c r="E107" s="31">
        <v>6.2E-2</v>
      </c>
      <c r="F107" s="31">
        <v>1E-3</v>
      </c>
      <c r="G107" s="31">
        <v>2.5999999999999999E-2</v>
      </c>
      <c r="H107" s="47">
        <v>0.2</v>
      </c>
      <c r="I107" s="47">
        <v>0.2</v>
      </c>
      <c r="J107" s="662"/>
      <c r="K107" s="663"/>
    </row>
    <row r="108" spans="1:11" ht="15.95" customHeight="1">
      <c r="A108" s="24"/>
      <c r="B108" s="26" t="str">
        <f t="shared" si="2"/>
        <v>EAC</v>
      </c>
      <c r="C108" s="26" t="s">
        <v>502</v>
      </c>
      <c r="D108" s="5">
        <v>42.56</v>
      </c>
      <c r="E108" s="5">
        <v>40.729999999999997</v>
      </c>
      <c r="F108" s="5">
        <v>40.729999999999997</v>
      </c>
      <c r="G108" s="5">
        <v>29.2</v>
      </c>
      <c r="H108" s="46">
        <v>28.9</v>
      </c>
      <c r="I108" s="46">
        <v>25.8</v>
      </c>
      <c r="J108" s="662"/>
      <c r="K108" s="663"/>
    </row>
    <row r="109" spans="1:11" ht="15.95" customHeight="1">
      <c r="A109" s="24"/>
      <c r="B109" s="26" t="str">
        <f t="shared" si="2"/>
        <v>EAC</v>
      </c>
      <c r="C109" s="26" t="s">
        <v>505</v>
      </c>
      <c r="D109" s="213">
        <v>1.33</v>
      </c>
      <c r="E109" s="213">
        <v>1.4</v>
      </c>
      <c r="F109" s="5">
        <v>1.46</v>
      </c>
      <c r="G109" s="151">
        <v>2</v>
      </c>
      <c r="H109" s="46">
        <v>1</v>
      </c>
      <c r="I109" s="46">
        <v>1.6</v>
      </c>
      <c r="J109" s="662"/>
      <c r="K109" s="663"/>
    </row>
    <row r="110" spans="1:11" s="25" customFormat="1" ht="15.95" customHeight="1">
      <c r="B110" s="652" t="str">
        <f t="shared" si="2"/>
        <v>EAC</v>
      </c>
      <c r="C110" s="652" t="s">
        <v>508</v>
      </c>
      <c r="D110" s="653">
        <v>2021</v>
      </c>
      <c r="E110" s="653">
        <v>2020</v>
      </c>
      <c r="F110" s="653">
        <v>2019</v>
      </c>
      <c r="G110" s="653">
        <v>2018</v>
      </c>
      <c r="H110" s="654">
        <f>$H$4</f>
        <v>2017</v>
      </c>
      <c r="I110" s="654">
        <f>$I$4</f>
        <v>2016</v>
      </c>
      <c r="J110" s="662"/>
      <c r="K110" s="663"/>
    </row>
    <row r="111" spans="1:11" s="25" customFormat="1" ht="15.95" customHeight="1">
      <c r="B111" s="26" t="str">
        <f t="shared" si="2"/>
        <v>EAC</v>
      </c>
      <c r="C111" s="13" t="s">
        <v>509</v>
      </c>
      <c r="D111" s="9">
        <v>51596</v>
      </c>
      <c r="E111" s="9">
        <v>44734</v>
      </c>
      <c r="F111" s="9">
        <v>34367</v>
      </c>
      <c r="G111" s="9">
        <v>24803</v>
      </c>
      <c r="H111" s="14">
        <v>24803</v>
      </c>
      <c r="I111" s="14">
        <v>24803</v>
      </c>
      <c r="J111" s="662"/>
      <c r="K111" s="663"/>
    </row>
    <row r="112" spans="1:11" ht="15.95" customHeight="1">
      <c r="A112" s="24"/>
      <c r="B112" s="26" t="str">
        <f t="shared" si="2"/>
        <v>EAC</v>
      </c>
      <c r="C112" s="13" t="s">
        <v>513</v>
      </c>
      <c r="D112" s="9">
        <v>12301</v>
      </c>
      <c r="E112" s="9">
        <v>11169</v>
      </c>
      <c r="F112" s="9">
        <v>10723</v>
      </c>
      <c r="G112" s="9">
        <v>10232</v>
      </c>
      <c r="H112" s="14">
        <v>9943</v>
      </c>
      <c r="I112" s="14">
        <v>9285</v>
      </c>
      <c r="J112" s="662"/>
      <c r="K112" s="663"/>
    </row>
    <row r="113" spans="1:11" ht="15.95" customHeight="1">
      <c r="A113" s="24"/>
      <c r="B113" s="26" t="str">
        <f t="shared" si="2"/>
        <v>EAC</v>
      </c>
      <c r="C113" s="13" t="s">
        <v>517</v>
      </c>
      <c r="D113" s="9">
        <v>3541</v>
      </c>
      <c r="E113" s="9">
        <v>3328</v>
      </c>
      <c r="F113" s="9">
        <v>3790</v>
      </c>
      <c r="G113" s="9">
        <v>5761</v>
      </c>
      <c r="H113" s="14">
        <v>5985</v>
      </c>
      <c r="I113" s="14">
        <v>5780</v>
      </c>
      <c r="J113" s="662"/>
      <c r="K113" s="663"/>
    </row>
    <row r="114" spans="1:11" ht="15.95" customHeight="1">
      <c r="A114" s="24"/>
      <c r="B114" s="26" t="str">
        <f t="shared" si="2"/>
        <v>EAC</v>
      </c>
      <c r="C114" s="13" t="s">
        <v>521</v>
      </c>
      <c r="D114" s="9">
        <v>1963</v>
      </c>
      <c r="E114" s="9">
        <v>2165</v>
      </c>
      <c r="F114" s="9">
        <v>2701</v>
      </c>
      <c r="G114" s="9">
        <v>5014</v>
      </c>
      <c r="H114" s="14">
        <v>5321</v>
      </c>
      <c r="I114" s="14">
        <v>6395</v>
      </c>
      <c r="J114" s="662"/>
      <c r="K114" s="663"/>
    </row>
    <row r="115" spans="1:11" s="25" customFormat="1" ht="15.95" customHeight="1">
      <c r="B115" s="652" t="str">
        <f t="shared" si="2"/>
        <v>EAC</v>
      </c>
      <c r="C115" s="652" t="s">
        <v>525</v>
      </c>
      <c r="D115" s="653">
        <v>2021</v>
      </c>
      <c r="E115" s="653">
        <v>2020</v>
      </c>
      <c r="F115" s="653">
        <v>2019</v>
      </c>
      <c r="G115" s="653">
        <v>2018</v>
      </c>
      <c r="H115" s="654">
        <f>$H$4</f>
        <v>2017</v>
      </c>
      <c r="I115" s="654">
        <f>$I$4</f>
        <v>2016</v>
      </c>
      <c r="J115" s="662"/>
      <c r="K115" s="663"/>
    </row>
    <row r="116" spans="1:11" s="27" customFormat="1" ht="15.95" customHeight="1">
      <c r="B116" s="26" t="str">
        <f t="shared" si="2"/>
        <v>EAC</v>
      </c>
      <c r="C116" s="13" t="s">
        <v>526</v>
      </c>
      <c r="D116" s="5">
        <v>85.85</v>
      </c>
      <c r="E116" s="5">
        <v>57.34</v>
      </c>
      <c r="F116" s="5">
        <v>97.39</v>
      </c>
      <c r="G116" s="5">
        <v>91</v>
      </c>
      <c r="H116" s="5">
        <v>73</v>
      </c>
      <c r="I116" s="5">
        <v>57</v>
      </c>
      <c r="J116" s="662"/>
      <c r="K116" s="663"/>
    </row>
    <row r="117" spans="1:11" s="52" customFormat="1" ht="15.95" customHeight="1">
      <c r="B117" s="26" t="str">
        <f t="shared" si="2"/>
        <v>EAC</v>
      </c>
      <c r="C117" s="13" t="s">
        <v>530</v>
      </c>
      <c r="D117" s="5" t="s">
        <v>62</v>
      </c>
      <c r="E117" s="5">
        <v>1.37</v>
      </c>
      <c r="F117" s="5">
        <v>7.23</v>
      </c>
      <c r="G117" s="5">
        <v>13.88</v>
      </c>
      <c r="H117" s="5">
        <v>18.5</v>
      </c>
      <c r="I117" s="5">
        <v>17.71</v>
      </c>
      <c r="J117" s="662"/>
      <c r="K117" s="663"/>
    </row>
    <row r="118" spans="1:11" s="27" customFormat="1" ht="15.95" customHeight="1">
      <c r="B118" s="26" t="str">
        <f t="shared" si="2"/>
        <v>EAC</v>
      </c>
      <c r="C118" s="13" t="s">
        <v>533</v>
      </c>
      <c r="D118" s="5" t="s">
        <v>62</v>
      </c>
      <c r="E118" s="5">
        <v>38.32</v>
      </c>
      <c r="F118" s="5">
        <v>205.32</v>
      </c>
      <c r="G118" s="9">
        <v>7035</v>
      </c>
      <c r="H118" s="93">
        <v>129.49</v>
      </c>
      <c r="I118" s="93">
        <v>155.46</v>
      </c>
      <c r="J118" s="662"/>
      <c r="K118" s="663"/>
    </row>
    <row r="119" spans="1:11" s="27" customFormat="1" ht="15.95" customHeight="1">
      <c r="B119" s="26" t="str">
        <f t="shared" si="2"/>
        <v>EAC</v>
      </c>
      <c r="C119" s="13" t="s">
        <v>536</v>
      </c>
      <c r="D119" s="5">
        <v>0.83</v>
      </c>
      <c r="E119" s="5">
        <v>2.94</v>
      </c>
      <c r="F119" s="5">
        <v>3.51</v>
      </c>
      <c r="G119" s="5">
        <v>4.93</v>
      </c>
      <c r="H119" s="5">
        <v>16.72</v>
      </c>
      <c r="I119" s="5">
        <v>6.43</v>
      </c>
      <c r="J119" s="662"/>
      <c r="K119" s="663"/>
    </row>
    <row r="120" spans="1:11" s="27" customFormat="1" ht="15.95" customHeight="1">
      <c r="B120" s="26" t="str">
        <f t="shared" si="2"/>
        <v>EAC</v>
      </c>
      <c r="C120" s="13" t="s">
        <v>540</v>
      </c>
      <c r="D120" s="93">
        <v>13.73</v>
      </c>
      <c r="E120" s="93">
        <v>2990.13</v>
      </c>
      <c r="F120" s="5">
        <v>600.84</v>
      </c>
      <c r="G120" s="9">
        <v>2794</v>
      </c>
      <c r="H120" s="93">
        <v>3263</v>
      </c>
      <c r="I120" s="93">
        <v>193</v>
      </c>
      <c r="J120" s="662"/>
      <c r="K120" s="663"/>
    </row>
    <row r="121" spans="1:11" s="27" customFormat="1" ht="15.95" customHeight="1">
      <c r="B121" s="26" t="str">
        <f t="shared" si="2"/>
        <v>EAC</v>
      </c>
      <c r="C121" s="13" t="s">
        <v>544</v>
      </c>
      <c r="D121" s="5">
        <v>0.56999999999999995</v>
      </c>
      <c r="E121" s="5">
        <v>0.82</v>
      </c>
      <c r="F121" s="5">
        <v>4.9400000000000004</v>
      </c>
      <c r="G121" s="5">
        <v>6.81</v>
      </c>
      <c r="H121" s="5">
        <v>17.059999999999999</v>
      </c>
      <c r="I121" s="5">
        <v>8.4499999999999993</v>
      </c>
      <c r="J121" s="662"/>
      <c r="K121" s="663"/>
    </row>
    <row r="122" spans="1:11" s="27" customFormat="1" ht="15.95" customHeight="1">
      <c r="B122" s="26" t="str">
        <f t="shared" si="2"/>
        <v>EAC</v>
      </c>
      <c r="C122" s="13" t="s">
        <v>548</v>
      </c>
      <c r="D122" s="93">
        <v>9.3699999999999992</v>
      </c>
      <c r="E122" s="93">
        <v>1999.19</v>
      </c>
      <c r="F122" s="93">
        <v>609.52</v>
      </c>
      <c r="G122" s="93">
        <v>2599</v>
      </c>
      <c r="H122" s="93">
        <v>2754</v>
      </c>
      <c r="I122" s="93">
        <v>419.01</v>
      </c>
      <c r="J122" s="662"/>
      <c r="K122" s="663"/>
    </row>
    <row r="123" spans="1:11" s="27" customFormat="1" ht="15.95" customHeight="1">
      <c r="B123" s="26" t="str">
        <f t="shared" si="2"/>
        <v>EAC</v>
      </c>
      <c r="C123" s="13" t="s">
        <v>552</v>
      </c>
      <c r="D123" s="5" t="s">
        <v>62</v>
      </c>
      <c r="E123" s="5" t="s">
        <v>101</v>
      </c>
      <c r="F123" s="5" t="s">
        <v>101</v>
      </c>
      <c r="G123" s="5">
        <v>0</v>
      </c>
      <c r="H123" s="5">
        <v>0</v>
      </c>
      <c r="I123" s="5" t="s">
        <v>62</v>
      </c>
      <c r="J123" s="662"/>
      <c r="K123" s="663"/>
    </row>
    <row r="124" spans="1:11" s="27" customFormat="1" ht="15.95" customHeight="1">
      <c r="B124" s="26" t="str">
        <f t="shared" si="2"/>
        <v>EAC</v>
      </c>
      <c r="C124" s="13" t="s">
        <v>553</v>
      </c>
      <c r="D124" s="5" t="s">
        <v>62</v>
      </c>
      <c r="E124" s="5">
        <v>1</v>
      </c>
      <c r="F124" s="5" t="s">
        <v>101</v>
      </c>
      <c r="G124" s="5">
        <v>1</v>
      </c>
      <c r="H124" s="5">
        <v>1</v>
      </c>
      <c r="I124" s="5" t="s">
        <v>62</v>
      </c>
      <c r="J124" s="662"/>
      <c r="K124" s="663"/>
    </row>
    <row r="125" spans="1:11" s="25" customFormat="1" ht="15.95" customHeight="1">
      <c r="B125" s="652" t="str">
        <f t="shared" si="2"/>
        <v>EAC</v>
      </c>
      <c r="C125" s="652" t="s">
        <v>554</v>
      </c>
      <c r="D125" s="653">
        <v>2021</v>
      </c>
      <c r="E125" s="653">
        <v>2020</v>
      </c>
      <c r="F125" s="653">
        <v>2019</v>
      </c>
      <c r="G125" s="653">
        <v>2018</v>
      </c>
      <c r="H125" s="654">
        <f>$H$4</f>
        <v>2017</v>
      </c>
      <c r="I125" s="654">
        <f>$I$4</f>
        <v>2016</v>
      </c>
      <c r="J125" s="662"/>
      <c r="K125" s="663"/>
    </row>
    <row r="126" spans="1:11" s="27" customFormat="1" ht="15.95" customHeight="1">
      <c r="B126" s="26" t="str">
        <f t="shared" si="2"/>
        <v>EAC</v>
      </c>
      <c r="C126" s="19" t="s">
        <v>555</v>
      </c>
      <c r="D126" s="94"/>
      <c r="E126" s="94"/>
      <c r="F126" s="94"/>
      <c r="G126" s="94"/>
      <c r="H126" s="94"/>
      <c r="I126" s="95"/>
      <c r="J126" s="662"/>
      <c r="K126" s="663"/>
    </row>
    <row r="127" spans="1:11" s="52" customFormat="1" ht="15.95" customHeight="1">
      <c r="B127" s="26" t="str">
        <f t="shared" si="2"/>
        <v>EAC</v>
      </c>
      <c r="C127" s="96" t="s">
        <v>556</v>
      </c>
      <c r="D127" s="97">
        <v>9.9000000000000008E-3</v>
      </c>
      <c r="E127" s="97">
        <v>1.4200000000000001E-2</v>
      </c>
      <c r="F127" s="97">
        <v>2.5700000000000001E-2</v>
      </c>
      <c r="G127" s="97">
        <v>0.27100000000000002</v>
      </c>
      <c r="H127" s="97">
        <v>0.26200000000000001</v>
      </c>
      <c r="I127" s="97">
        <v>0.24299999999999999</v>
      </c>
      <c r="J127" s="662"/>
      <c r="K127" s="663"/>
    </row>
    <row r="128" spans="1:11" s="27" customFormat="1" ht="15.95" customHeight="1">
      <c r="B128" s="26" t="str">
        <f t="shared" si="2"/>
        <v>EAC</v>
      </c>
      <c r="C128" s="13" t="s">
        <v>557</v>
      </c>
      <c r="D128" s="31">
        <v>0.57640000000000002</v>
      </c>
      <c r="E128" s="31">
        <v>0.46450000000000002</v>
      </c>
      <c r="F128" s="31">
        <v>0.4244</v>
      </c>
      <c r="G128" s="31">
        <v>0.317</v>
      </c>
      <c r="H128" s="31">
        <v>0.309</v>
      </c>
      <c r="I128" s="31">
        <v>0.29299999999999998</v>
      </c>
      <c r="J128" s="662"/>
      <c r="K128" s="663"/>
    </row>
    <row r="129" spans="2:11" s="27" customFormat="1" ht="15.95" customHeight="1">
      <c r="B129" s="26" t="str">
        <f t="shared" si="2"/>
        <v>EAC</v>
      </c>
      <c r="C129" s="13" t="s">
        <v>558</v>
      </c>
      <c r="D129" s="31">
        <v>0.16750000000000001</v>
      </c>
      <c r="E129" s="31">
        <v>0.19189999999999999</v>
      </c>
      <c r="F129" s="31">
        <v>0.1479</v>
      </c>
      <c r="G129" s="31">
        <v>0.247</v>
      </c>
      <c r="H129" s="31">
        <v>0.24299999999999999</v>
      </c>
      <c r="I129" s="31">
        <v>0.20499999999999999</v>
      </c>
      <c r="J129" s="662"/>
      <c r="K129" s="663"/>
    </row>
    <row r="130" spans="2:11" s="27" customFormat="1" ht="15.95" customHeight="1">
      <c r="B130" s="26" t="str">
        <f t="shared" si="2"/>
        <v>EAC</v>
      </c>
      <c r="C130" s="13" t="s">
        <v>559</v>
      </c>
      <c r="D130" s="31">
        <v>0.21510000000000001</v>
      </c>
      <c r="E130" s="31">
        <v>0.27960000000000002</v>
      </c>
      <c r="F130" s="31">
        <v>0.35049999999999998</v>
      </c>
      <c r="G130" s="31">
        <v>0.16500000000000001</v>
      </c>
      <c r="H130" s="31">
        <v>0.183</v>
      </c>
      <c r="I130" s="31">
        <v>0.255</v>
      </c>
      <c r="J130" s="662"/>
      <c r="K130" s="663"/>
    </row>
    <row r="131" spans="2:11" s="27" customFormat="1" ht="15.95" customHeight="1">
      <c r="B131" s="26" t="str">
        <f t="shared" si="2"/>
        <v>EAC</v>
      </c>
      <c r="C131" s="13" t="s">
        <v>560</v>
      </c>
      <c r="D131" s="31">
        <v>3.1199999999999999E-2</v>
      </c>
      <c r="E131" s="31">
        <v>4.9799999999999997E-2</v>
      </c>
      <c r="F131" s="31">
        <v>5.1400000000000001E-2</v>
      </c>
      <c r="G131" s="31" t="s">
        <v>62</v>
      </c>
      <c r="H131" s="31">
        <v>3.0000000000000001E-3</v>
      </c>
      <c r="I131" s="31">
        <v>4.0000000000000001E-3</v>
      </c>
      <c r="J131" s="662"/>
      <c r="K131" s="663"/>
    </row>
    <row r="132" spans="2:11" s="27" customFormat="1" ht="15.95" customHeight="1">
      <c r="B132" s="26" t="str">
        <f t="shared" si="2"/>
        <v>EAC</v>
      </c>
      <c r="C132" s="13" t="s">
        <v>561</v>
      </c>
      <c r="D132" s="9">
        <v>400.90800000000002</v>
      </c>
      <c r="E132" s="9">
        <v>393643</v>
      </c>
      <c r="F132" s="9">
        <v>273640</v>
      </c>
      <c r="G132" s="5" t="s">
        <v>100</v>
      </c>
      <c r="H132" s="5">
        <v>100</v>
      </c>
      <c r="I132" s="9">
        <v>162173</v>
      </c>
      <c r="J132" s="662"/>
      <c r="K132" s="663"/>
    </row>
    <row r="133" spans="2:11" s="27" customFormat="1" ht="15.95" customHeight="1">
      <c r="B133" s="26" t="str">
        <f t="shared" si="2"/>
        <v>EAC</v>
      </c>
      <c r="C133" s="19" t="s">
        <v>562</v>
      </c>
      <c r="D133" s="94"/>
      <c r="E133" s="94"/>
      <c r="F133" s="94"/>
      <c r="G133" s="94"/>
      <c r="H133" s="94"/>
      <c r="I133" s="95"/>
      <c r="J133" s="662"/>
      <c r="K133" s="663"/>
    </row>
    <row r="134" spans="2:11" s="27" customFormat="1" ht="15.95" customHeight="1">
      <c r="B134" s="26" t="str">
        <f t="shared" si="2"/>
        <v>EAC</v>
      </c>
      <c r="C134" s="13" t="s">
        <v>509</v>
      </c>
      <c r="D134" s="5">
        <v>4.9000000000000004</v>
      </c>
      <c r="E134" s="5">
        <v>15</v>
      </c>
      <c r="F134" s="5">
        <v>96</v>
      </c>
      <c r="G134" s="5" t="s">
        <v>100</v>
      </c>
      <c r="H134" s="5" t="s">
        <v>100</v>
      </c>
      <c r="I134" s="5" t="s">
        <v>100</v>
      </c>
      <c r="J134" s="662"/>
      <c r="K134" s="663"/>
    </row>
    <row r="135" spans="2:11" s="27" customFormat="1" ht="15.95" customHeight="1">
      <c r="B135" s="26" t="str">
        <f t="shared" si="2"/>
        <v>EAC</v>
      </c>
      <c r="C135" s="13" t="s">
        <v>513</v>
      </c>
      <c r="D135" s="5">
        <v>58.29</v>
      </c>
      <c r="E135" s="5">
        <v>27.47</v>
      </c>
      <c r="F135" s="5">
        <v>31.71</v>
      </c>
      <c r="G135" s="5" t="s">
        <v>100</v>
      </c>
      <c r="H135" s="5">
        <v>16.96</v>
      </c>
      <c r="I135" s="5">
        <v>50.21</v>
      </c>
      <c r="J135" s="662"/>
      <c r="K135" s="663"/>
    </row>
    <row r="136" spans="2:11" s="27" customFormat="1" ht="15.95" customHeight="1">
      <c r="B136" s="26" t="str">
        <f t="shared" si="2"/>
        <v>EAC</v>
      </c>
      <c r="C136" s="13" t="s">
        <v>517</v>
      </c>
      <c r="D136" s="5">
        <v>69.95</v>
      </c>
      <c r="E136" s="5">
        <v>36.479999999999997</v>
      </c>
      <c r="F136" s="5">
        <v>43.66</v>
      </c>
      <c r="G136" s="5" t="s">
        <v>100</v>
      </c>
      <c r="H136" s="5">
        <v>22</v>
      </c>
      <c r="I136" s="5">
        <v>26</v>
      </c>
      <c r="J136" s="662"/>
      <c r="K136" s="663"/>
    </row>
    <row r="137" spans="2:11" s="27" customFormat="1" ht="15.95" customHeight="1">
      <c r="B137" s="26" t="str">
        <f t="shared" si="2"/>
        <v>EAC</v>
      </c>
      <c r="C137" s="13" t="s">
        <v>521</v>
      </c>
      <c r="D137" s="5">
        <v>91.99</v>
      </c>
      <c r="E137" s="5">
        <v>106.35</v>
      </c>
      <c r="F137" s="5">
        <v>69.66</v>
      </c>
      <c r="G137" s="5" t="s">
        <v>100</v>
      </c>
      <c r="H137" s="5">
        <v>22</v>
      </c>
      <c r="I137" s="5">
        <v>26</v>
      </c>
      <c r="J137" s="662"/>
      <c r="K137" s="663"/>
    </row>
    <row r="138" spans="2:11" s="25" customFormat="1" ht="15.95" customHeight="1">
      <c r="B138" s="652" t="str">
        <f t="shared" si="2"/>
        <v>EAC</v>
      </c>
      <c r="C138" s="652" t="s">
        <v>576</v>
      </c>
      <c r="D138" s="653">
        <v>2021</v>
      </c>
      <c r="E138" s="653">
        <v>2020</v>
      </c>
      <c r="F138" s="653">
        <v>2019</v>
      </c>
      <c r="G138" s="653">
        <v>2018</v>
      </c>
      <c r="H138" s="654">
        <f>$H$4</f>
        <v>2017</v>
      </c>
      <c r="I138" s="654">
        <f>$I$4</f>
        <v>2016</v>
      </c>
      <c r="J138" s="662"/>
      <c r="K138" s="663"/>
    </row>
    <row r="139" spans="2:11" s="27" customFormat="1" ht="15.95" customHeight="1">
      <c r="B139" s="26" t="str">
        <f t="shared" si="2"/>
        <v>EAC</v>
      </c>
      <c r="C139" s="13" t="s">
        <v>577</v>
      </c>
      <c r="D139" s="98">
        <v>0.28160000000000002</v>
      </c>
      <c r="E139" s="98">
        <v>0.38150000000000001</v>
      </c>
      <c r="F139" s="98">
        <v>0.46460000000000001</v>
      </c>
      <c r="G139" s="98">
        <v>2.3599999999999999E-2</v>
      </c>
      <c r="H139" s="98">
        <v>2.3300000000000001E-2</v>
      </c>
      <c r="I139" s="98">
        <v>1.94</v>
      </c>
      <c r="J139" s="662"/>
      <c r="K139" s="663"/>
    </row>
    <row r="140" spans="2:11" s="25" customFormat="1" ht="15.95" customHeight="1">
      <c r="B140" s="652" t="str">
        <f t="shared" si="2"/>
        <v>EAC</v>
      </c>
      <c r="C140" s="652" t="s">
        <v>578</v>
      </c>
      <c r="D140" s="653">
        <v>2021</v>
      </c>
      <c r="E140" s="653">
        <v>2020</v>
      </c>
      <c r="F140" s="653">
        <v>2019</v>
      </c>
      <c r="G140" s="653">
        <v>2018</v>
      </c>
      <c r="H140" s="654">
        <f>$H$4</f>
        <v>2017</v>
      </c>
      <c r="I140" s="654">
        <f>$I$4</f>
        <v>2016</v>
      </c>
      <c r="J140" s="662"/>
      <c r="K140" s="663"/>
    </row>
    <row r="141" spans="2:11" s="27" customFormat="1" ht="15.95" customHeight="1">
      <c r="B141" s="26" t="str">
        <f t="shared" si="2"/>
        <v>EAC</v>
      </c>
      <c r="C141" s="13" t="s">
        <v>579</v>
      </c>
      <c r="D141" s="9">
        <v>9250</v>
      </c>
      <c r="E141" s="9">
        <v>18618</v>
      </c>
      <c r="F141" s="9">
        <v>26920</v>
      </c>
      <c r="G141" s="9">
        <v>9301</v>
      </c>
      <c r="H141" s="9">
        <v>3782</v>
      </c>
      <c r="I141" s="9" t="s">
        <v>100</v>
      </c>
      <c r="J141" s="662"/>
      <c r="K141" s="663"/>
    </row>
    <row r="142" spans="2:11" s="27" customFormat="1" ht="15.95" customHeight="1">
      <c r="B142" s="26" t="str">
        <f t="shared" si="2"/>
        <v>EAC</v>
      </c>
      <c r="C142" s="13" t="s">
        <v>580</v>
      </c>
      <c r="D142" s="5">
        <v>173</v>
      </c>
      <c r="E142" s="5">
        <v>87</v>
      </c>
      <c r="F142" s="5">
        <v>53</v>
      </c>
      <c r="G142" s="5">
        <v>248</v>
      </c>
      <c r="H142" s="5">
        <v>55</v>
      </c>
      <c r="I142" s="5">
        <v>182</v>
      </c>
      <c r="J142" s="662"/>
      <c r="K142" s="663"/>
    </row>
    <row r="143" spans="2:11" s="27" customFormat="1" ht="15.95" customHeight="1">
      <c r="B143" s="26" t="str">
        <f t="shared" ref="B143:B149" si="3">$B$77</f>
        <v>EAC</v>
      </c>
      <c r="C143" s="13" t="s">
        <v>581</v>
      </c>
      <c r="D143" s="5">
        <v>270</v>
      </c>
      <c r="E143" s="5">
        <v>40</v>
      </c>
      <c r="F143" s="5">
        <v>80</v>
      </c>
      <c r="G143" s="5">
        <v>160</v>
      </c>
      <c r="H143" s="5">
        <v>35</v>
      </c>
      <c r="I143" s="5">
        <v>57</v>
      </c>
      <c r="J143" s="662"/>
      <c r="K143" s="663"/>
    </row>
    <row r="144" spans="2:11" s="27" customFormat="1" ht="15.95" customHeight="1">
      <c r="B144" s="26" t="str">
        <f t="shared" si="3"/>
        <v>EAC</v>
      </c>
      <c r="C144" s="13" t="s">
        <v>582</v>
      </c>
      <c r="D144" s="5">
        <v>70</v>
      </c>
      <c r="E144" s="5">
        <v>22</v>
      </c>
      <c r="F144" s="5">
        <v>43</v>
      </c>
      <c r="G144" s="5">
        <v>59</v>
      </c>
      <c r="H144" s="5">
        <v>3</v>
      </c>
      <c r="I144" s="5">
        <v>38</v>
      </c>
      <c r="J144" s="662"/>
      <c r="K144" s="663"/>
    </row>
    <row r="145" spans="1:11" s="27" customFormat="1" ht="15.95" customHeight="1">
      <c r="B145" s="26" t="str">
        <f t="shared" si="3"/>
        <v>EAC</v>
      </c>
      <c r="C145" s="13" t="s">
        <v>583</v>
      </c>
      <c r="D145" s="9">
        <v>7756</v>
      </c>
      <c r="E145" s="9">
        <v>15702</v>
      </c>
      <c r="F145" s="9">
        <v>7677</v>
      </c>
      <c r="G145" s="9">
        <v>506</v>
      </c>
      <c r="H145" s="9">
        <v>122</v>
      </c>
      <c r="I145" s="9">
        <v>2417</v>
      </c>
      <c r="J145" s="662"/>
      <c r="K145" s="663"/>
    </row>
    <row r="146" spans="1:11" s="25" customFormat="1" ht="15.95" customHeight="1">
      <c r="B146" s="652" t="str">
        <f t="shared" si="3"/>
        <v>EAC</v>
      </c>
      <c r="C146" s="652" t="s">
        <v>584</v>
      </c>
      <c r="D146" s="653">
        <v>2021</v>
      </c>
      <c r="E146" s="653">
        <v>2020</v>
      </c>
      <c r="F146" s="653">
        <v>2019</v>
      </c>
      <c r="G146" s="653">
        <v>2018</v>
      </c>
      <c r="H146" s="654">
        <f>$H$4</f>
        <v>2017</v>
      </c>
      <c r="I146" s="654">
        <f>$I$4</f>
        <v>2016</v>
      </c>
      <c r="J146" s="662"/>
      <c r="K146" s="663"/>
    </row>
    <row r="147" spans="1:11" s="27" customFormat="1" ht="15.95" customHeight="1">
      <c r="B147" s="26" t="str">
        <f t="shared" si="3"/>
        <v>EAC</v>
      </c>
      <c r="C147" s="13" t="s">
        <v>585</v>
      </c>
      <c r="D147" s="9">
        <v>875</v>
      </c>
      <c r="E147" s="9">
        <v>493</v>
      </c>
      <c r="F147" s="9">
        <v>1785</v>
      </c>
      <c r="G147" s="9">
        <v>1304</v>
      </c>
      <c r="H147" s="9">
        <v>972</v>
      </c>
      <c r="I147" s="9">
        <v>907</v>
      </c>
      <c r="J147" s="662"/>
      <c r="K147" s="663"/>
    </row>
    <row r="148" spans="1:11" s="27" customFormat="1" ht="15.95" customHeight="1">
      <c r="B148" s="26" t="str">
        <f t="shared" si="3"/>
        <v>EAC</v>
      </c>
      <c r="C148" s="13" t="s">
        <v>586</v>
      </c>
      <c r="D148" s="9">
        <v>102</v>
      </c>
      <c r="E148" s="9" t="s">
        <v>101</v>
      </c>
      <c r="F148" s="9">
        <v>8</v>
      </c>
      <c r="G148" s="9">
        <v>258</v>
      </c>
      <c r="H148" s="9">
        <v>237</v>
      </c>
      <c r="I148" s="9">
        <v>236</v>
      </c>
      <c r="J148" s="662"/>
      <c r="K148" s="663"/>
    </row>
    <row r="149" spans="1:11" ht="15.95" customHeight="1">
      <c r="B149" s="26" t="str">
        <f t="shared" si="3"/>
        <v>EAC</v>
      </c>
      <c r="J149" s="664"/>
      <c r="K149" s="665"/>
    </row>
    <row r="150" spans="1:11" s="25" customFormat="1" ht="15.95" customHeight="1">
      <c r="A150" s="52"/>
      <c r="B150" s="652" t="s">
        <v>16</v>
      </c>
      <c r="C150" s="652" t="s">
        <v>447</v>
      </c>
      <c r="D150" s="653">
        <v>2021</v>
      </c>
      <c r="E150" s="653">
        <v>2020</v>
      </c>
      <c r="F150" s="653">
        <v>2019</v>
      </c>
      <c r="G150" s="653">
        <v>2018</v>
      </c>
      <c r="H150" s="654">
        <f>$H$4</f>
        <v>2017</v>
      </c>
      <c r="I150" s="654">
        <f>$I$4</f>
        <v>2016</v>
      </c>
      <c r="J150" s="652">
        <f>$J$4</f>
        <v>2015</v>
      </c>
      <c r="K150" s="652">
        <f>$K$4</f>
        <v>2014</v>
      </c>
    </row>
    <row r="151" spans="1:11" ht="15.95" customHeight="1">
      <c r="B151" s="26" t="str">
        <f>$B$150</f>
        <v>EBO</v>
      </c>
      <c r="C151" s="49" t="s">
        <v>448</v>
      </c>
      <c r="D151" s="45">
        <v>204</v>
      </c>
      <c r="E151" s="45" t="s">
        <v>106</v>
      </c>
      <c r="F151" s="45">
        <v>211</v>
      </c>
      <c r="G151" s="45">
        <v>206</v>
      </c>
      <c r="H151" s="45">
        <v>207</v>
      </c>
      <c r="I151" s="45">
        <v>236</v>
      </c>
      <c r="J151" s="45">
        <v>242</v>
      </c>
      <c r="K151" s="45">
        <v>245</v>
      </c>
    </row>
    <row r="152" spans="1:11" ht="26.25" customHeight="1">
      <c r="B152" s="26" t="str">
        <f t="shared" ref="B152:B215" si="4">$B$150</f>
        <v>EBO</v>
      </c>
      <c r="C152" s="49" t="s">
        <v>451</v>
      </c>
      <c r="D152" s="46">
        <v>74</v>
      </c>
      <c r="E152" s="46">
        <v>26</v>
      </c>
      <c r="F152" s="46">
        <v>52</v>
      </c>
      <c r="G152" s="46">
        <v>37</v>
      </c>
      <c r="H152" s="46">
        <v>26</v>
      </c>
      <c r="I152" s="46">
        <v>30</v>
      </c>
      <c r="J152" s="46">
        <v>31</v>
      </c>
      <c r="K152" s="46">
        <v>125</v>
      </c>
    </row>
    <row r="153" spans="1:11" ht="15.95" customHeight="1">
      <c r="B153" s="26" t="str">
        <f t="shared" si="4"/>
        <v>EBO</v>
      </c>
      <c r="C153" s="49" t="s">
        <v>455</v>
      </c>
      <c r="D153" s="43">
        <v>0.14710000000000001</v>
      </c>
      <c r="E153" s="43">
        <v>0.16189999999999999</v>
      </c>
      <c r="F153" s="43">
        <v>0.1943</v>
      </c>
      <c r="G153" s="43">
        <v>0.16500000000000001</v>
      </c>
      <c r="H153" s="43">
        <v>0.16900000000000001</v>
      </c>
      <c r="I153" s="43">
        <v>0.17</v>
      </c>
      <c r="J153" s="43">
        <v>0.215</v>
      </c>
      <c r="K153" s="43">
        <v>0.20799999999999999</v>
      </c>
    </row>
    <row r="154" spans="1:11" ht="15.95" customHeight="1">
      <c r="B154" s="26" t="str">
        <f t="shared" si="4"/>
        <v>EBO</v>
      </c>
      <c r="C154" s="49" t="s">
        <v>456</v>
      </c>
      <c r="D154" s="43">
        <v>0.48039999999999999</v>
      </c>
      <c r="E154" s="43">
        <v>0.49049999999999999</v>
      </c>
      <c r="F154" s="43">
        <v>0.4834</v>
      </c>
      <c r="G154" s="43">
        <v>0.48060000000000003</v>
      </c>
      <c r="H154" s="43">
        <v>0.48799999999999999</v>
      </c>
      <c r="I154" s="43">
        <v>0.51300000000000001</v>
      </c>
      <c r="J154" s="43">
        <v>0.45500000000000002</v>
      </c>
      <c r="K154" s="43">
        <v>0.437</v>
      </c>
    </row>
    <row r="155" spans="1:11" ht="15.95" customHeight="1">
      <c r="B155" s="26" t="str">
        <f t="shared" si="4"/>
        <v>EBO</v>
      </c>
      <c r="C155" s="49" t="s">
        <v>457</v>
      </c>
      <c r="D155" s="43">
        <v>0.26469999999999999</v>
      </c>
      <c r="E155" s="43">
        <v>0.24759999999999999</v>
      </c>
      <c r="F155" s="43">
        <v>0.22270000000000001</v>
      </c>
      <c r="G155" s="43">
        <v>0.2379</v>
      </c>
      <c r="H155" s="43">
        <v>0.24199999999999999</v>
      </c>
      <c r="I155" s="43">
        <v>0.20300000000000001</v>
      </c>
      <c r="J155" s="43">
        <v>0.23100000000000001</v>
      </c>
      <c r="K155" s="43">
        <v>0.23300000000000001</v>
      </c>
    </row>
    <row r="156" spans="1:11" ht="15.95" customHeight="1">
      <c r="B156" s="26" t="str">
        <f t="shared" si="4"/>
        <v>EBO</v>
      </c>
      <c r="C156" s="49" t="s">
        <v>458</v>
      </c>
      <c r="D156" s="43">
        <v>0.10780000000000001</v>
      </c>
      <c r="E156" s="43">
        <v>0.1</v>
      </c>
      <c r="F156" s="43">
        <v>9.9500000000000005E-2</v>
      </c>
      <c r="G156" s="43">
        <v>0.11650000000000001</v>
      </c>
      <c r="H156" s="43">
        <v>0.10100000000000001</v>
      </c>
      <c r="I156" s="43">
        <v>0.114</v>
      </c>
      <c r="J156" s="43">
        <v>9.9000000000000005E-2</v>
      </c>
      <c r="K156" s="43">
        <v>0.122</v>
      </c>
    </row>
    <row r="157" spans="1:11" ht="15.95" customHeight="1">
      <c r="B157" s="26" t="str">
        <f t="shared" si="4"/>
        <v>EBO</v>
      </c>
      <c r="C157" s="49" t="s">
        <v>459</v>
      </c>
      <c r="D157" s="43">
        <v>0.10780000000000001</v>
      </c>
      <c r="E157" s="43">
        <v>0.1</v>
      </c>
      <c r="F157" s="43">
        <v>0.109</v>
      </c>
      <c r="G157" s="43">
        <v>0.12139999999999999</v>
      </c>
      <c r="H157" s="43">
        <v>0.11600000000000001</v>
      </c>
      <c r="I157" s="43">
        <v>0.153</v>
      </c>
      <c r="J157" s="43">
        <v>0.14899999999999999</v>
      </c>
      <c r="K157" s="43">
        <v>0.184</v>
      </c>
    </row>
    <row r="158" spans="1:11" ht="15.95" customHeight="1">
      <c r="B158" s="26" t="str">
        <f t="shared" si="4"/>
        <v>EBO</v>
      </c>
      <c r="C158" s="49" t="s">
        <v>460</v>
      </c>
      <c r="D158" s="43">
        <v>0.25</v>
      </c>
      <c r="E158" s="43">
        <v>0.25</v>
      </c>
      <c r="F158" s="43">
        <v>0.33329999999999999</v>
      </c>
      <c r="G158" s="43">
        <v>0.33329999999999999</v>
      </c>
      <c r="H158" s="43">
        <v>0.33300000000000002</v>
      </c>
      <c r="I158" s="43">
        <v>0</v>
      </c>
      <c r="J158" s="43">
        <v>0</v>
      </c>
      <c r="K158" s="43">
        <v>0.25</v>
      </c>
    </row>
    <row r="159" spans="1:11" ht="15.95" customHeight="1">
      <c r="B159" s="26" t="str">
        <f t="shared" si="4"/>
        <v>EBO</v>
      </c>
      <c r="C159" s="49" t="s">
        <v>461</v>
      </c>
      <c r="D159" s="43">
        <v>4.41E-2</v>
      </c>
      <c r="E159" s="43">
        <v>3.8100000000000002E-2</v>
      </c>
      <c r="F159" s="43">
        <v>3.7900000000000003E-2</v>
      </c>
      <c r="G159" s="43">
        <v>4.8500000000000001E-2</v>
      </c>
      <c r="H159" s="43">
        <v>3.4000000000000002E-2</v>
      </c>
      <c r="I159" s="43">
        <v>5.5E-2</v>
      </c>
      <c r="J159" s="43">
        <v>6.2E-2</v>
      </c>
      <c r="K159" s="43">
        <v>4.9000000000000002E-2</v>
      </c>
    </row>
    <row r="160" spans="1:11" ht="15.95" customHeight="1">
      <c r="B160" s="26" t="str">
        <f t="shared" si="4"/>
        <v>EBO</v>
      </c>
      <c r="C160" s="49" t="s">
        <v>462</v>
      </c>
      <c r="D160" s="43">
        <v>0.40689999999999998</v>
      </c>
      <c r="E160" s="43">
        <v>0.4</v>
      </c>
      <c r="F160" s="43">
        <v>0.3886</v>
      </c>
      <c r="G160" s="43">
        <v>0.36409999999999998</v>
      </c>
      <c r="H160" s="43">
        <v>0.40100000000000002</v>
      </c>
      <c r="I160" s="43">
        <v>0.373</v>
      </c>
      <c r="J160" s="43">
        <v>0.376</v>
      </c>
      <c r="K160" s="43">
        <v>0.35899999999999999</v>
      </c>
    </row>
    <row r="161" spans="1:11" ht="15.95" customHeight="1">
      <c r="B161" s="26" t="str">
        <f t="shared" si="4"/>
        <v>EBO</v>
      </c>
      <c r="C161" s="49" t="s">
        <v>463</v>
      </c>
      <c r="D161" s="43">
        <v>0.5</v>
      </c>
      <c r="E161" s="43">
        <v>0.5</v>
      </c>
      <c r="F161" s="43">
        <v>0.33329999999999999</v>
      </c>
      <c r="G161" s="43">
        <v>0.33329999999999999</v>
      </c>
      <c r="H161" s="43">
        <v>0.66700000000000004</v>
      </c>
      <c r="I161" s="43">
        <v>0</v>
      </c>
      <c r="J161" s="43">
        <v>0</v>
      </c>
      <c r="K161" s="43">
        <v>0.2</v>
      </c>
    </row>
    <row r="162" spans="1:11" ht="15.95" customHeight="1">
      <c r="B162" s="26" t="str">
        <f t="shared" si="4"/>
        <v>EBO</v>
      </c>
      <c r="C162" s="49" t="s">
        <v>464</v>
      </c>
      <c r="D162" s="43">
        <v>1.9599999999999999E-2</v>
      </c>
      <c r="E162" s="43">
        <v>0</v>
      </c>
      <c r="F162" s="43">
        <v>9.4999999999999998E-3</v>
      </c>
      <c r="G162" s="43">
        <v>2.9100000000000001E-2</v>
      </c>
      <c r="H162" s="43">
        <v>5.2999999999999999E-2</v>
      </c>
      <c r="I162" s="43">
        <v>3.7999999999999999E-2</v>
      </c>
      <c r="J162" s="43">
        <v>0.05</v>
      </c>
      <c r="K162" s="43">
        <v>1.6E-2</v>
      </c>
    </row>
    <row r="163" spans="1:11" ht="15.95" customHeight="1">
      <c r="B163" s="26" t="str">
        <f t="shared" si="4"/>
        <v>EBO</v>
      </c>
      <c r="C163" s="49" t="s">
        <v>465</v>
      </c>
      <c r="D163" s="43">
        <v>4.41E-2</v>
      </c>
      <c r="E163" s="43">
        <v>2.86E-2</v>
      </c>
      <c r="F163" s="43">
        <v>4.2700000000000002E-2</v>
      </c>
      <c r="G163" s="43">
        <v>3.8800000000000001E-2</v>
      </c>
      <c r="H163" s="43">
        <v>3.9E-2</v>
      </c>
      <c r="I163" s="43">
        <v>0</v>
      </c>
      <c r="J163" s="43">
        <v>8.0000000000000002E-3</v>
      </c>
      <c r="K163" s="43">
        <v>0</v>
      </c>
    </row>
    <row r="164" spans="1:11" ht="15.95" customHeight="1">
      <c r="B164" s="26" t="str">
        <f t="shared" si="4"/>
        <v>EBO</v>
      </c>
      <c r="C164" s="49" t="s">
        <v>466</v>
      </c>
      <c r="D164" s="46">
        <v>8</v>
      </c>
      <c r="E164" s="46">
        <v>9</v>
      </c>
      <c r="F164" s="46">
        <v>8</v>
      </c>
      <c r="G164" s="46">
        <v>6</v>
      </c>
      <c r="H164" s="46">
        <v>9</v>
      </c>
      <c r="I164" s="46">
        <v>11</v>
      </c>
      <c r="J164" s="46">
        <v>7</v>
      </c>
      <c r="K164" s="46">
        <v>10</v>
      </c>
    </row>
    <row r="165" spans="1:11" s="25" customFormat="1" ht="15.95" customHeight="1">
      <c r="A165" s="52"/>
      <c r="B165" s="652" t="str">
        <f t="shared" si="4"/>
        <v>EBO</v>
      </c>
      <c r="C165" s="652" t="s">
        <v>467</v>
      </c>
      <c r="D165" s="653">
        <v>2021</v>
      </c>
      <c r="E165" s="653">
        <v>2020</v>
      </c>
      <c r="F165" s="653">
        <v>2019</v>
      </c>
      <c r="G165" s="653">
        <v>2018</v>
      </c>
      <c r="H165" s="654">
        <f>$H$4</f>
        <v>2017</v>
      </c>
      <c r="I165" s="654">
        <f>$I$4</f>
        <v>2016</v>
      </c>
      <c r="J165" s="652">
        <f>$J$4</f>
        <v>2015</v>
      </c>
      <c r="K165" s="652">
        <f>$K$4</f>
        <v>2014</v>
      </c>
    </row>
    <row r="166" spans="1:11" ht="15.95" customHeight="1">
      <c r="B166" s="26" t="str">
        <f t="shared" si="4"/>
        <v>EBO</v>
      </c>
      <c r="C166" s="49" t="s">
        <v>468</v>
      </c>
      <c r="D166" s="45">
        <v>16792</v>
      </c>
      <c r="E166" s="45">
        <v>14497</v>
      </c>
      <c r="F166" s="45" t="s">
        <v>598</v>
      </c>
      <c r="G166" s="45">
        <v>14646</v>
      </c>
      <c r="H166" s="45">
        <v>15205</v>
      </c>
      <c r="I166" s="45">
        <v>14918</v>
      </c>
      <c r="J166" s="45">
        <v>13745</v>
      </c>
      <c r="K166" s="45">
        <v>13938</v>
      </c>
    </row>
    <row r="167" spans="1:11" ht="15.95" customHeight="1">
      <c r="B167" s="26" t="str">
        <f t="shared" si="4"/>
        <v>EBO</v>
      </c>
      <c r="C167" s="49" t="s">
        <v>470</v>
      </c>
      <c r="D167" s="45">
        <v>3626</v>
      </c>
      <c r="E167" s="45">
        <v>3285</v>
      </c>
      <c r="F167" s="45" t="s">
        <v>599</v>
      </c>
      <c r="G167" s="45">
        <v>3488</v>
      </c>
      <c r="H167" s="45">
        <v>4068</v>
      </c>
      <c r="I167" s="45">
        <v>3720</v>
      </c>
      <c r="J167" s="45">
        <v>3803</v>
      </c>
      <c r="K167" s="45">
        <v>3227</v>
      </c>
    </row>
    <row r="168" spans="1:11" ht="15.95" customHeight="1">
      <c r="B168" s="26" t="str">
        <f t="shared" si="4"/>
        <v>EBO</v>
      </c>
      <c r="C168" s="49" t="s">
        <v>473</v>
      </c>
      <c r="D168" s="45">
        <v>15</v>
      </c>
      <c r="E168" s="45">
        <v>16</v>
      </c>
      <c r="F168" s="45" t="s">
        <v>600</v>
      </c>
      <c r="G168" s="45">
        <v>19</v>
      </c>
      <c r="H168" s="45">
        <v>10</v>
      </c>
      <c r="I168" s="45">
        <v>65</v>
      </c>
      <c r="J168" s="45">
        <v>40</v>
      </c>
      <c r="K168" s="45">
        <v>37</v>
      </c>
    </row>
    <row r="169" spans="1:11" ht="15.95" customHeight="1">
      <c r="B169" s="26" t="str">
        <f t="shared" si="4"/>
        <v>EBO</v>
      </c>
      <c r="C169" s="49" t="s">
        <v>476</v>
      </c>
      <c r="D169" s="45">
        <v>2506</v>
      </c>
      <c r="E169" s="45">
        <v>2385</v>
      </c>
      <c r="F169" s="45" t="s">
        <v>601</v>
      </c>
      <c r="G169" s="45">
        <v>2261</v>
      </c>
      <c r="H169" s="45">
        <v>2274</v>
      </c>
      <c r="I169" s="45">
        <v>2192</v>
      </c>
      <c r="J169" s="45">
        <v>1995</v>
      </c>
      <c r="K169" s="45">
        <v>1948</v>
      </c>
    </row>
    <row r="170" spans="1:11" ht="15.95" customHeight="1">
      <c r="B170" s="26" t="str">
        <f t="shared" si="4"/>
        <v>EBO</v>
      </c>
      <c r="C170" s="49" t="s">
        <v>479</v>
      </c>
      <c r="D170" s="45" t="s">
        <v>62</v>
      </c>
      <c r="E170" s="45" t="s">
        <v>62</v>
      </c>
      <c r="F170" s="45" t="s">
        <v>62</v>
      </c>
      <c r="G170" s="45" t="s">
        <v>62</v>
      </c>
      <c r="H170" s="45" t="s">
        <v>62</v>
      </c>
      <c r="I170" s="45" t="s">
        <v>62</v>
      </c>
      <c r="J170" s="45">
        <v>403</v>
      </c>
      <c r="K170" s="45">
        <v>325</v>
      </c>
    </row>
    <row r="171" spans="1:11" ht="15.95" customHeight="1">
      <c r="B171" s="26" t="str">
        <f t="shared" si="4"/>
        <v>EBO</v>
      </c>
      <c r="C171" s="49" t="s">
        <v>480</v>
      </c>
      <c r="D171" s="45">
        <v>1100</v>
      </c>
      <c r="E171" s="45">
        <v>1339</v>
      </c>
      <c r="F171" s="45" t="s">
        <v>602</v>
      </c>
      <c r="G171" s="45">
        <v>1068</v>
      </c>
      <c r="H171" s="45">
        <v>1089</v>
      </c>
      <c r="I171" s="45">
        <v>1086</v>
      </c>
      <c r="J171" s="45">
        <v>907</v>
      </c>
      <c r="K171" s="45">
        <v>879</v>
      </c>
    </row>
    <row r="172" spans="1:11" ht="15.95" customHeight="1">
      <c r="B172" s="26" t="str">
        <f t="shared" si="4"/>
        <v>EBO</v>
      </c>
      <c r="C172" s="49" t="s">
        <v>483</v>
      </c>
      <c r="D172" s="45" t="s">
        <v>62</v>
      </c>
      <c r="E172" s="45" t="s">
        <v>62</v>
      </c>
      <c r="F172" s="45" t="s">
        <v>62</v>
      </c>
      <c r="G172" s="45" t="s">
        <v>62</v>
      </c>
      <c r="H172" s="45" t="s">
        <v>62</v>
      </c>
      <c r="I172" s="45">
        <v>153</v>
      </c>
      <c r="J172" s="45">
        <v>222</v>
      </c>
      <c r="K172" s="45">
        <v>170</v>
      </c>
    </row>
    <row r="173" spans="1:11" ht="15.95" customHeight="1">
      <c r="B173" s="26" t="str">
        <f t="shared" si="4"/>
        <v>EBO</v>
      </c>
      <c r="C173" s="49" t="s">
        <v>484</v>
      </c>
      <c r="D173" s="46">
        <v>498</v>
      </c>
      <c r="E173" s="46">
        <v>479</v>
      </c>
      <c r="F173" s="46" t="s">
        <v>603</v>
      </c>
      <c r="G173" s="45">
        <v>628</v>
      </c>
      <c r="H173" s="45">
        <v>412</v>
      </c>
      <c r="I173" s="45" t="s">
        <v>62</v>
      </c>
      <c r="J173" s="45" t="s">
        <v>62</v>
      </c>
      <c r="K173" s="45" t="s">
        <v>62</v>
      </c>
    </row>
    <row r="174" spans="1:11" ht="15.95" customHeight="1">
      <c r="B174" s="26" t="str">
        <f t="shared" si="4"/>
        <v>EBO</v>
      </c>
      <c r="C174" s="49" t="s">
        <v>487</v>
      </c>
      <c r="D174" s="46" t="s">
        <v>62</v>
      </c>
      <c r="E174" s="46" t="s">
        <v>62</v>
      </c>
      <c r="F174" s="46" t="s">
        <v>101</v>
      </c>
      <c r="G174" s="46" t="s">
        <v>62</v>
      </c>
      <c r="H174" s="46" t="s">
        <v>62</v>
      </c>
      <c r="I174" s="45" t="s">
        <v>62</v>
      </c>
      <c r="J174" s="45" t="s">
        <v>62</v>
      </c>
      <c r="K174" s="45" t="s">
        <v>62</v>
      </c>
    </row>
    <row r="175" spans="1:11" ht="15.95" customHeight="1">
      <c r="B175" s="26" t="str">
        <f t="shared" si="4"/>
        <v>EBO</v>
      </c>
      <c r="C175" s="49" t="s">
        <v>489</v>
      </c>
      <c r="D175" s="46">
        <v>91</v>
      </c>
      <c r="E175" s="46">
        <v>58</v>
      </c>
      <c r="F175" s="46" t="s">
        <v>604</v>
      </c>
      <c r="G175" s="45">
        <v>76</v>
      </c>
      <c r="H175" s="45">
        <v>24</v>
      </c>
      <c r="I175" s="46">
        <v>9</v>
      </c>
      <c r="J175" s="46">
        <v>34</v>
      </c>
      <c r="K175" s="46">
        <v>28</v>
      </c>
    </row>
    <row r="176" spans="1:11" ht="15.95" customHeight="1">
      <c r="B176" s="26" t="str">
        <f t="shared" si="4"/>
        <v>EBO</v>
      </c>
      <c r="C176" s="49" t="s">
        <v>492</v>
      </c>
      <c r="D176" s="46">
        <v>411</v>
      </c>
      <c r="E176" s="46">
        <v>194</v>
      </c>
      <c r="F176" s="46" t="s">
        <v>605</v>
      </c>
      <c r="G176" s="46">
        <v>382</v>
      </c>
      <c r="H176" s="46">
        <v>403</v>
      </c>
      <c r="I176" s="46">
        <v>329</v>
      </c>
      <c r="J176" s="46">
        <v>267</v>
      </c>
      <c r="K176" s="46">
        <v>259</v>
      </c>
    </row>
    <row r="177" spans="1:11" ht="15.95" customHeight="1">
      <c r="B177" s="26" t="str">
        <f t="shared" si="4"/>
        <v>EBO</v>
      </c>
      <c r="C177" s="49" t="s">
        <v>495</v>
      </c>
      <c r="D177" s="46">
        <v>564</v>
      </c>
      <c r="E177" s="46">
        <v>1052</v>
      </c>
      <c r="F177" s="46" t="s">
        <v>606</v>
      </c>
      <c r="G177" s="45">
        <v>525</v>
      </c>
      <c r="H177" s="45">
        <v>87</v>
      </c>
      <c r="I177" s="46">
        <v>490</v>
      </c>
      <c r="J177" s="46">
        <v>35</v>
      </c>
      <c r="K177" s="46">
        <v>35</v>
      </c>
    </row>
    <row r="178" spans="1:11" s="25" customFormat="1" ht="15.95" customHeight="1">
      <c r="A178" s="52"/>
      <c r="B178" s="652" t="str">
        <f t="shared" si="4"/>
        <v>EBO</v>
      </c>
      <c r="C178" s="652" t="s">
        <v>212</v>
      </c>
      <c r="D178" s="653">
        <v>2021</v>
      </c>
      <c r="E178" s="653">
        <v>2020</v>
      </c>
      <c r="F178" s="653">
        <v>2019</v>
      </c>
      <c r="G178" s="653">
        <v>2018</v>
      </c>
      <c r="H178" s="654">
        <f>$H$4</f>
        <v>2017</v>
      </c>
      <c r="I178" s="654">
        <f>$I$4</f>
        <v>2016</v>
      </c>
      <c r="J178" s="652">
        <f>$J$4</f>
        <v>2015</v>
      </c>
      <c r="K178" s="652">
        <f>$K$4</f>
        <v>2014</v>
      </c>
    </row>
    <row r="179" spans="1:11" s="25" customFormat="1" ht="15.95" customHeight="1">
      <c r="A179" s="52"/>
      <c r="B179" s="26" t="str">
        <f t="shared" si="4"/>
        <v>EBO</v>
      </c>
      <c r="C179" s="49" t="s">
        <v>498</v>
      </c>
      <c r="D179" s="46">
        <v>2883</v>
      </c>
      <c r="E179" s="46">
        <v>1819</v>
      </c>
      <c r="F179" s="46" t="s">
        <v>607</v>
      </c>
      <c r="G179" s="45">
        <v>1640</v>
      </c>
      <c r="H179" s="45">
        <v>1531</v>
      </c>
      <c r="I179" s="45">
        <v>1895</v>
      </c>
      <c r="J179" s="45">
        <v>1719</v>
      </c>
      <c r="K179" s="45">
        <v>1282</v>
      </c>
    </row>
    <row r="180" spans="1:11" ht="15.95" customHeight="1">
      <c r="B180" s="26" t="str">
        <f t="shared" si="4"/>
        <v>EBO</v>
      </c>
      <c r="C180" s="49" t="s">
        <v>501</v>
      </c>
      <c r="D180" s="43">
        <v>0.17199999999999999</v>
      </c>
      <c r="E180" s="43">
        <v>0.125</v>
      </c>
      <c r="F180" s="43">
        <v>0.39600000000000002</v>
      </c>
      <c r="G180" s="43">
        <v>0.112</v>
      </c>
      <c r="H180" s="43">
        <v>0.10100000000000001</v>
      </c>
      <c r="I180" s="43">
        <v>0.127</v>
      </c>
      <c r="J180" s="43">
        <v>0.125</v>
      </c>
      <c r="K180" s="43">
        <v>9.1999999999999998E-2</v>
      </c>
    </row>
    <row r="181" spans="1:11" ht="15.95" customHeight="1">
      <c r="B181" s="26" t="str">
        <f t="shared" si="4"/>
        <v>EBO</v>
      </c>
      <c r="C181" s="49" t="s">
        <v>502</v>
      </c>
      <c r="D181" s="46">
        <v>55.34</v>
      </c>
      <c r="E181" s="46">
        <v>61.95</v>
      </c>
      <c r="F181" s="46">
        <v>57.34</v>
      </c>
      <c r="G181" s="46">
        <v>59.65</v>
      </c>
      <c r="H181" s="46">
        <v>49.4</v>
      </c>
      <c r="I181" s="46">
        <v>9.85</v>
      </c>
      <c r="J181" s="46">
        <v>18.16</v>
      </c>
      <c r="K181" s="46">
        <v>15.14</v>
      </c>
    </row>
    <row r="182" spans="1:11" ht="15.95" customHeight="1">
      <c r="B182" s="26" t="str">
        <f t="shared" si="4"/>
        <v>EBO</v>
      </c>
      <c r="C182" s="49" t="s">
        <v>505</v>
      </c>
      <c r="D182" s="46">
        <v>1.1200000000000001</v>
      </c>
      <c r="E182" s="46">
        <v>1</v>
      </c>
      <c r="F182" s="46">
        <v>1.05</v>
      </c>
      <c r="G182" s="46">
        <v>1.03</v>
      </c>
      <c r="H182" s="46">
        <v>1.1000000000000001</v>
      </c>
      <c r="I182" s="46">
        <v>1.03</v>
      </c>
      <c r="J182" s="46">
        <v>1.1299999999999999</v>
      </c>
      <c r="K182" s="46">
        <v>1.23</v>
      </c>
    </row>
    <row r="183" spans="1:11" s="25" customFormat="1" ht="15.95" customHeight="1">
      <c r="A183" s="52"/>
      <c r="B183" s="652" t="str">
        <f t="shared" si="4"/>
        <v>EBO</v>
      </c>
      <c r="C183" s="652" t="s">
        <v>508</v>
      </c>
      <c r="D183" s="653">
        <v>2021</v>
      </c>
      <c r="E183" s="653">
        <v>2020</v>
      </c>
      <c r="F183" s="653">
        <v>2019</v>
      </c>
      <c r="G183" s="653">
        <v>2018</v>
      </c>
      <c r="H183" s="654">
        <f>$H$4</f>
        <v>2017</v>
      </c>
      <c r="I183" s="654">
        <f>$I$4</f>
        <v>2016</v>
      </c>
      <c r="J183" s="652">
        <f>$J$4</f>
        <v>2015</v>
      </c>
      <c r="K183" s="652">
        <f>$K$4</f>
        <v>2014</v>
      </c>
    </row>
    <row r="184" spans="1:11" s="25" customFormat="1" ht="15.95" customHeight="1">
      <c r="A184" s="52"/>
      <c r="B184" s="26" t="str">
        <f t="shared" si="4"/>
        <v>EBO</v>
      </c>
      <c r="C184" s="76" t="s">
        <v>509</v>
      </c>
      <c r="D184" s="9">
        <v>58073</v>
      </c>
      <c r="E184" s="9">
        <v>55572</v>
      </c>
      <c r="F184" s="9">
        <v>53153</v>
      </c>
      <c r="G184" s="9">
        <v>55572</v>
      </c>
      <c r="H184" s="9">
        <v>44282</v>
      </c>
      <c r="I184" s="9">
        <v>23190.97</v>
      </c>
      <c r="J184" s="9">
        <v>26956.93</v>
      </c>
      <c r="K184" s="9">
        <v>27416.89</v>
      </c>
    </row>
    <row r="185" spans="1:11" ht="15.95" customHeight="1">
      <c r="B185" s="26" t="str">
        <f t="shared" si="4"/>
        <v>EBO</v>
      </c>
      <c r="C185" s="76" t="s">
        <v>513</v>
      </c>
      <c r="D185" s="9">
        <v>12032</v>
      </c>
      <c r="E185" s="9">
        <v>11812</v>
      </c>
      <c r="F185" s="9">
        <v>9256</v>
      </c>
      <c r="G185" s="9">
        <v>11812</v>
      </c>
      <c r="H185" s="9">
        <v>12640</v>
      </c>
      <c r="I185" s="9">
        <v>12784</v>
      </c>
      <c r="J185" s="9">
        <v>14192</v>
      </c>
      <c r="K185" s="9">
        <v>6686.95</v>
      </c>
    </row>
    <row r="186" spans="1:11" ht="15.95" customHeight="1">
      <c r="B186" s="26" t="str">
        <f t="shared" si="4"/>
        <v>EBO</v>
      </c>
      <c r="C186" s="76" t="s">
        <v>517</v>
      </c>
      <c r="D186" s="9">
        <v>3024</v>
      </c>
      <c r="E186" s="9">
        <v>2572</v>
      </c>
      <c r="F186" s="9">
        <v>2904</v>
      </c>
      <c r="G186" s="9">
        <v>2572</v>
      </c>
      <c r="H186" s="9">
        <v>2397</v>
      </c>
      <c r="I186" s="9">
        <v>3042</v>
      </c>
      <c r="J186" s="9">
        <v>2559</v>
      </c>
      <c r="K186" s="9">
        <v>2319.2800000000002</v>
      </c>
    </row>
    <row r="187" spans="1:11" ht="15.95" customHeight="1">
      <c r="B187" s="26" t="str">
        <f t="shared" si="4"/>
        <v>EBO</v>
      </c>
      <c r="C187" s="76" t="s">
        <v>521</v>
      </c>
      <c r="D187" s="9">
        <v>1756</v>
      </c>
      <c r="E187" s="9">
        <v>1437</v>
      </c>
      <c r="F187" s="9">
        <v>1465</v>
      </c>
      <c r="G187" s="9">
        <v>1437</v>
      </c>
      <c r="H187" s="9">
        <v>1486</v>
      </c>
      <c r="I187" s="9">
        <v>1414</v>
      </c>
      <c r="J187" s="9">
        <v>1741</v>
      </c>
      <c r="K187" s="9">
        <v>1183.54</v>
      </c>
    </row>
    <row r="188" spans="1:11" ht="15.95" customHeight="1">
      <c r="B188" s="652" t="str">
        <f t="shared" si="4"/>
        <v>EBO</v>
      </c>
      <c r="C188" s="652" t="s">
        <v>525</v>
      </c>
      <c r="D188" s="653">
        <v>2021</v>
      </c>
      <c r="E188" s="653">
        <v>2020</v>
      </c>
      <c r="F188" s="653">
        <v>2019</v>
      </c>
      <c r="G188" s="653">
        <v>2018</v>
      </c>
      <c r="H188" s="654">
        <f>$H$4</f>
        <v>2017</v>
      </c>
      <c r="I188" s="654">
        <f>$I$4</f>
        <v>2016</v>
      </c>
      <c r="J188" s="652">
        <f>$J$4</f>
        <v>2015</v>
      </c>
      <c r="K188" s="652">
        <f>$K$4</f>
        <v>2014</v>
      </c>
    </row>
    <row r="189" spans="1:11" s="27" customFormat="1" ht="15.95" customHeight="1">
      <c r="B189" s="26" t="str">
        <f t="shared" si="4"/>
        <v>EBO</v>
      </c>
      <c r="C189" s="76" t="s">
        <v>526</v>
      </c>
      <c r="D189" s="5">
        <v>35.520000000000003</v>
      </c>
      <c r="E189" s="5">
        <v>38.93</v>
      </c>
      <c r="F189" s="5">
        <v>44.15</v>
      </c>
      <c r="G189" s="5">
        <v>44.58</v>
      </c>
      <c r="H189" s="5">
        <v>45.7</v>
      </c>
      <c r="I189" s="5">
        <v>51.7</v>
      </c>
      <c r="J189" s="5">
        <v>52.6</v>
      </c>
      <c r="K189" s="5">
        <v>54.9</v>
      </c>
    </row>
    <row r="190" spans="1:11" s="52" customFormat="1" ht="15.95" customHeight="1">
      <c r="B190" s="26" t="str">
        <f t="shared" si="4"/>
        <v>EBO</v>
      </c>
      <c r="C190" s="76" t="s">
        <v>530</v>
      </c>
      <c r="D190" s="5" t="s">
        <v>249</v>
      </c>
      <c r="E190" s="5" t="s">
        <v>101</v>
      </c>
      <c r="F190" s="5" t="s">
        <v>101</v>
      </c>
      <c r="G190" s="5">
        <v>2.5</v>
      </c>
      <c r="H190" s="5">
        <v>4.6500000000000004</v>
      </c>
      <c r="I190" s="5">
        <v>6.21</v>
      </c>
      <c r="J190" s="5">
        <v>1.88</v>
      </c>
      <c r="K190" s="5">
        <v>3.69</v>
      </c>
    </row>
    <row r="191" spans="1:11" s="27" customFormat="1" ht="15.95" customHeight="1">
      <c r="B191" s="26" t="str">
        <f t="shared" si="4"/>
        <v>EBO</v>
      </c>
      <c r="C191" s="76" t="s">
        <v>533</v>
      </c>
      <c r="D191" s="5" t="s">
        <v>249</v>
      </c>
      <c r="E191" s="5" t="s">
        <v>101</v>
      </c>
      <c r="F191" s="5" t="s">
        <v>101</v>
      </c>
      <c r="G191" s="5">
        <v>12.49</v>
      </c>
      <c r="H191" s="93">
        <v>23.25</v>
      </c>
      <c r="I191" s="5">
        <v>20.7</v>
      </c>
      <c r="J191" s="5">
        <v>28.23</v>
      </c>
      <c r="K191" s="5">
        <v>14.76</v>
      </c>
    </row>
    <row r="192" spans="1:11" s="27" customFormat="1" ht="15.95" customHeight="1">
      <c r="B192" s="26" t="str">
        <f t="shared" si="4"/>
        <v>EBO</v>
      </c>
      <c r="C192" s="76" t="s">
        <v>536</v>
      </c>
      <c r="D192" s="5">
        <v>6.68</v>
      </c>
      <c r="E192" s="5">
        <v>2.78</v>
      </c>
      <c r="F192" s="5">
        <v>3.33</v>
      </c>
      <c r="G192" s="5" t="s">
        <v>101</v>
      </c>
      <c r="H192" s="5">
        <v>5.26</v>
      </c>
      <c r="I192" s="5">
        <v>0</v>
      </c>
      <c r="J192" s="5">
        <v>4.67</v>
      </c>
      <c r="K192" s="5">
        <v>0</v>
      </c>
    </row>
    <row r="193" spans="1:11" s="27" customFormat="1" ht="15.95" customHeight="1">
      <c r="B193" s="26" t="str">
        <f t="shared" si="4"/>
        <v>EBO</v>
      </c>
      <c r="C193" s="76" t="s">
        <v>540</v>
      </c>
      <c r="D193" s="5">
        <v>116.87</v>
      </c>
      <c r="E193" s="5">
        <v>83.33</v>
      </c>
      <c r="F193" s="5">
        <v>100</v>
      </c>
      <c r="G193" s="5" t="s">
        <v>101</v>
      </c>
      <c r="H193" s="93">
        <v>157.88999999999999</v>
      </c>
      <c r="I193" s="5">
        <v>0</v>
      </c>
      <c r="J193" s="5">
        <v>210.28</v>
      </c>
      <c r="K193" s="5">
        <v>0</v>
      </c>
    </row>
    <row r="194" spans="1:11" s="27" customFormat="1" ht="15.95" customHeight="1">
      <c r="B194" s="26" t="str">
        <f t="shared" si="4"/>
        <v>EBO</v>
      </c>
      <c r="C194" s="76" t="s">
        <v>544</v>
      </c>
      <c r="D194" s="5">
        <v>2.9</v>
      </c>
      <c r="E194" s="5">
        <v>3.99</v>
      </c>
      <c r="F194" s="5">
        <v>1.58</v>
      </c>
      <c r="G194" s="5">
        <v>3.58</v>
      </c>
      <c r="H194" s="5">
        <v>4.84</v>
      </c>
      <c r="I194" s="5">
        <v>4.6500000000000004</v>
      </c>
      <c r="J194" s="5">
        <v>5.55</v>
      </c>
      <c r="K194" s="5">
        <v>5.2</v>
      </c>
    </row>
    <row r="195" spans="1:11" s="27" customFormat="1" ht="15.95" customHeight="1">
      <c r="B195" s="26" t="str">
        <f t="shared" si="4"/>
        <v>EBO</v>
      </c>
      <c r="C195" s="76" t="s">
        <v>548</v>
      </c>
      <c r="D195" s="93">
        <v>50.74</v>
      </c>
      <c r="E195" s="93">
        <v>13.3</v>
      </c>
      <c r="F195" s="93">
        <v>47.35</v>
      </c>
      <c r="G195" s="5">
        <v>62.65</v>
      </c>
      <c r="H195" s="93">
        <v>64.510000000000005</v>
      </c>
      <c r="I195" s="93">
        <v>15.5</v>
      </c>
      <c r="J195" s="93">
        <v>62.39</v>
      </c>
      <c r="K195" s="93">
        <v>10.39</v>
      </c>
    </row>
    <row r="196" spans="1:11" s="27" customFormat="1" ht="15.95" customHeight="1">
      <c r="B196" s="26" t="str">
        <f t="shared" si="4"/>
        <v>EBO</v>
      </c>
      <c r="C196" s="76" t="s">
        <v>552</v>
      </c>
      <c r="D196" s="5" t="s">
        <v>249</v>
      </c>
      <c r="E196" s="5" t="s">
        <v>101</v>
      </c>
      <c r="F196" s="5" t="s">
        <v>101</v>
      </c>
      <c r="G196" s="5" t="s">
        <v>101</v>
      </c>
      <c r="H196" s="5">
        <v>0</v>
      </c>
      <c r="I196" s="5">
        <v>0</v>
      </c>
      <c r="J196" s="5">
        <v>0</v>
      </c>
      <c r="K196" s="5">
        <v>0</v>
      </c>
    </row>
    <row r="197" spans="1:11" s="27" customFormat="1" ht="15.95" customHeight="1">
      <c r="B197" s="26" t="str">
        <f t="shared" si="4"/>
        <v>EBO</v>
      </c>
      <c r="C197" s="76" t="s">
        <v>553</v>
      </c>
      <c r="D197" s="5" t="s">
        <v>249</v>
      </c>
      <c r="E197" s="5" t="s">
        <v>101</v>
      </c>
      <c r="F197" s="5" t="s">
        <v>101</v>
      </c>
      <c r="G197" s="5" t="s">
        <v>101</v>
      </c>
      <c r="H197" s="5">
        <v>0</v>
      </c>
      <c r="I197" s="5">
        <v>0</v>
      </c>
      <c r="J197" s="5">
        <v>0</v>
      </c>
      <c r="K197" s="5">
        <v>0</v>
      </c>
    </row>
    <row r="198" spans="1:11" s="25" customFormat="1" ht="15.95" customHeight="1">
      <c r="A198" s="52"/>
      <c r="B198" s="652" t="str">
        <f t="shared" si="4"/>
        <v>EBO</v>
      </c>
      <c r="C198" s="652" t="s">
        <v>554</v>
      </c>
      <c r="D198" s="653">
        <v>2021</v>
      </c>
      <c r="E198" s="653">
        <v>2020</v>
      </c>
      <c r="F198" s="653">
        <v>2019</v>
      </c>
      <c r="G198" s="653">
        <v>2018</v>
      </c>
      <c r="H198" s="654">
        <f>$H$4</f>
        <v>2017</v>
      </c>
      <c r="I198" s="654">
        <f>$I$4</f>
        <v>2016</v>
      </c>
      <c r="J198" s="652">
        <f>$J$4</f>
        <v>2015</v>
      </c>
      <c r="K198" s="652">
        <f>$K$4</f>
        <v>2014</v>
      </c>
    </row>
    <row r="199" spans="1:11" s="27" customFormat="1" ht="15.95" customHeight="1">
      <c r="B199" s="26" t="str">
        <f t="shared" si="4"/>
        <v>EBO</v>
      </c>
      <c r="C199" s="153" t="s">
        <v>555</v>
      </c>
      <c r="D199" s="288"/>
      <c r="E199" s="71"/>
      <c r="F199" s="71"/>
      <c r="G199" s="71"/>
      <c r="H199" s="71"/>
      <c r="I199" s="71"/>
      <c r="J199" s="71"/>
      <c r="K199" s="72"/>
    </row>
    <row r="200" spans="1:11" s="52" customFormat="1" ht="15.95" customHeight="1">
      <c r="B200" s="26" t="str">
        <f t="shared" si="4"/>
        <v>EBO</v>
      </c>
      <c r="C200" s="154" t="s">
        <v>556</v>
      </c>
      <c r="D200" s="69">
        <v>1.9599999999999999E-2</v>
      </c>
      <c r="E200" s="69">
        <v>1.9E-2</v>
      </c>
      <c r="F200" s="69">
        <v>2.3699999999999999E-2</v>
      </c>
      <c r="G200" s="69">
        <v>2.4299999999999999E-2</v>
      </c>
      <c r="H200" s="69">
        <v>3.9E-2</v>
      </c>
      <c r="I200" s="69">
        <v>0.11</v>
      </c>
      <c r="J200" s="69">
        <v>0.112</v>
      </c>
      <c r="K200" s="69">
        <v>8.5999999999999993E-2</v>
      </c>
    </row>
    <row r="201" spans="1:11" s="27" customFormat="1" ht="15.95" customHeight="1">
      <c r="B201" s="26" t="str">
        <f t="shared" si="4"/>
        <v>EBO</v>
      </c>
      <c r="C201" s="76" t="s">
        <v>557</v>
      </c>
      <c r="D201" s="64">
        <v>0.68630000000000002</v>
      </c>
      <c r="E201" s="64">
        <v>0.72860000000000003</v>
      </c>
      <c r="F201" s="64">
        <v>0.73460000000000003</v>
      </c>
      <c r="G201" s="64">
        <v>0.8155</v>
      </c>
      <c r="H201" s="64">
        <v>0.78300000000000003</v>
      </c>
      <c r="I201" s="64">
        <v>0.69899999999999995</v>
      </c>
      <c r="J201" s="64">
        <v>0.69799999999999995</v>
      </c>
      <c r="K201" s="64">
        <v>0.77100000000000002</v>
      </c>
    </row>
    <row r="202" spans="1:11" s="27" customFormat="1" ht="15.95" customHeight="1">
      <c r="B202" s="26" t="str">
        <f t="shared" si="4"/>
        <v>EBO</v>
      </c>
      <c r="C202" s="76" t="s">
        <v>558</v>
      </c>
      <c r="D202" s="64">
        <v>0.1716</v>
      </c>
      <c r="E202" s="64">
        <v>0.1429</v>
      </c>
      <c r="F202" s="64">
        <v>0.1232</v>
      </c>
      <c r="G202" s="64">
        <v>3.8800000000000001E-2</v>
      </c>
      <c r="H202" s="64">
        <v>3.9E-2</v>
      </c>
      <c r="I202" s="64">
        <v>4.2000000000000003E-2</v>
      </c>
      <c r="J202" s="64">
        <v>3.6999999999999998E-2</v>
      </c>
      <c r="K202" s="64" t="s">
        <v>62</v>
      </c>
    </row>
    <row r="203" spans="1:11" s="27" customFormat="1" ht="15.95" customHeight="1">
      <c r="B203" s="26" t="str">
        <f t="shared" si="4"/>
        <v>EBO</v>
      </c>
      <c r="C203" s="76" t="s">
        <v>559</v>
      </c>
      <c r="D203" s="64">
        <v>0.1225</v>
      </c>
      <c r="E203" s="64">
        <v>0.1095</v>
      </c>
      <c r="F203" s="64">
        <v>0.11849999999999999</v>
      </c>
      <c r="G203" s="64">
        <v>0.11650000000000001</v>
      </c>
      <c r="H203" s="64">
        <v>0.13500000000000001</v>
      </c>
      <c r="I203" s="64">
        <v>0.14000000000000001</v>
      </c>
      <c r="J203" s="64">
        <v>0.14499999999999999</v>
      </c>
      <c r="K203" s="64">
        <v>0.13</v>
      </c>
    </row>
    <row r="204" spans="1:11" s="27" customFormat="1" ht="15.95" customHeight="1">
      <c r="B204" s="26" t="str">
        <f t="shared" si="4"/>
        <v>EBO</v>
      </c>
      <c r="C204" s="76" t="s">
        <v>560</v>
      </c>
      <c r="D204" s="64">
        <v>0</v>
      </c>
      <c r="E204" s="64">
        <v>0</v>
      </c>
      <c r="F204" s="64">
        <v>0</v>
      </c>
      <c r="G204" s="64">
        <v>4.8999999999999998E-3</v>
      </c>
      <c r="H204" s="64">
        <v>5.0000000000000001E-3</v>
      </c>
      <c r="I204" s="64">
        <v>8.0000000000000002E-3</v>
      </c>
      <c r="J204" s="64">
        <v>8.0000000000000002E-3</v>
      </c>
      <c r="K204" s="64">
        <v>1.2999999999999999E-2</v>
      </c>
    </row>
    <row r="205" spans="1:11" s="27" customFormat="1" ht="15.95" customHeight="1">
      <c r="B205" s="26" t="str">
        <f t="shared" si="4"/>
        <v>EBO</v>
      </c>
      <c r="C205" s="76" t="s">
        <v>561</v>
      </c>
      <c r="D205" s="289">
        <v>11415</v>
      </c>
      <c r="E205" s="13">
        <v>2033</v>
      </c>
      <c r="F205" s="13">
        <v>21392</v>
      </c>
      <c r="G205" s="13">
        <v>16324</v>
      </c>
      <c r="H205" s="13">
        <v>24</v>
      </c>
      <c r="I205" s="13">
        <v>9</v>
      </c>
      <c r="J205" s="13">
        <v>34</v>
      </c>
      <c r="K205" s="13">
        <v>28</v>
      </c>
    </row>
    <row r="206" spans="1:11" s="27" customFormat="1" ht="15.95" customHeight="1">
      <c r="B206" s="26" t="str">
        <f t="shared" si="4"/>
        <v>EBO</v>
      </c>
      <c r="C206" s="153" t="s">
        <v>562</v>
      </c>
      <c r="D206" s="288"/>
      <c r="E206" s="71"/>
      <c r="F206" s="71"/>
      <c r="G206" s="71"/>
      <c r="H206" s="71"/>
      <c r="I206" s="71"/>
      <c r="J206" s="71"/>
      <c r="K206" s="72"/>
    </row>
    <row r="207" spans="1:11" s="27" customFormat="1" ht="15.95" customHeight="1">
      <c r="B207" s="26" t="str">
        <f t="shared" si="4"/>
        <v>EBO</v>
      </c>
      <c r="C207" s="76" t="s">
        <v>509</v>
      </c>
      <c r="D207" s="76">
        <v>4.25</v>
      </c>
      <c r="E207" s="5" t="s">
        <v>101</v>
      </c>
      <c r="F207" s="5" t="s">
        <v>101</v>
      </c>
      <c r="G207" s="5" t="s">
        <v>101</v>
      </c>
      <c r="H207" s="5">
        <v>8</v>
      </c>
      <c r="I207" s="5">
        <v>67.3</v>
      </c>
      <c r="J207" s="5">
        <v>8</v>
      </c>
      <c r="K207" s="5">
        <v>0</v>
      </c>
    </row>
    <row r="208" spans="1:11" s="27" customFormat="1" ht="15.95" customHeight="1">
      <c r="B208" s="26" t="str">
        <f t="shared" si="4"/>
        <v>EBO</v>
      </c>
      <c r="C208" s="76" t="s">
        <v>513</v>
      </c>
      <c r="D208" s="76">
        <v>55.53</v>
      </c>
      <c r="E208" s="5">
        <v>39.33</v>
      </c>
      <c r="F208" s="5">
        <v>12.5</v>
      </c>
      <c r="G208" s="5">
        <v>12.48</v>
      </c>
      <c r="H208" s="5">
        <v>125.7</v>
      </c>
      <c r="I208" s="5">
        <v>58.2</v>
      </c>
      <c r="J208" s="5">
        <v>47.1</v>
      </c>
      <c r="K208" s="5">
        <v>88.4</v>
      </c>
    </row>
    <row r="209" spans="1:11" s="27" customFormat="1" ht="15.95" customHeight="1">
      <c r="B209" s="26" t="str">
        <f t="shared" si="4"/>
        <v>EBO</v>
      </c>
      <c r="C209" s="76" t="s">
        <v>517</v>
      </c>
      <c r="D209" s="76">
        <v>47.47</v>
      </c>
      <c r="E209" s="5">
        <v>13.19</v>
      </c>
      <c r="F209" s="5">
        <v>11.25</v>
      </c>
      <c r="G209" s="5">
        <v>10.7</v>
      </c>
      <c r="H209" s="5">
        <v>22.7</v>
      </c>
      <c r="I209" s="5">
        <v>46</v>
      </c>
      <c r="J209" s="5">
        <v>29</v>
      </c>
      <c r="K209" s="5">
        <v>44.9</v>
      </c>
    </row>
    <row r="210" spans="1:11" s="27" customFormat="1" ht="15.95" customHeight="1">
      <c r="B210" s="26" t="str">
        <f t="shared" si="4"/>
        <v>EBO</v>
      </c>
      <c r="C210" s="76" t="s">
        <v>521</v>
      </c>
      <c r="D210" s="76">
        <v>43.15</v>
      </c>
      <c r="E210" s="5">
        <v>41.28</v>
      </c>
      <c r="F210" s="5">
        <v>61.03</v>
      </c>
      <c r="G210" s="5">
        <v>71.7</v>
      </c>
      <c r="H210" s="5">
        <v>58.5</v>
      </c>
      <c r="I210" s="5">
        <v>86.5</v>
      </c>
      <c r="J210" s="5">
        <v>80</v>
      </c>
      <c r="K210" s="5">
        <v>63.6</v>
      </c>
    </row>
    <row r="211" spans="1:11" s="25" customFormat="1" ht="15.95" customHeight="1">
      <c r="A211" s="52"/>
      <c r="B211" s="652" t="str">
        <f t="shared" si="4"/>
        <v>EBO</v>
      </c>
      <c r="C211" s="652" t="s">
        <v>576</v>
      </c>
      <c r="D211" s="653">
        <v>2021</v>
      </c>
      <c r="E211" s="653">
        <v>2020</v>
      </c>
      <c r="F211" s="653">
        <v>2019</v>
      </c>
      <c r="G211" s="653">
        <v>2018</v>
      </c>
      <c r="H211" s="654">
        <f>$H$4</f>
        <v>2017</v>
      </c>
      <c r="I211" s="654">
        <f>$I$4</f>
        <v>2016</v>
      </c>
      <c r="J211" s="652">
        <f>$J$4</f>
        <v>2015</v>
      </c>
      <c r="K211" s="652">
        <f>$K$4</f>
        <v>2014</v>
      </c>
    </row>
    <row r="212" spans="1:11" s="27" customFormat="1" ht="15.95" customHeight="1">
      <c r="B212" s="26" t="str">
        <f t="shared" si="4"/>
        <v>EBO</v>
      </c>
      <c r="C212" s="76" t="s">
        <v>577</v>
      </c>
      <c r="D212" s="98">
        <v>4.6600000000000003E-2</v>
      </c>
      <c r="E212" s="98">
        <v>3.3300000000000003E-2</v>
      </c>
      <c r="F212" s="98">
        <v>6.8699999999999997E-2</v>
      </c>
      <c r="G212" s="98">
        <v>0.12379999999999999</v>
      </c>
      <c r="H212" s="98">
        <v>5.0700000000000002E-2</v>
      </c>
      <c r="I212" s="98">
        <v>2.8500000000000001E-2</v>
      </c>
      <c r="J212" s="98">
        <v>9.9599999999999994E-2</v>
      </c>
      <c r="K212" s="98" t="s">
        <v>100</v>
      </c>
    </row>
    <row r="213" spans="1:11" s="25" customFormat="1" ht="15.95" customHeight="1">
      <c r="A213" s="52"/>
      <c r="B213" s="652" t="str">
        <f t="shared" si="4"/>
        <v>EBO</v>
      </c>
      <c r="C213" s="652" t="s">
        <v>578</v>
      </c>
      <c r="D213" s="653">
        <v>2021</v>
      </c>
      <c r="E213" s="653">
        <v>2020</v>
      </c>
      <c r="F213" s="653">
        <v>2019</v>
      </c>
      <c r="G213" s="653">
        <v>2018</v>
      </c>
      <c r="H213" s="654">
        <f>$H$4</f>
        <v>2017</v>
      </c>
      <c r="I213" s="654">
        <f>$I$4</f>
        <v>2016</v>
      </c>
      <c r="J213" s="652">
        <f>$J$4</f>
        <v>2015</v>
      </c>
      <c r="K213" s="652">
        <f>$K$4</f>
        <v>2014</v>
      </c>
    </row>
    <row r="214" spans="1:11" s="27" customFormat="1" ht="15.95" customHeight="1">
      <c r="B214" s="26" t="str">
        <f t="shared" si="4"/>
        <v>EBO</v>
      </c>
      <c r="C214" s="76" t="s">
        <v>579</v>
      </c>
      <c r="D214" s="76">
        <v>393</v>
      </c>
      <c r="E214" s="9">
        <v>425</v>
      </c>
      <c r="F214" s="9">
        <v>438</v>
      </c>
      <c r="G214" s="9">
        <v>1163</v>
      </c>
      <c r="H214" s="9">
        <v>1300</v>
      </c>
      <c r="I214" s="9">
        <v>3750</v>
      </c>
      <c r="J214" s="9">
        <v>4089</v>
      </c>
      <c r="K214" s="9">
        <v>786</v>
      </c>
    </row>
    <row r="215" spans="1:11" s="27" customFormat="1" ht="15.95" customHeight="1">
      <c r="B215" s="26" t="str">
        <f t="shared" si="4"/>
        <v>EBO</v>
      </c>
      <c r="C215" s="76" t="s">
        <v>580</v>
      </c>
      <c r="D215" s="76">
        <v>27</v>
      </c>
      <c r="E215" s="5">
        <v>9</v>
      </c>
      <c r="F215" s="5">
        <v>16</v>
      </c>
      <c r="G215" s="5">
        <v>28</v>
      </c>
      <c r="H215" s="5">
        <v>43</v>
      </c>
      <c r="I215" s="5">
        <v>22</v>
      </c>
      <c r="J215" s="5">
        <v>32</v>
      </c>
      <c r="K215" s="5">
        <v>48</v>
      </c>
    </row>
    <row r="216" spans="1:11" s="27" customFormat="1" ht="15.95" customHeight="1">
      <c r="B216" s="26" t="str">
        <f t="shared" ref="B216:B222" si="5">$B$150</f>
        <v>EBO</v>
      </c>
      <c r="C216" s="76" t="s">
        <v>581</v>
      </c>
      <c r="D216" s="76">
        <v>32</v>
      </c>
      <c r="E216" s="5">
        <v>5</v>
      </c>
      <c r="F216" s="5">
        <v>20</v>
      </c>
      <c r="G216" s="5">
        <v>34</v>
      </c>
      <c r="H216" s="5">
        <v>23</v>
      </c>
      <c r="I216" s="5">
        <v>24</v>
      </c>
      <c r="J216" s="5">
        <v>10</v>
      </c>
      <c r="K216" s="5">
        <v>12</v>
      </c>
    </row>
    <row r="217" spans="1:11" s="27" customFormat="1" ht="15.95" customHeight="1">
      <c r="B217" s="26" t="str">
        <f t="shared" si="5"/>
        <v>EBO</v>
      </c>
      <c r="C217" s="76" t="s">
        <v>582</v>
      </c>
      <c r="D217" s="76">
        <v>11</v>
      </c>
      <c r="E217" s="5">
        <v>4</v>
      </c>
      <c r="F217" s="5">
        <v>5</v>
      </c>
      <c r="G217" s="5">
        <v>32</v>
      </c>
      <c r="H217" s="5">
        <v>6</v>
      </c>
      <c r="I217" s="5">
        <v>8</v>
      </c>
      <c r="J217" s="5">
        <v>7</v>
      </c>
      <c r="K217" s="5">
        <v>4</v>
      </c>
    </row>
    <row r="218" spans="1:11" s="27" customFormat="1" ht="15.95" customHeight="1">
      <c r="B218" s="26" t="str">
        <f t="shared" si="5"/>
        <v>EBO</v>
      </c>
      <c r="C218" s="76" t="s">
        <v>583</v>
      </c>
      <c r="D218" s="76">
        <v>299</v>
      </c>
      <c r="E218" s="9">
        <v>263</v>
      </c>
      <c r="F218" s="9">
        <v>839</v>
      </c>
      <c r="G218" s="9">
        <v>283</v>
      </c>
      <c r="H218" s="9">
        <v>3183.23</v>
      </c>
      <c r="I218" s="9">
        <v>255</v>
      </c>
      <c r="J218" s="9">
        <v>667</v>
      </c>
      <c r="K218" s="9">
        <v>963</v>
      </c>
    </row>
    <row r="219" spans="1:11" s="25" customFormat="1" ht="15.95" customHeight="1">
      <c r="A219" s="52"/>
      <c r="B219" s="652" t="str">
        <f t="shared" si="5"/>
        <v>EBO</v>
      </c>
      <c r="C219" s="652" t="s">
        <v>584</v>
      </c>
      <c r="D219" s="653">
        <v>2021</v>
      </c>
      <c r="E219" s="653">
        <v>2020</v>
      </c>
      <c r="F219" s="653">
        <v>2019</v>
      </c>
      <c r="G219" s="653">
        <v>2018</v>
      </c>
      <c r="H219" s="654">
        <f>$H$4</f>
        <v>2017</v>
      </c>
      <c r="I219" s="654">
        <f>$I$4</f>
        <v>2016</v>
      </c>
      <c r="J219" s="652">
        <f>$J$4</f>
        <v>2015</v>
      </c>
      <c r="K219" s="652">
        <f>$K$4</f>
        <v>2014</v>
      </c>
    </row>
    <row r="220" spans="1:11" s="27" customFormat="1" ht="15.95" customHeight="1">
      <c r="B220" s="26" t="str">
        <f t="shared" si="5"/>
        <v>EBO</v>
      </c>
      <c r="C220" s="76" t="s">
        <v>585</v>
      </c>
      <c r="D220" s="76">
        <v>429</v>
      </c>
      <c r="E220" s="9">
        <v>309</v>
      </c>
      <c r="F220" s="9">
        <v>210</v>
      </c>
      <c r="G220" s="9">
        <v>197</v>
      </c>
      <c r="H220" s="9">
        <v>187</v>
      </c>
      <c r="I220" s="9">
        <v>153</v>
      </c>
      <c r="J220" s="9">
        <v>222</v>
      </c>
      <c r="K220" s="9">
        <v>170</v>
      </c>
    </row>
    <row r="221" spans="1:11" s="27" customFormat="1" ht="15.95" customHeight="1">
      <c r="B221" s="26" t="str">
        <f t="shared" si="5"/>
        <v>EBO</v>
      </c>
      <c r="C221" s="76" t="s">
        <v>586</v>
      </c>
      <c r="D221" s="76">
        <v>134</v>
      </c>
      <c r="E221" s="9">
        <v>10</v>
      </c>
      <c r="F221" s="9">
        <v>69</v>
      </c>
      <c r="G221" s="5">
        <v>30</v>
      </c>
      <c r="H221" s="5">
        <v>38</v>
      </c>
      <c r="I221" s="9">
        <v>49</v>
      </c>
      <c r="J221" s="9">
        <v>51</v>
      </c>
      <c r="K221" s="9">
        <v>47</v>
      </c>
    </row>
    <row r="222" spans="1:11" ht="15.95" customHeight="1">
      <c r="B222" s="26" t="str">
        <f t="shared" si="5"/>
        <v>EBO</v>
      </c>
    </row>
    <row r="223" spans="1:11" s="25" customFormat="1" ht="15.95" customHeight="1">
      <c r="A223" s="52"/>
      <c r="B223" s="652" t="s">
        <v>17</v>
      </c>
      <c r="C223" s="652" t="s">
        <v>447</v>
      </c>
      <c r="D223" s="653">
        <v>2021</v>
      </c>
      <c r="E223" s="653">
        <v>2020</v>
      </c>
      <c r="F223" s="653">
        <v>2019</v>
      </c>
      <c r="G223" s="653">
        <v>2018</v>
      </c>
      <c r="H223" s="654">
        <f>$H$4</f>
        <v>2017</v>
      </c>
      <c r="I223" s="654">
        <f>$I$4</f>
        <v>2016</v>
      </c>
      <c r="J223" s="652">
        <f>$J$4</f>
        <v>2015</v>
      </c>
      <c r="K223" s="652">
        <f>$K$4</f>
        <v>2014</v>
      </c>
    </row>
    <row r="224" spans="1:11" ht="15.95" customHeight="1">
      <c r="B224" s="26" t="str">
        <f>$B$223</f>
        <v>EMS</v>
      </c>
      <c r="C224" s="155" t="s">
        <v>448</v>
      </c>
      <c r="D224" s="129">
        <v>1298</v>
      </c>
      <c r="E224" s="129">
        <v>1295</v>
      </c>
      <c r="F224" s="129">
        <v>1315</v>
      </c>
      <c r="G224" s="129">
        <v>1334</v>
      </c>
      <c r="H224" s="129">
        <v>1345</v>
      </c>
      <c r="I224" s="129">
        <v>1389</v>
      </c>
      <c r="J224" s="129">
        <v>1320</v>
      </c>
      <c r="K224" s="129">
        <v>1116</v>
      </c>
    </row>
    <row r="225" spans="1:11" ht="26.25" customHeight="1">
      <c r="B225" s="26" t="str">
        <f t="shared" ref="B225:B288" si="6">$B$223</f>
        <v>EMS</v>
      </c>
      <c r="C225" s="155" t="s">
        <v>451</v>
      </c>
      <c r="D225" s="130">
        <v>1079</v>
      </c>
      <c r="E225" s="130">
        <v>941</v>
      </c>
      <c r="F225" s="130">
        <v>901</v>
      </c>
      <c r="G225" s="129">
        <v>1054</v>
      </c>
      <c r="H225" s="130">
        <v>823</v>
      </c>
      <c r="I225" s="130">
        <v>776</v>
      </c>
      <c r="J225" s="130">
        <v>912</v>
      </c>
      <c r="K225" s="129">
        <v>1555</v>
      </c>
    </row>
    <row r="226" spans="1:11" ht="15.95" customHeight="1">
      <c r="B226" s="26" t="str">
        <f t="shared" si="6"/>
        <v>EMS</v>
      </c>
      <c r="C226" s="155" t="s">
        <v>455</v>
      </c>
      <c r="D226" s="156">
        <v>0.28970000000000001</v>
      </c>
      <c r="E226" s="156">
        <v>0.3251</v>
      </c>
      <c r="F226" s="156">
        <v>0.36349999999999999</v>
      </c>
      <c r="G226" s="156">
        <v>0.31859999999999999</v>
      </c>
      <c r="H226" s="156">
        <v>0.41399999999999998</v>
      </c>
      <c r="I226" s="156">
        <v>0.40899999999999997</v>
      </c>
      <c r="J226" s="156">
        <v>0.39700000000000002</v>
      </c>
      <c r="K226" s="156">
        <v>0.36899999999999999</v>
      </c>
    </row>
    <row r="227" spans="1:11" ht="15.95" customHeight="1">
      <c r="B227" s="26" t="str">
        <f t="shared" si="6"/>
        <v>EMS</v>
      </c>
      <c r="C227" s="155" t="s">
        <v>456</v>
      </c>
      <c r="D227" s="156">
        <v>0.48920000000000002</v>
      </c>
      <c r="E227" s="156">
        <v>0.4849</v>
      </c>
      <c r="F227" s="156">
        <v>0.46839999999999998</v>
      </c>
      <c r="G227" s="156">
        <v>0.48349999999999999</v>
      </c>
      <c r="H227" s="156">
        <v>0.442</v>
      </c>
      <c r="I227" s="156">
        <v>0.38900000000000001</v>
      </c>
      <c r="J227" s="156">
        <v>0.34899999999999998</v>
      </c>
      <c r="K227" s="156">
        <v>0.318</v>
      </c>
    </row>
    <row r="228" spans="1:11" ht="15.95" customHeight="1">
      <c r="B228" s="26" t="str">
        <f t="shared" si="6"/>
        <v>EMS</v>
      </c>
      <c r="C228" s="155" t="s">
        <v>457</v>
      </c>
      <c r="D228" s="156">
        <v>0.18179999999999999</v>
      </c>
      <c r="E228" s="156">
        <v>0.15290000000000001</v>
      </c>
      <c r="F228" s="156">
        <v>0.1278</v>
      </c>
      <c r="G228" s="156">
        <v>0.13869999999999999</v>
      </c>
      <c r="H228" s="156">
        <v>9.2999999999999999E-2</v>
      </c>
      <c r="I228" s="156">
        <v>0.115</v>
      </c>
      <c r="J228" s="156">
        <v>0.128</v>
      </c>
      <c r="K228" s="156">
        <v>0.154</v>
      </c>
    </row>
    <row r="229" spans="1:11" ht="15.95" customHeight="1">
      <c r="B229" s="26" t="str">
        <f t="shared" si="6"/>
        <v>EMS</v>
      </c>
      <c r="C229" s="155" t="s">
        <v>458</v>
      </c>
      <c r="D229" s="156">
        <v>3.9300000000000002E-2</v>
      </c>
      <c r="E229" s="156">
        <v>3.7100000000000001E-2</v>
      </c>
      <c r="F229" s="156">
        <v>4.0300000000000002E-2</v>
      </c>
      <c r="G229" s="156">
        <v>5.9200000000000003E-2</v>
      </c>
      <c r="H229" s="156">
        <v>5.0999999999999997E-2</v>
      </c>
      <c r="I229" s="156">
        <v>8.7999999999999995E-2</v>
      </c>
      <c r="J229" s="156">
        <v>0.126</v>
      </c>
      <c r="K229" s="156">
        <v>0.159</v>
      </c>
    </row>
    <row r="230" spans="1:11" ht="15.95" customHeight="1">
      <c r="B230" s="26" t="str">
        <f t="shared" si="6"/>
        <v>EMS</v>
      </c>
      <c r="C230" s="155" t="s">
        <v>459</v>
      </c>
      <c r="D230" s="156">
        <v>0.1163</v>
      </c>
      <c r="E230" s="156">
        <v>0.1236</v>
      </c>
      <c r="F230" s="156">
        <v>0.1285</v>
      </c>
      <c r="G230" s="156">
        <v>0.13189999999999999</v>
      </c>
      <c r="H230" s="156">
        <v>0.13700000000000001</v>
      </c>
      <c r="I230" s="156">
        <v>0.14099999999999999</v>
      </c>
      <c r="J230" s="156">
        <v>0.14199999999999999</v>
      </c>
      <c r="K230" s="156">
        <v>0.182</v>
      </c>
    </row>
    <row r="231" spans="1:11" ht="15.95" customHeight="1">
      <c r="B231" s="26" t="str">
        <f t="shared" si="6"/>
        <v>EMS</v>
      </c>
      <c r="C231" s="155" t="s">
        <v>460</v>
      </c>
      <c r="D231" s="156">
        <v>0.17069999999999999</v>
      </c>
      <c r="E231" s="156">
        <v>0.1628</v>
      </c>
      <c r="F231" s="156">
        <v>0.16669999999999999</v>
      </c>
      <c r="G231" s="156">
        <v>0.125</v>
      </c>
      <c r="H231" s="156">
        <v>0.17799999999999999</v>
      </c>
      <c r="I231" s="156">
        <v>0.21099999999999999</v>
      </c>
      <c r="J231" s="156">
        <v>0.17799999999999999</v>
      </c>
      <c r="K231" s="156">
        <v>0.152</v>
      </c>
    </row>
    <row r="232" spans="1:11" ht="15.95" customHeight="1">
      <c r="B232" s="26" t="str">
        <f t="shared" si="6"/>
        <v>EMS</v>
      </c>
      <c r="C232" s="155" t="s">
        <v>461</v>
      </c>
      <c r="D232" s="156">
        <v>2.3099999999999999E-2</v>
      </c>
      <c r="E232" s="156">
        <v>3.0099999999999998E-2</v>
      </c>
      <c r="F232" s="156">
        <v>2.81E-2</v>
      </c>
      <c r="G232" s="156">
        <v>2.6200000000000001E-2</v>
      </c>
      <c r="H232" s="156">
        <v>2.7E-2</v>
      </c>
      <c r="I232" s="156">
        <v>3.2000000000000001E-2</v>
      </c>
      <c r="J232" s="156">
        <v>0.03</v>
      </c>
      <c r="K232" s="156">
        <v>4.3999999999999997E-2</v>
      </c>
    </row>
    <row r="233" spans="1:11" ht="15.95" customHeight="1">
      <c r="B233" s="26" t="str">
        <f t="shared" si="6"/>
        <v>EMS</v>
      </c>
      <c r="C233" s="155" t="s">
        <v>462</v>
      </c>
      <c r="D233" s="156">
        <v>0.37290000000000001</v>
      </c>
      <c r="E233" s="156">
        <v>0.38150000000000001</v>
      </c>
      <c r="F233" s="156">
        <v>0.36430000000000001</v>
      </c>
      <c r="G233" s="156">
        <v>0.34710000000000002</v>
      </c>
      <c r="H233" s="156">
        <v>0.38800000000000001</v>
      </c>
      <c r="I233" s="156">
        <v>0.41099999999999998</v>
      </c>
      <c r="J233" s="156">
        <v>0.35099999999999998</v>
      </c>
      <c r="K233" s="156">
        <v>0.309</v>
      </c>
    </row>
    <row r="234" spans="1:11" ht="15.95" customHeight="1">
      <c r="B234" s="26" t="str">
        <f t="shared" si="6"/>
        <v>EMS</v>
      </c>
      <c r="C234" s="155" t="s">
        <v>463</v>
      </c>
      <c r="D234" s="156">
        <v>0.122</v>
      </c>
      <c r="E234" s="156">
        <v>0.1163</v>
      </c>
      <c r="F234" s="156">
        <v>0.11899999999999999</v>
      </c>
      <c r="G234" s="156">
        <v>0.1</v>
      </c>
      <c r="H234" s="156">
        <v>0.111</v>
      </c>
      <c r="I234" s="156">
        <v>5.2999999999999999E-2</v>
      </c>
      <c r="J234" s="156">
        <v>0.16300000000000001</v>
      </c>
      <c r="K234" s="156">
        <v>0.16700000000000001</v>
      </c>
    </row>
    <row r="235" spans="1:11" ht="15.95" customHeight="1">
      <c r="B235" s="26" t="str">
        <f t="shared" si="6"/>
        <v>EMS</v>
      </c>
      <c r="C235" s="155" t="s">
        <v>464</v>
      </c>
      <c r="D235" s="156">
        <v>1.1599999999999999E-2</v>
      </c>
      <c r="E235" s="156">
        <v>4.5999999999999999E-3</v>
      </c>
      <c r="F235" s="156">
        <v>1.9800000000000002E-2</v>
      </c>
      <c r="G235" s="156">
        <v>3.3700000000000001E-2</v>
      </c>
      <c r="H235" s="156">
        <v>3.5999999999999997E-2</v>
      </c>
      <c r="I235" s="156">
        <v>4.2000000000000003E-2</v>
      </c>
      <c r="J235" s="156">
        <v>0.04</v>
      </c>
      <c r="K235" s="156">
        <v>4.2999999999999997E-2</v>
      </c>
    </row>
    <row r="236" spans="1:11" ht="15.95" customHeight="1">
      <c r="B236" s="26" t="str">
        <f t="shared" si="6"/>
        <v>EMS</v>
      </c>
      <c r="C236" s="155" t="s">
        <v>465</v>
      </c>
      <c r="D236" s="156">
        <v>1.3899999999999999E-2</v>
      </c>
      <c r="E236" s="156">
        <v>3.1699999999999999E-2</v>
      </c>
      <c r="F236" s="156">
        <v>1.6E-2</v>
      </c>
      <c r="G236" s="156">
        <v>2.47E-2</v>
      </c>
      <c r="H236" s="156">
        <v>1.7000000000000001E-2</v>
      </c>
      <c r="I236" s="156">
        <v>1.0999999999999999E-2</v>
      </c>
      <c r="J236" s="156">
        <v>1E-3</v>
      </c>
      <c r="K236" s="156">
        <v>0.04</v>
      </c>
    </row>
    <row r="237" spans="1:11" ht="15.95" customHeight="1">
      <c r="B237" s="26" t="str">
        <f t="shared" si="6"/>
        <v>EMS</v>
      </c>
      <c r="C237" s="155" t="s">
        <v>466</v>
      </c>
      <c r="D237" s="130">
        <v>67</v>
      </c>
      <c r="E237" s="130">
        <v>38</v>
      </c>
      <c r="F237" s="130">
        <v>25</v>
      </c>
      <c r="G237" s="130">
        <v>39</v>
      </c>
      <c r="H237" s="130">
        <v>41</v>
      </c>
      <c r="I237" s="130">
        <v>41</v>
      </c>
      <c r="J237" s="130">
        <v>36</v>
      </c>
      <c r="K237" s="130">
        <v>32</v>
      </c>
    </row>
    <row r="238" spans="1:11" s="25" customFormat="1" ht="15.95" customHeight="1">
      <c r="A238" s="52"/>
      <c r="B238" s="652" t="str">
        <f t="shared" si="6"/>
        <v>EMS</v>
      </c>
      <c r="C238" s="652" t="s">
        <v>467</v>
      </c>
      <c r="D238" s="653">
        <v>2021</v>
      </c>
      <c r="E238" s="653">
        <v>2020</v>
      </c>
      <c r="F238" s="653">
        <v>2019</v>
      </c>
      <c r="G238" s="653">
        <v>2018</v>
      </c>
      <c r="H238" s="654">
        <f>$H$4</f>
        <v>2017</v>
      </c>
      <c r="I238" s="654">
        <f>$I$4</f>
        <v>2016</v>
      </c>
      <c r="J238" s="652">
        <f>$J$4</f>
        <v>2015</v>
      </c>
      <c r="K238" s="652">
        <f>$K$4</f>
        <v>2014</v>
      </c>
    </row>
    <row r="239" spans="1:11" ht="15.95" customHeight="1">
      <c r="B239" s="26" t="str">
        <f t="shared" si="6"/>
        <v>EMS</v>
      </c>
      <c r="C239" s="155" t="s">
        <v>468</v>
      </c>
      <c r="D239" s="129">
        <v>142478</v>
      </c>
      <c r="E239" s="129">
        <v>131558</v>
      </c>
      <c r="F239" s="129">
        <v>137552</v>
      </c>
      <c r="G239" s="129">
        <v>128587</v>
      </c>
      <c r="H239" s="129">
        <v>192134</v>
      </c>
      <c r="I239" s="129">
        <v>196145</v>
      </c>
      <c r="J239" s="129">
        <v>161776</v>
      </c>
      <c r="K239" s="129">
        <v>154965</v>
      </c>
    </row>
    <row r="240" spans="1:11" ht="15.95" customHeight="1">
      <c r="B240" s="26" t="str">
        <f t="shared" si="6"/>
        <v>EMS</v>
      </c>
      <c r="C240" s="155" t="s">
        <v>470</v>
      </c>
      <c r="D240" s="129">
        <v>31186</v>
      </c>
      <c r="E240" s="129">
        <v>27567</v>
      </c>
      <c r="F240" s="129">
        <v>31495</v>
      </c>
      <c r="G240" s="129">
        <v>31158</v>
      </c>
      <c r="H240" s="129">
        <v>35562</v>
      </c>
      <c r="I240" s="129">
        <v>37365</v>
      </c>
      <c r="J240" s="129">
        <v>32690</v>
      </c>
      <c r="K240" s="129">
        <v>32573</v>
      </c>
    </row>
    <row r="241" spans="1:11" ht="15.95" customHeight="1">
      <c r="B241" s="26" t="str">
        <f t="shared" si="6"/>
        <v>EMS</v>
      </c>
      <c r="C241" s="155" t="s">
        <v>473</v>
      </c>
      <c r="D241" s="130">
        <v>120</v>
      </c>
      <c r="E241" s="130">
        <v>167</v>
      </c>
      <c r="F241" s="130">
        <v>206</v>
      </c>
      <c r="G241" s="130">
        <v>186</v>
      </c>
      <c r="H241" s="130">
        <v>169</v>
      </c>
      <c r="I241" s="130">
        <v>121</v>
      </c>
      <c r="J241" s="130">
        <v>162</v>
      </c>
      <c r="K241" s="130">
        <v>234</v>
      </c>
    </row>
    <row r="242" spans="1:11" ht="15.95" customHeight="1">
      <c r="B242" s="26" t="str">
        <f t="shared" si="6"/>
        <v>EMS</v>
      </c>
      <c r="C242" s="155" t="s">
        <v>476</v>
      </c>
      <c r="D242" s="129">
        <v>23926</v>
      </c>
      <c r="E242" s="129">
        <v>24001</v>
      </c>
      <c r="F242" s="129">
        <v>22463</v>
      </c>
      <c r="G242" s="129">
        <v>22216</v>
      </c>
      <c r="H242" s="129">
        <v>21848</v>
      </c>
      <c r="I242" s="129">
        <v>19908</v>
      </c>
      <c r="J242" s="129">
        <v>17460</v>
      </c>
      <c r="K242" s="129">
        <v>13911</v>
      </c>
    </row>
    <row r="243" spans="1:11" ht="15.95" customHeight="1">
      <c r="B243" s="26" t="str">
        <f t="shared" si="6"/>
        <v>EMS</v>
      </c>
      <c r="C243" s="155" t="s">
        <v>479</v>
      </c>
      <c r="D243" s="130" t="s">
        <v>62</v>
      </c>
      <c r="E243" s="130" t="s">
        <v>62</v>
      </c>
      <c r="F243" s="130" t="s">
        <v>62</v>
      </c>
      <c r="G243" s="130" t="s">
        <v>62</v>
      </c>
      <c r="H243" s="130" t="s">
        <v>62</v>
      </c>
      <c r="I243" s="129">
        <v>2243</v>
      </c>
      <c r="J243" s="129">
        <v>2164</v>
      </c>
      <c r="K243" s="129">
        <v>2096</v>
      </c>
    </row>
    <row r="244" spans="1:11" ht="15.95" customHeight="1">
      <c r="B244" s="26" t="str">
        <f t="shared" si="6"/>
        <v>EMS</v>
      </c>
      <c r="C244" s="155" t="s">
        <v>480</v>
      </c>
      <c r="D244" s="129">
        <v>15192</v>
      </c>
      <c r="E244" s="129">
        <v>16606</v>
      </c>
      <c r="F244" s="129">
        <v>15538</v>
      </c>
      <c r="G244" s="129">
        <v>15746</v>
      </c>
      <c r="H244" s="129">
        <v>17448</v>
      </c>
      <c r="I244" s="129">
        <v>14914</v>
      </c>
      <c r="J244" s="129">
        <v>15024</v>
      </c>
      <c r="K244" s="129">
        <v>12295</v>
      </c>
    </row>
    <row r="245" spans="1:11" ht="15.95" customHeight="1">
      <c r="B245" s="26" t="str">
        <f t="shared" si="6"/>
        <v>EMS</v>
      </c>
      <c r="C245" s="155" t="s">
        <v>483</v>
      </c>
      <c r="D245" s="130" t="s">
        <v>62</v>
      </c>
      <c r="E245" s="130" t="s">
        <v>62</v>
      </c>
      <c r="F245" s="130" t="s">
        <v>62</v>
      </c>
      <c r="G245" s="129">
        <v>6618</v>
      </c>
      <c r="H245" s="129">
        <v>4390</v>
      </c>
      <c r="I245" s="129">
        <v>4205</v>
      </c>
      <c r="J245" s="129">
        <v>4005</v>
      </c>
      <c r="K245" s="129">
        <v>4095</v>
      </c>
    </row>
    <row r="246" spans="1:11" ht="15.95" customHeight="1">
      <c r="B246" s="26" t="str">
        <f t="shared" si="6"/>
        <v>EMS</v>
      </c>
      <c r="C246" s="155" t="s">
        <v>484</v>
      </c>
      <c r="D246" s="129">
        <v>5970</v>
      </c>
      <c r="E246" s="129">
        <v>4810</v>
      </c>
      <c r="F246" s="129">
        <v>4961</v>
      </c>
      <c r="G246" s="129">
        <v>7336</v>
      </c>
      <c r="H246" s="129">
        <v>4404</v>
      </c>
      <c r="I246" s="130" t="s">
        <v>62</v>
      </c>
      <c r="J246" s="130">
        <v>194</v>
      </c>
      <c r="K246" s="130" t="s">
        <v>62</v>
      </c>
    </row>
    <row r="247" spans="1:11" ht="15.95" customHeight="1">
      <c r="B247" s="26" t="str">
        <f t="shared" si="6"/>
        <v>EMS</v>
      </c>
      <c r="C247" s="155" t="s">
        <v>487</v>
      </c>
      <c r="D247" s="130" t="s">
        <v>62</v>
      </c>
      <c r="E247" s="130" t="s">
        <v>62</v>
      </c>
      <c r="F247" s="130" t="s">
        <v>62</v>
      </c>
      <c r="G247" s="130" t="s">
        <v>62</v>
      </c>
      <c r="H247" s="130" t="s">
        <v>62</v>
      </c>
      <c r="I247" s="130">
        <v>285</v>
      </c>
      <c r="J247" s="130" t="s">
        <v>62</v>
      </c>
      <c r="K247" s="130" t="s">
        <v>62</v>
      </c>
    </row>
    <row r="248" spans="1:11" ht="15.95" customHeight="1">
      <c r="B248" s="26" t="str">
        <f t="shared" si="6"/>
        <v>EMS</v>
      </c>
      <c r="C248" s="155" t="s">
        <v>489</v>
      </c>
      <c r="D248" s="129">
        <v>939</v>
      </c>
      <c r="E248" s="129">
        <v>710</v>
      </c>
      <c r="F248" s="129">
        <v>1131</v>
      </c>
      <c r="G248" s="129">
        <v>1088</v>
      </c>
      <c r="H248" s="130">
        <v>576</v>
      </c>
      <c r="I248" s="130">
        <v>329</v>
      </c>
      <c r="J248" s="130">
        <v>631</v>
      </c>
      <c r="K248" s="130">
        <v>384</v>
      </c>
    </row>
    <row r="249" spans="1:11" ht="15.95" customHeight="1">
      <c r="B249" s="26" t="str">
        <f t="shared" si="6"/>
        <v>EMS</v>
      </c>
      <c r="C249" s="155" t="s">
        <v>492</v>
      </c>
      <c r="D249" s="130">
        <v>274</v>
      </c>
      <c r="E249" s="130">
        <v>262</v>
      </c>
      <c r="F249" s="130">
        <v>311</v>
      </c>
      <c r="G249" s="130">
        <v>293</v>
      </c>
      <c r="H249" s="130">
        <v>260</v>
      </c>
      <c r="I249" s="130">
        <v>183</v>
      </c>
      <c r="J249" s="130">
        <v>119</v>
      </c>
      <c r="K249" s="130">
        <v>96</v>
      </c>
    </row>
    <row r="250" spans="1:11" ht="15.95" customHeight="1">
      <c r="B250" s="26" t="str">
        <f t="shared" si="6"/>
        <v>EMS</v>
      </c>
      <c r="C250" s="13" t="s">
        <v>495</v>
      </c>
      <c r="D250" s="129">
        <v>6159</v>
      </c>
      <c r="E250" s="129">
        <v>5565</v>
      </c>
      <c r="F250" s="129">
        <v>22147</v>
      </c>
      <c r="G250" s="129">
        <v>3583</v>
      </c>
      <c r="H250" s="129">
        <v>3110</v>
      </c>
      <c r="I250" s="130">
        <v>593</v>
      </c>
      <c r="J250" s="130" t="s">
        <v>62</v>
      </c>
      <c r="K250" s="130" t="s">
        <v>62</v>
      </c>
    </row>
    <row r="251" spans="1:11" s="25" customFormat="1" ht="15.95" customHeight="1">
      <c r="A251" s="52"/>
      <c r="B251" s="652" t="str">
        <f t="shared" si="6"/>
        <v>EMS</v>
      </c>
      <c r="C251" s="652" t="s">
        <v>212</v>
      </c>
      <c r="D251" s="653">
        <v>2021</v>
      </c>
      <c r="E251" s="653">
        <v>2020</v>
      </c>
      <c r="F251" s="653">
        <v>2019</v>
      </c>
      <c r="G251" s="653">
        <v>2018</v>
      </c>
      <c r="H251" s="654">
        <f>$H$4</f>
        <v>2017</v>
      </c>
      <c r="I251" s="654">
        <f>$I$4</f>
        <v>2016</v>
      </c>
      <c r="J251" s="652">
        <f>$J$4</f>
        <v>2015</v>
      </c>
      <c r="K251" s="652">
        <f>$K$4</f>
        <v>2014</v>
      </c>
    </row>
    <row r="252" spans="1:11" s="25" customFormat="1" ht="15.95" customHeight="1">
      <c r="A252" s="52"/>
      <c r="B252" s="26" t="str">
        <f t="shared" si="6"/>
        <v>EMS</v>
      </c>
      <c r="C252" s="155" t="s">
        <v>498</v>
      </c>
      <c r="D252" s="129">
        <v>21095</v>
      </c>
      <c r="E252" s="129">
        <v>20485</v>
      </c>
      <c r="F252" s="129">
        <v>11267</v>
      </c>
      <c r="G252" s="129">
        <v>15782</v>
      </c>
      <c r="H252" s="129">
        <v>6821</v>
      </c>
      <c r="I252" s="129">
        <v>4774</v>
      </c>
      <c r="J252" s="129">
        <v>7951</v>
      </c>
      <c r="K252" s="129">
        <v>9699</v>
      </c>
    </row>
    <row r="253" spans="1:11" ht="15.95" customHeight="1">
      <c r="B253" s="26" t="str">
        <f t="shared" si="6"/>
        <v>EMS</v>
      </c>
      <c r="C253" s="155" t="s">
        <v>501</v>
      </c>
      <c r="D253" s="132">
        <v>0.14799999999999999</v>
      </c>
      <c r="E253" s="132">
        <v>0.156</v>
      </c>
      <c r="F253" s="132">
        <v>0.39</v>
      </c>
      <c r="G253" s="132">
        <v>0.123</v>
      </c>
      <c r="H253" s="132">
        <v>3.5499999999999997E-2</v>
      </c>
      <c r="I253" s="132">
        <v>2.4E-2</v>
      </c>
      <c r="J253" s="132">
        <v>4.9000000000000002E-2</v>
      </c>
      <c r="K253" s="132">
        <v>6.3E-2</v>
      </c>
    </row>
    <row r="254" spans="1:11" ht="15.95" customHeight="1">
      <c r="B254" s="26" t="str">
        <f t="shared" si="6"/>
        <v>EMS</v>
      </c>
      <c r="C254" s="155" t="s">
        <v>502</v>
      </c>
      <c r="D254" s="130">
        <v>38.979999999999997</v>
      </c>
      <c r="E254" s="130">
        <v>37.17</v>
      </c>
      <c r="F254" s="130">
        <v>38.119999999999997</v>
      </c>
      <c r="G254" s="130">
        <v>35.94</v>
      </c>
      <c r="H254" s="130">
        <v>35.93</v>
      </c>
      <c r="I254" s="130">
        <v>15.83</v>
      </c>
      <c r="J254" s="130">
        <v>29.96</v>
      </c>
      <c r="K254" s="130">
        <v>52.88</v>
      </c>
    </row>
    <row r="255" spans="1:11" ht="15.95" customHeight="1">
      <c r="B255" s="26" t="str">
        <f t="shared" si="6"/>
        <v>EMS</v>
      </c>
      <c r="C255" s="155" t="s">
        <v>505</v>
      </c>
      <c r="D255" s="130">
        <v>1.41</v>
      </c>
      <c r="E255" s="130">
        <v>1.42</v>
      </c>
      <c r="F255" s="130">
        <v>1.45</v>
      </c>
      <c r="G255" s="130">
        <v>1.49</v>
      </c>
      <c r="H255" s="130">
        <v>1.46</v>
      </c>
      <c r="I255" s="130">
        <v>1.53</v>
      </c>
      <c r="J255" s="130">
        <v>1.6</v>
      </c>
      <c r="K255" s="130">
        <v>1.89</v>
      </c>
    </row>
    <row r="256" spans="1:11" s="25" customFormat="1" ht="15.95" customHeight="1">
      <c r="A256" s="52"/>
      <c r="B256" s="652" t="str">
        <f t="shared" si="6"/>
        <v>EMS</v>
      </c>
      <c r="C256" s="652" t="s">
        <v>508</v>
      </c>
      <c r="D256" s="653">
        <v>2021</v>
      </c>
      <c r="E256" s="653">
        <v>2020</v>
      </c>
      <c r="F256" s="653">
        <v>2019</v>
      </c>
      <c r="G256" s="653">
        <v>2018</v>
      </c>
      <c r="H256" s="654">
        <f>$H$4</f>
        <v>2017</v>
      </c>
      <c r="I256" s="654">
        <f>$I$4</f>
        <v>2016</v>
      </c>
      <c r="J256" s="652">
        <f>$J$4</f>
        <v>2015</v>
      </c>
      <c r="K256" s="652">
        <f>$K$4</f>
        <v>2014</v>
      </c>
    </row>
    <row r="257" spans="1:11" s="25" customFormat="1" ht="15.95" customHeight="1">
      <c r="A257" s="52"/>
      <c r="B257" s="26" t="str">
        <f t="shared" si="6"/>
        <v>EMS</v>
      </c>
      <c r="C257" s="157" t="s">
        <v>509</v>
      </c>
      <c r="D257" s="129">
        <v>50774</v>
      </c>
      <c r="E257" s="129">
        <v>46224</v>
      </c>
      <c r="F257" s="129">
        <v>46224</v>
      </c>
      <c r="G257" s="129">
        <v>42097</v>
      </c>
      <c r="H257" s="129">
        <v>39000</v>
      </c>
      <c r="I257" s="129">
        <v>52865</v>
      </c>
      <c r="J257" s="129">
        <v>47564</v>
      </c>
      <c r="K257" s="129">
        <v>44246</v>
      </c>
    </row>
    <row r="258" spans="1:11" ht="15.95" customHeight="1">
      <c r="B258" s="26" t="str">
        <f t="shared" si="6"/>
        <v>EMS</v>
      </c>
      <c r="C258" s="157" t="s">
        <v>513</v>
      </c>
      <c r="D258" s="129">
        <v>13998</v>
      </c>
      <c r="E258" s="129">
        <v>12606</v>
      </c>
      <c r="F258" s="129">
        <v>12189</v>
      </c>
      <c r="G258" s="129">
        <v>12379</v>
      </c>
      <c r="H258" s="129">
        <v>11793</v>
      </c>
      <c r="I258" s="129">
        <v>14776</v>
      </c>
      <c r="J258" s="129">
        <v>11159</v>
      </c>
      <c r="K258" s="129">
        <v>10117</v>
      </c>
    </row>
    <row r="259" spans="1:11" ht="15.95" customHeight="1">
      <c r="B259" s="26" t="str">
        <f t="shared" si="6"/>
        <v>EMS</v>
      </c>
      <c r="C259" s="157" t="s">
        <v>517</v>
      </c>
      <c r="D259" s="129">
        <v>4312</v>
      </c>
      <c r="E259" s="129">
        <v>3984</v>
      </c>
      <c r="F259" s="129">
        <v>3785</v>
      </c>
      <c r="G259" s="129">
        <v>4042</v>
      </c>
      <c r="H259" s="129">
        <v>3835</v>
      </c>
      <c r="I259" s="129">
        <v>4788</v>
      </c>
      <c r="J259" s="129">
        <v>4234</v>
      </c>
      <c r="K259" s="129">
        <v>3776</v>
      </c>
    </row>
    <row r="260" spans="1:11" ht="15.95" customHeight="1">
      <c r="B260" s="26" t="str">
        <f t="shared" si="6"/>
        <v>EMS</v>
      </c>
      <c r="C260" s="157" t="s">
        <v>521</v>
      </c>
      <c r="D260" s="129">
        <v>2191</v>
      </c>
      <c r="E260" s="129">
        <v>2065</v>
      </c>
      <c r="F260" s="129">
        <v>2033</v>
      </c>
      <c r="G260" s="129">
        <v>2033</v>
      </c>
      <c r="H260" s="129">
        <v>1896</v>
      </c>
      <c r="I260" s="129">
        <v>1974</v>
      </c>
      <c r="J260" s="129">
        <v>2704</v>
      </c>
      <c r="K260" s="129">
        <v>2105</v>
      </c>
    </row>
    <row r="261" spans="1:11" s="25" customFormat="1" ht="15.95" customHeight="1">
      <c r="A261" s="52"/>
      <c r="B261" s="652" t="str">
        <f t="shared" si="6"/>
        <v>EMS</v>
      </c>
      <c r="C261" s="652" t="s">
        <v>525</v>
      </c>
      <c r="D261" s="653">
        <v>2021</v>
      </c>
      <c r="E261" s="653">
        <v>2020</v>
      </c>
      <c r="F261" s="653">
        <v>2019</v>
      </c>
      <c r="G261" s="653">
        <v>2018</v>
      </c>
      <c r="H261" s="654">
        <f>$H$4</f>
        <v>2017</v>
      </c>
      <c r="I261" s="654">
        <f>$I$4</f>
        <v>2016</v>
      </c>
      <c r="J261" s="652">
        <f>$J$4</f>
        <v>2015</v>
      </c>
      <c r="K261" s="652">
        <f>$K$4</f>
        <v>2014</v>
      </c>
    </row>
    <row r="262" spans="1:11" s="27" customFormat="1" ht="15.95" customHeight="1">
      <c r="B262" s="26" t="str">
        <f t="shared" si="6"/>
        <v>EMS</v>
      </c>
      <c r="C262" s="157" t="s">
        <v>526</v>
      </c>
      <c r="D262" s="130">
        <v>190.25</v>
      </c>
      <c r="E262" s="130">
        <v>146.15</v>
      </c>
      <c r="F262" s="130">
        <v>153.22999999999999</v>
      </c>
      <c r="G262" s="130">
        <v>155.74</v>
      </c>
      <c r="H262" s="130">
        <v>201.59</v>
      </c>
      <c r="I262" s="130">
        <v>16.600000000000001</v>
      </c>
      <c r="J262" s="130">
        <v>24.18</v>
      </c>
      <c r="K262" s="130">
        <v>31.66</v>
      </c>
    </row>
    <row r="263" spans="1:11" s="52" customFormat="1" ht="15.95" customHeight="1">
      <c r="B263" s="26" t="str">
        <f t="shared" si="6"/>
        <v>EMS</v>
      </c>
      <c r="C263" s="157" t="s">
        <v>530</v>
      </c>
      <c r="D263" s="130">
        <v>1.74</v>
      </c>
      <c r="E263" s="130">
        <v>3.01</v>
      </c>
      <c r="F263" s="130">
        <v>6.7</v>
      </c>
      <c r="G263" s="130">
        <v>6.77</v>
      </c>
      <c r="H263" s="130">
        <v>8.23</v>
      </c>
      <c r="I263" s="130">
        <v>7.73</v>
      </c>
      <c r="J263" s="130">
        <v>12.24</v>
      </c>
      <c r="K263" s="130">
        <v>13.37</v>
      </c>
    </row>
    <row r="264" spans="1:11" s="27" customFormat="1" ht="15.95" customHeight="1">
      <c r="B264" s="26" t="str">
        <f t="shared" si="6"/>
        <v>EMS</v>
      </c>
      <c r="C264" s="157" t="s">
        <v>533</v>
      </c>
      <c r="D264" s="130">
        <v>1129.74</v>
      </c>
      <c r="E264" s="130">
        <v>24.82</v>
      </c>
      <c r="F264" s="130">
        <v>45.05</v>
      </c>
      <c r="G264" s="131">
        <v>4638.59</v>
      </c>
      <c r="H264" s="131">
        <v>2244.41</v>
      </c>
      <c r="I264" s="130">
        <v>114.94</v>
      </c>
      <c r="J264" s="131">
        <v>2400.75</v>
      </c>
      <c r="K264" s="131">
        <v>3228</v>
      </c>
    </row>
    <row r="265" spans="1:11" s="27" customFormat="1" ht="15.95" customHeight="1">
      <c r="B265" s="26" t="str">
        <f t="shared" si="6"/>
        <v>EMS</v>
      </c>
      <c r="C265" s="157" t="s">
        <v>536</v>
      </c>
      <c r="D265" s="130">
        <v>7.8</v>
      </c>
      <c r="E265" s="130">
        <v>6.05</v>
      </c>
      <c r="F265" s="130">
        <v>7.28</v>
      </c>
      <c r="G265" s="130">
        <v>8.14</v>
      </c>
      <c r="H265" s="130">
        <v>8.99</v>
      </c>
      <c r="I265" s="130">
        <v>12.52</v>
      </c>
      <c r="J265" s="130">
        <v>22.31</v>
      </c>
      <c r="K265" s="130">
        <v>10.41</v>
      </c>
    </row>
    <row r="266" spans="1:11" s="27" customFormat="1" ht="15.95" customHeight="1">
      <c r="B266" s="26" t="str">
        <f t="shared" si="6"/>
        <v>EMS</v>
      </c>
      <c r="C266" s="157" t="s">
        <v>540</v>
      </c>
      <c r="D266" s="131">
        <v>3228.17</v>
      </c>
      <c r="E266" s="131">
        <v>892.09</v>
      </c>
      <c r="F266" s="131">
        <v>1175.79</v>
      </c>
      <c r="G266" s="131">
        <v>2527.63</v>
      </c>
      <c r="H266" s="131">
        <v>2058.12</v>
      </c>
      <c r="I266" s="130">
        <v>161.41999999999999</v>
      </c>
      <c r="J266" s="131">
        <v>20174</v>
      </c>
      <c r="K266" s="131">
        <v>1540</v>
      </c>
    </row>
    <row r="267" spans="1:11" s="27" customFormat="1" ht="15.95" customHeight="1">
      <c r="B267" s="26" t="str">
        <f t="shared" si="6"/>
        <v>EMS</v>
      </c>
      <c r="C267" s="157" t="s">
        <v>544</v>
      </c>
      <c r="D267" s="130">
        <v>5.25</v>
      </c>
      <c r="E267" s="130">
        <v>13.75</v>
      </c>
      <c r="F267" s="130">
        <v>7.07</v>
      </c>
      <c r="G267" s="130">
        <v>9.09</v>
      </c>
      <c r="H267" s="130">
        <v>17.22</v>
      </c>
      <c r="I267" s="130">
        <v>20.25</v>
      </c>
      <c r="J267" s="130">
        <v>34.549999999999997</v>
      </c>
      <c r="K267" s="130">
        <v>23.78</v>
      </c>
    </row>
    <row r="268" spans="1:11" s="27" customFormat="1" ht="15.95" customHeight="1">
      <c r="B268" s="26" t="str">
        <f t="shared" si="6"/>
        <v>EMS</v>
      </c>
      <c r="C268" s="157" t="s">
        <v>548</v>
      </c>
      <c r="D268" s="130">
        <v>2346.81</v>
      </c>
      <c r="E268" s="130">
        <v>69.739999999999995</v>
      </c>
      <c r="F268" s="130">
        <v>684.16</v>
      </c>
      <c r="G268" s="131">
        <v>3551.66</v>
      </c>
      <c r="H268" s="131">
        <v>4302.53</v>
      </c>
      <c r="I268" s="130">
        <v>276.36</v>
      </c>
      <c r="J268" s="131">
        <v>22575</v>
      </c>
      <c r="K268" s="131">
        <v>4765</v>
      </c>
    </row>
    <row r="269" spans="1:11" s="27" customFormat="1" ht="15.95" customHeight="1">
      <c r="B269" s="26" t="str">
        <f t="shared" si="6"/>
        <v>EMS</v>
      </c>
      <c r="C269" s="157" t="s">
        <v>552</v>
      </c>
      <c r="D269" s="130" t="s">
        <v>101</v>
      </c>
      <c r="E269" s="130" t="s">
        <v>101</v>
      </c>
      <c r="F269" s="130" t="s">
        <v>101</v>
      </c>
      <c r="G269" s="130">
        <v>1</v>
      </c>
      <c r="H269" s="130">
        <v>1</v>
      </c>
      <c r="I269" s="130">
        <v>0</v>
      </c>
      <c r="J269" s="130">
        <v>1</v>
      </c>
      <c r="K269" s="130">
        <v>1</v>
      </c>
    </row>
    <row r="270" spans="1:11" s="27" customFormat="1" ht="15.95" customHeight="1">
      <c r="B270" s="26" t="str">
        <f t="shared" si="6"/>
        <v>EMS</v>
      </c>
      <c r="C270" s="157" t="s">
        <v>553</v>
      </c>
      <c r="D270" s="130">
        <v>2</v>
      </c>
      <c r="E270" s="130" t="s">
        <v>101</v>
      </c>
      <c r="F270" s="130" t="s">
        <v>101</v>
      </c>
      <c r="G270" s="130">
        <v>1</v>
      </c>
      <c r="H270" s="130">
        <v>1</v>
      </c>
      <c r="I270" s="130">
        <v>0</v>
      </c>
      <c r="J270" s="130">
        <v>2</v>
      </c>
      <c r="K270" s="130">
        <v>1</v>
      </c>
    </row>
    <row r="271" spans="1:11" s="25" customFormat="1" ht="15.95" customHeight="1">
      <c r="A271" s="52"/>
      <c r="B271" s="652" t="str">
        <f t="shared" si="6"/>
        <v>EMS</v>
      </c>
      <c r="C271" s="652" t="s">
        <v>554</v>
      </c>
      <c r="D271" s="653">
        <v>2021</v>
      </c>
      <c r="E271" s="653">
        <v>2020</v>
      </c>
      <c r="F271" s="653">
        <v>2019</v>
      </c>
      <c r="G271" s="653">
        <v>2018</v>
      </c>
      <c r="H271" s="654">
        <f>$H$4</f>
        <v>2017</v>
      </c>
      <c r="I271" s="654">
        <f>$I$4</f>
        <v>2016</v>
      </c>
      <c r="J271" s="652">
        <f>$J$4</f>
        <v>2015</v>
      </c>
      <c r="K271" s="652">
        <f>$K$4</f>
        <v>2014</v>
      </c>
    </row>
    <row r="272" spans="1:11" s="27" customFormat="1" ht="15.95" customHeight="1">
      <c r="B272" s="26" t="str">
        <f t="shared" si="6"/>
        <v>EMS</v>
      </c>
      <c r="C272" s="141" t="s">
        <v>555</v>
      </c>
      <c r="D272" s="158"/>
      <c r="E272" s="158"/>
      <c r="F272" s="158"/>
      <c r="G272" s="158"/>
      <c r="H272" s="158"/>
      <c r="I272" s="158"/>
      <c r="J272" s="158"/>
      <c r="K272" s="159"/>
    </row>
    <row r="273" spans="1:11" s="52" customFormat="1" ht="15.95" customHeight="1">
      <c r="B273" s="26" t="str">
        <f t="shared" si="6"/>
        <v>EMS</v>
      </c>
      <c r="C273" s="255" t="s">
        <v>556</v>
      </c>
      <c r="D273" s="160">
        <v>6.8999999999999999E-3</v>
      </c>
      <c r="E273" s="160">
        <v>3.0999999999999999E-3</v>
      </c>
      <c r="F273" s="160">
        <v>6.7999999999999996E-3</v>
      </c>
      <c r="G273" s="160">
        <v>6.0000000000000001E-3</v>
      </c>
      <c r="H273" s="160">
        <v>6.0000000000000001E-3</v>
      </c>
      <c r="I273" s="160">
        <v>1.4E-2</v>
      </c>
      <c r="J273" s="160">
        <v>2.1999999999999999E-2</v>
      </c>
      <c r="K273" s="160">
        <v>2.4E-2</v>
      </c>
    </row>
    <row r="274" spans="1:11" s="27" customFormat="1" ht="15.95" customHeight="1">
      <c r="B274" s="26" t="str">
        <f t="shared" si="6"/>
        <v>EMS</v>
      </c>
      <c r="C274" s="256" t="s">
        <v>557</v>
      </c>
      <c r="D274" s="156">
        <v>0.56469999999999998</v>
      </c>
      <c r="E274" s="156">
        <v>0.59540000000000004</v>
      </c>
      <c r="F274" s="156">
        <v>0.62050000000000005</v>
      </c>
      <c r="G274" s="156">
        <v>0.8306</v>
      </c>
      <c r="H274" s="156">
        <v>0.65700000000000003</v>
      </c>
      <c r="I274" s="156">
        <v>0.55900000000000005</v>
      </c>
      <c r="J274" s="156">
        <v>0.51</v>
      </c>
      <c r="K274" s="156">
        <v>0.623</v>
      </c>
    </row>
    <row r="275" spans="1:11" s="27" customFormat="1" ht="15.95" customHeight="1">
      <c r="B275" s="26" t="str">
        <f t="shared" si="6"/>
        <v>EMS</v>
      </c>
      <c r="C275" s="157" t="s">
        <v>558</v>
      </c>
      <c r="D275" s="156">
        <v>0.25419999999999998</v>
      </c>
      <c r="E275" s="156">
        <v>0.23710000000000001</v>
      </c>
      <c r="F275" s="156">
        <v>0.21060000000000001</v>
      </c>
      <c r="G275" s="156">
        <v>0</v>
      </c>
      <c r="H275" s="156">
        <v>0.17100000000000001</v>
      </c>
      <c r="I275" s="156">
        <v>0.22500000000000001</v>
      </c>
      <c r="J275" s="156">
        <v>0.20399999999999999</v>
      </c>
      <c r="K275" s="156" t="s">
        <v>62</v>
      </c>
    </row>
    <row r="276" spans="1:11" s="27" customFormat="1" ht="15.95" customHeight="1">
      <c r="B276" s="26" t="str">
        <f t="shared" si="6"/>
        <v>EMS</v>
      </c>
      <c r="C276" s="157" t="s">
        <v>559</v>
      </c>
      <c r="D276" s="156">
        <v>0.1641</v>
      </c>
      <c r="E276" s="156">
        <v>0.15679999999999999</v>
      </c>
      <c r="F276" s="156">
        <v>0.15670000000000001</v>
      </c>
      <c r="G276" s="156">
        <v>0.16039999999999999</v>
      </c>
      <c r="H276" s="156">
        <v>0.16600000000000001</v>
      </c>
      <c r="I276" s="156">
        <v>0.19800000000000001</v>
      </c>
      <c r="J276" s="156">
        <v>0.22900000000000001</v>
      </c>
      <c r="K276" s="156">
        <v>0.29399999999999998</v>
      </c>
    </row>
    <row r="277" spans="1:11" s="27" customFormat="1" ht="15.95" customHeight="1">
      <c r="B277" s="26" t="str">
        <f t="shared" si="6"/>
        <v>EMS</v>
      </c>
      <c r="C277" s="157" t="s">
        <v>560</v>
      </c>
      <c r="D277" s="156">
        <v>0.01</v>
      </c>
      <c r="E277" s="156">
        <v>7.7000000000000002E-3</v>
      </c>
      <c r="F277" s="156">
        <v>5.3E-3</v>
      </c>
      <c r="G277" s="156">
        <v>3.0000000000000001E-3</v>
      </c>
      <c r="H277" s="156">
        <v>1E-3</v>
      </c>
      <c r="I277" s="156">
        <v>3.0000000000000001E-3</v>
      </c>
      <c r="J277" s="156">
        <v>3.5000000000000003E-2</v>
      </c>
      <c r="K277" s="156">
        <v>5.8999999999999997E-2</v>
      </c>
    </row>
    <row r="278" spans="1:11" s="27" customFormat="1" ht="15.95" customHeight="1">
      <c r="B278" s="26" t="str">
        <f t="shared" si="6"/>
        <v>EMS</v>
      </c>
      <c r="C278" s="157" t="s">
        <v>561</v>
      </c>
      <c r="D278" s="130">
        <v>509955</v>
      </c>
      <c r="E278" s="130">
        <v>434925</v>
      </c>
      <c r="F278" s="130">
        <v>462095</v>
      </c>
      <c r="G278" s="130">
        <v>604474</v>
      </c>
      <c r="H278" s="130">
        <v>576</v>
      </c>
      <c r="I278" s="130">
        <v>329</v>
      </c>
      <c r="J278" s="130">
        <v>631</v>
      </c>
      <c r="K278" s="130">
        <v>268</v>
      </c>
    </row>
    <row r="279" spans="1:11" s="27" customFormat="1" ht="15.95" customHeight="1">
      <c r="B279" s="26" t="str">
        <f t="shared" si="6"/>
        <v>EMS</v>
      </c>
      <c r="C279" s="141" t="s">
        <v>562</v>
      </c>
      <c r="D279" s="158"/>
      <c r="E279" s="158"/>
      <c r="F279" s="158"/>
      <c r="G279" s="158"/>
      <c r="H279" s="158"/>
      <c r="I279" s="158"/>
      <c r="J279" s="158"/>
      <c r="K279" s="159"/>
    </row>
    <row r="280" spans="1:11" s="27" customFormat="1" ht="15.95" customHeight="1">
      <c r="B280" s="26" t="str">
        <f t="shared" si="6"/>
        <v>EMS</v>
      </c>
      <c r="C280" s="157" t="s">
        <v>509</v>
      </c>
      <c r="D280" s="130">
        <v>0.75</v>
      </c>
      <c r="E280" s="130">
        <v>18</v>
      </c>
      <c r="F280" s="130">
        <v>9</v>
      </c>
      <c r="G280" s="130">
        <v>16</v>
      </c>
      <c r="H280" s="130">
        <v>0</v>
      </c>
      <c r="I280" s="130">
        <v>2.7</v>
      </c>
      <c r="J280" s="130">
        <v>1.5</v>
      </c>
      <c r="K280" s="130">
        <v>0.7</v>
      </c>
    </row>
    <row r="281" spans="1:11" s="27" customFormat="1" ht="15.95" customHeight="1">
      <c r="B281" s="26" t="str">
        <f t="shared" si="6"/>
        <v>EMS</v>
      </c>
      <c r="C281" s="157" t="s">
        <v>513</v>
      </c>
      <c r="D281" s="130">
        <v>14.74</v>
      </c>
      <c r="E281" s="130">
        <v>20.71</v>
      </c>
      <c r="F281" s="130">
        <v>27.31</v>
      </c>
      <c r="G281" s="130">
        <v>12.43</v>
      </c>
      <c r="H281" s="130">
        <v>62.7</v>
      </c>
      <c r="I281" s="130">
        <v>86.2</v>
      </c>
      <c r="J281" s="130">
        <v>51</v>
      </c>
      <c r="K281" s="130">
        <v>86.31</v>
      </c>
    </row>
    <row r="282" spans="1:11" s="27" customFormat="1" ht="15.95" customHeight="1">
      <c r="B282" s="26" t="str">
        <f t="shared" si="6"/>
        <v>EMS</v>
      </c>
      <c r="C282" s="157" t="s">
        <v>517</v>
      </c>
      <c r="D282" s="130">
        <v>29.41</v>
      </c>
      <c r="E282" s="130">
        <v>20.79</v>
      </c>
      <c r="F282" s="130">
        <v>38.04</v>
      </c>
      <c r="G282" s="130">
        <v>80.5</v>
      </c>
      <c r="H282" s="130">
        <v>71</v>
      </c>
      <c r="I282" s="130">
        <v>57.1</v>
      </c>
      <c r="J282" s="130">
        <v>70.3</v>
      </c>
      <c r="K282" s="130">
        <v>128.85</v>
      </c>
    </row>
    <row r="283" spans="1:11" s="27" customFormat="1" ht="15.95" customHeight="1">
      <c r="B283" s="26" t="str">
        <f t="shared" si="6"/>
        <v>EMS</v>
      </c>
      <c r="C283" s="157" t="s">
        <v>521</v>
      </c>
      <c r="D283" s="130">
        <v>49.26</v>
      </c>
      <c r="E283" s="130">
        <v>70.09</v>
      </c>
      <c r="F283" s="130">
        <v>79.31</v>
      </c>
      <c r="G283" s="130">
        <v>108.3</v>
      </c>
      <c r="H283" s="130">
        <v>95.6</v>
      </c>
      <c r="I283" s="130">
        <v>94.2</v>
      </c>
      <c r="J283" s="130">
        <v>91.3</v>
      </c>
      <c r="K283" s="130">
        <v>59.6</v>
      </c>
    </row>
    <row r="284" spans="1:11" s="25" customFormat="1" ht="15.95" customHeight="1">
      <c r="A284" s="52"/>
      <c r="B284" s="652" t="str">
        <f t="shared" si="6"/>
        <v>EMS</v>
      </c>
      <c r="C284" s="652" t="s">
        <v>576</v>
      </c>
      <c r="D284" s="653">
        <v>2021</v>
      </c>
      <c r="E284" s="653">
        <v>2020</v>
      </c>
      <c r="F284" s="653">
        <v>2019</v>
      </c>
      <c r="G284" s="653">
        <v>2018</v>
      </c>
      <c r="H284" s="654">
        <f>$H$4</f>
        <v>2017</v>
      </c>
      <c r="I284" s="654">
        <f>$I$4</f>
        <v>2016</v>
      </c>
      <c r="J284" s="652">
        <f>$J$4</f>
        <v>2015</v>
      </c>
      <c r="K284" s="652">
        <f>$K$4</f>
        <v>2014</v>
      </c>
    </row>
    <row r="285" spans="1:11" s="27" customFormat="1" ht="15.95" customHeight="1">
      <c r="B285" s="26" t="str">
        <f t="shared" si="6"/>
        <v>EMS</v>
      </c>
      <c r="C285" s="157" t="s">
        <v>577</v>
      </c>
      <c r="D285" s="132">
        <v>0.1113</v>
      </c>
      <c r="E285" s="132">
        <v>7.2599999999999998E-2</v>
      </c>
      <c r="F285" s="132">
        <v>0.12470000000000001</v>
      </c>
      <c r="G285" s="132">
        <v>0.10979999999999999</v>
      </c>
      <c r="H285" s="132">
        <v>0.1197</v>
      </c>
      <c r="I285" s="132">
        <v>0.14810000000000001</v>
      </c>
      <c r="J285" s="132">
        <v>1.01E-2</v>
      </c>
      <c r="K285" s="132">
        <v>1.1599999999999999E-2</v>
      </c>
    </row>
    <row r="286" spans="1:11" s="25" customFormat="1" ht="15.95" customHeight="1">
      <c r="A286" s="52"/>
      <c r="B286" s="652" t="str">
        <f t="shared" si="6"/>
        <v>EMS</v>
      </c>
      <c r="C286" s="652" t="s">
        <v>578</v>
      </c>
      <c r="D286" s="653">
        <v>2021</v>
      </c>
      <c r="E286" s="653">
        <v>2020</v>
      </c>
      <c r="F286" s="653">
        <v>2019</v>
      </c>
      <c r="G286" s="653">
        <v>2018</v>
      </c>
      <c r="H286" s="654">
        <f>$H$4</f>
        <v>2017</v>
      </c>
      <c r="I286" s="654">
        <f>$I$4</f>
        <v>2016</v>
      </c>
      <c r="J286" s="652">
        <f>$J$4</f>
        <v>2015</v>
      </c>
      <c r="K286" s="652">
        <f>$K$4</f>
        <v>2014</v>
      </c>
    </row>
    <row r="287" spans="1:11" s="27" customFormat="1" ht="15.95" customHeight="1">
      <c r="B287" s="26" t="str">
        <f t="shared" si="6"/>
        <v>EMS</v>
      </c>
      <c r="C287" s="157" t="s">
        <v>579</v>
      </c>
      <c r="D287" s="129">
        <v>45217</v>
      </c>
      <c r="E287" s="129">
        <v>76289</v>
      </c>
      <c r="F287" s="129">
        <v>72402</v>
      </c>
      <c r="G287" s="129">
        <v>115317</v>
      </c>
      <c r="H287" s="129">
        <v>139350</v>
      </c>
      <c r="I287" s="129">
        <v>137034</v>
      </c>
      <c r="J287" s="129">
        <v>115919</v>
      </c>
      <c r="K287" s="129">
        <v>86300</v>
      </c>
    </row>
    <row r="288" spans="1:11" s="27" customFormat="1" ht="15.95" customHeight="1">
      <c r="B288" s="26" t="str">
        <f t="shared" si="6"/>
        <v>EMS</v>
      </c>
      <c r="C288" s="157" t="s">
        <v>580</v>
      </c>
      <c r="D288" s="130">
        <v>126</v>
      </c>
      <c r="E288" s="130">
        <v>78</v>
      </c>
      <c r="F288" s="130">
        <v>135</v>
      </c>
      <c r="G288" s="130">
        <v>159</v>
      </c>
      <c r="H288" s="130">
        <v>505</v>
      </c>
      <c r="I288" s="130">
        <v>329</v>
      </c>
      <c r="J288" s="130">
        <v>337</v>
      </c>
      <c r="K288" s="130">
        <v>239</v>
      </c>
    </row>
    <row r="289" spans="1:11" s="27" customFormat="1" ht="15.95" customHeight="1">
      <c r="B289" s="26" t="str">
        <f t="shared" ref="B289:B295" si="7">$B$223</f>
        <v>EMS</v>
      </c>
      <c r="C289" s="157" t="s">
        <v>581</v>
      </c>
      <c r="D289" s="130">
        <v>466</v>
      </c>
      <c r="E289" s="130">
        <v>116</v>
      </c>
      <c r="F289" s="130">
        <v>267</v>
      </c>
      <c r="G289" s="130">
        <v>289</v>
      </c>
      <c r="H289" s="130">
        <v>106</v>
      </c>
      <c r="I289" s="130">
        <v>97</v>
      </c>
      <c r="J289" s="130">
        <v>85</v>
      </c>
      <c r="K289" s="130">
        <v>97</v>
      </c>
    </row>
    <row r="290" spans="1:11" s="27" customFormat="1" ht="15.95" customHeight="1">
      <c r="B290" s="26" t="str">
        <f t="shared" si="7"/>
        <v>EMS</v>
      </c>
      <c r="C290" s="157" t="s">
        <v>582</v>
      </c>
      <c r="D290" s="130">
        <v>212</v>
      </c>
      <c r="E290" s="130">
        <v>49</v>
      </c>
      <c r="F290" s="130">
        <v>126</v>
      </c>
      <c r="G290" s="130">
        <v>83</v>
      </c>
      <c r="H290" s="130">
        <v>88</v>
      </c>
      <c r="I290" s="130">
        <v>145</v>
      </c>
      <c r="J290" s="130">
        <v>127</v>
      </c>
      <c r="K290" s="130">
        <v>90</v>
      </c>
    </row>
    <row r="291" spans="1:11" s="27" customFormat="1" ht="15.95" customHeight="1">
      <c r="B291" s="26" t="str">
        <f t="shared" si="7"/>
        <v>EMS</v>
      </c>
      <c r="C291" s="157" t="s">
        <v>583</v>
      </c>
      <c r="D291" s="129">
        <v>33913</v>
      </c>
      <c r="E291" s="129">
        <v>51947</v>
      </c>
      <c r="F291" s="129">
        <v>51947</v>
      </c>
      <c r="G291" s="129">
        <v>10929</v>
      </c>
      <c r="H291" s="129">
        <v>37688</v>
      </c>
      <c r="I291" s="129">
        <v>10929</v>
      </c>
      <c r="J291" s="129">
        <v>11111</v>
      </c>
      <c r="K291" s="129">
        <v>20644</v>
      </c>
    </row>
    <row r="292" spans="1:11" s="25" customFormat="1" ht="15.95" customHeight="1">
      <c r="A292" s="52"/>
      <c r="B292" s="652" t="str">
        <f t="shared" si="7"/>
        <v>EMS</v>
      </c>
      <c r="C292" s="652" t="s">
        <v>584</v>
      </c>
      <c r="D292" s="653">
        <v>2021</v>
      </c>
      <c r="E292" s="653">
        <v>2020</v>
      </c>
      <c r="F292" s="653">
        <v>2019</v>
      </c>
      <c r="G292" s="653">
        <v>2018</v>
      </c>
      <c r="H292" s="654">
        <f>$H$4</f>
        <v>2017</v>
      </c>
      <c r="I292" s="654">
        <f>$I$4</f>
        <v>2016</v>
      </c>
      <c r="J292" s="652">
        <f>$J$4</f>
        <v>2015</v>
      </c>
      <c r="K292" s="652">
        <f>$K$4</f>
        <v>2014</v>
      </c>
    </row>
    <row r="293" spans="1:11" s="27" customFormat="1" ht="15.95" customHeight="1">
      <c r="B293" s="26" t="str">
        <f t="shared" si="7"/>
        <v>EMS</v>
      </c>
      <c r="C293" s="157" t="s">
        <v>585</v>
      </c>
      <c r="D293" s="129">
        <v>3530</v>
      </c>
      <c r="E293" s="129">
        <v>3445</v>
      </c>
      <c r="F293" s="129">
        <v>3431</v>
      </c>
      <c r="G293" s="129">
        <v>4077</v>
      </c>
      <c r="H293" s="129">
        <v>4323</v>
      </c>
      <c r="I293" s="129">
        <v>4205</v>
      </c>
      <c r="J293" s="129">
        <v>4005</v>
      </c>
      <c r="K293" s="129">
        <v>4095</v>
      </c>
    </row>
    <row r="294" spans="1:11" s="27" customFormat="1" ht="15.95" customHeight="1">
      <c r="B294" s="26" t="str">
        <f t="shared" si="7"/>
        <v>EMS</v>
      </c>
      <c r="C294" s="157" t="s">
        <v>586</v>
      </c>
      <c r="D294" s="129">
        <v>1496</v>
      </c>
      <c r="E294" s="129">
        <v>527</v>
      </c>
      <c r="F294" s="129">
        <v>1637</v>
      </c>
      <c r="G294" s="129">
        <v>1209</v>
      </c>
      <c r="H294" s="129">
        <v>1262</v>
      </c>
      <c r="I294" s="129">
        <v>1275</v>
      </c>
      <c r="J294" s="129">
        <v>1059</v>
      </c>
      <c r="K294" s="130">
        <v>883</v>
      </c>
    </row>
    <row r="295" spans="1:11" ht="15.95" customHeight="1">
      <c r="B295" s="26" t="str">
        <f t="shared" si="7"/>
        <v>EMS</v>
      </c>
    </row>
    <row r="296" spans="1:11" s="25" customFormat="1" ht="15.95" customHeight="1">
      <c r="A296" s="52"/>
      <c r="B296" s="652" t="s">
        <v>18</v>
      </c>
      <c r="C296" s="652" t="s">
        <v>447</v>
      </c>
      <c r="D296" s="653">
        <v>2021</v>
      </c>
      <c r="E296" s="653">
        <v>2020</v>
      </c>
      <c r="F296" s="653">
        <v>2019</v>
      </c>
      <c r="G296" s="653">
        <v>2018</v>
      </c>
      <c r="H296" s="654">
        <f>$H$4</f>
        <v>2017</v>
      </c>
      <c r="I296" s="654">
        <f>$I$4</f>
        <v>2016</v>
      </c>
      <c r="J296" s="652">
        <f>$J$4</f>
        <v>2015</v>
      </c>
      <c r="K296" s="652">
        <f>$K$4</f>
        <v>2014</v>
      </c>
    </row>
    <row r="297" spans="1:11" ht="15.95" customHeight="1">
      <c r="B297" s="26" t="str">
        <f>$B$296</f>
        <v>EMT</v>
      </c>
      <c r="C297" s="161" t="s">
        <v>448</v>
      </c>
      <c r="D297" s="45">
        <v>2427</v>
      </c>
      <c r="E297" s="45">
        <v>2366</v>
      </c>
      <c r="F297" s="45">
        <v>2418</v>
      </c>
      <c r="G297" s="45">
        <v>2433</v>
      </c>
      <c r="H297" s="45">
        <v>2423</v>
      </c>
      <c r="I297" s="45">
        <v>2302</v>
      </c>
      <c r="J297" s="45">
        <v>2366</v>
      </c>
      <c r="K297" s="45">
        <v>1907</v>
      </c>
    </row>
    <row r="298" spans="1:11" ht="26.25" customHeight="1">
      <c r="B298" s="26" t="str">
        <f t="shared" ref="B298:B361" si="8">$B$296</f>
        <v>EMT</v>
      </c>
      <c r="C298" s="161" t="s">
        <v>451</v>
      </c>
      <c r="D298" s="45">
        <v>873</v>
      </c>
      <c r="E298" s="45">
        <v>770</v>
      </c>
      <c r="F298" s="45">
        <v>1010</v>
      </c>
      <c r="G298" s="46">
        <v>785</v>
      </c>
      <c r="H298" s="45">
        <v>1389</v>
      </c>
      <c r="I298" s="45">
        <v>827</v>
      </c>
      <c r="J298" s="45">
        <v>442</v>
      </c>
      <c r="K298" s="45">
        <v>1893</v>
      </c>
    </row>
    <row r="299" spans="1:11" ht="15.95" customHeight="1">
      <c r="B299" s="26" t="str">
        <f t="shared" si="8"/>
        <v>EMT</v>
      </c>
      <c r="C299" s="161" t="s">
        <v>455</v>
      </c>
      <c r="D299" s="43">
        <v>0.28639999999999999</v>
      </c>
      <c r="E299" s="43">
        <v>0.2984</v>
      </c>
      <c r="F299" s="43">
        <v>0.31430000000000002</v>
      </c>
      <c r="G299" s="43">
        <v>0.28939999999999999</v>
      </c>
      <c r="H299" s="43">
        <v>0.38200000000000001</v>
      </c>
      <c r="I299" s="43">
        <v>0.371</v>
      </c>
      <c r="J299" s="43">
        <v>0.4</v>
      </c>
      <c r="K299" s="43" t="s">
        <v>608</v>
      </c>
    </row>
    <row r="300" spans="1:11" ht="15.95" customHeight="1">
      <c r="B300" s="26" t="str">
        <f t="shared" si="8"/>
        <v>EMT</v>
      </c>
      <c r="C300" s="161" t="s">
        <v>456</v>
      </c>
      <c r="D300" s="43">
        <v>0.4763</v>
      </c>
      <c r="E300" s="43">
        <v>0.48309999999999997</v>
      </c>
      <c r="F300" s="43">
        <v>0.49669999999999997</v>
      </c>
      <c r="G300" s="43">
        <v>0.50229999999999997</v>
      </c>
      <c r="H300" s="43">
        <v>0.45</v>
      </c>
      <c r="I300" s="43">
        <v>0.441</v>
      </c>
      <c r="J300" s="43">
        <v>0.42</v>
      </c>
      <c r="K300" s="43" t="s">
        <v>609</v>
      </c>
    </row>
    <row r="301" spans="1:11" ht="15.95" customHeight="1">
      <c r="B301" s="26" t="str">
        <f t="shared" si="8"/>
        <v>EMT</v>
      </c>
      <c r="C301" s="161" t="s">
        <v>457</v>
      </c>
      <c r="D301" s="43">
        <v>0.19489999999999999</v>
      </c>
      <c r="E301" s="43">
        <v>0.17879999999999999</v>
      </c>
      <c r="F301" s="43">
        <v>0.1522</v>
      </c>
      <c r="G301" s="43">
        <v>0.1636</v>
      </c>
      <c r="H301" s="43">
        <v>0.13200000000000001</v>
      </c>
      <c r="I301" s="43">
        <v>0.13400000000000001</v>
      </c>
      <c r="J301" s="43">
        <v>0.129</v>
      </c>
      <c r="K301" s="43">
        <v>0.155</v>
      </c>
    </row>
    <row r="302" spans="1:11" ht="15.95" customHeight="1">
      <c r="B302" s="26" t="str">
        <f t="shared" si="8"/>
        <v>EMT</v>
      </c>
      <c r="C302" s="161" t="s">
        <v>458</v>
      </c>
      <c r="D302" s="43">
        <v>4.24E-2</v>
      </c>
      <c r="E302" s="43">
        <v>3.9699999999999999E-2</v>
      </c>
      <c r="F302" s="43">
        <v>3.6799999999999999E-2</v>
      </c>
      <c r="G302" s="43">
        <v>4.48E-2</v>
      </c>
      <c r="H302" s="43">
        <v>3.5999999999999997E-2</v>
      </c>
      <c r="I302" s="43">
        <v>5.3999999999999999E-2</v>
      </c>
      <c r="J302" s="43">
        <v>5.0999999999999997E-2</v>
      </c>
      <c r="K302" s="43">
        <v>5.8999999999999997E-2</v>
      </c>
    </row>
    <row r="303" spans="1:11" ht="15.95" customHeight="1">
      <c r="B303" s="26" t="str">
        <f t="shared" si="8"/>
        <v>EMT</v>
      </c>
      <c r="C303" s="161" t="s">
        <v>459</v>
      </c>
      <c r="D303" s="43">
        <v>0.1356</v>
      </c>
      <c r="E303" s="43">
        <v>0.13100000000000001</v>
      </c>
      <c r="F303" s="43">
        <v>0.1361</v>
      </c>
      <c r="G303" s="43">
        <v>0.13320000000000001</v>
      </c>
      <c r="H303" s="43">
        <v>0.13600000000000001</v>
      </c>
      <c r="I303" s="43">
        <v>0.16</v>
      </c>
      <c r="J303" s="43">
        <v>0.16</v>
      </c>
      <c r="K303" s="43">
        <v>0.22</v>
      </c>
    </row>
    <row r="304" spans="1:11" ht="15.95" customHeight="1">
      <c r="B304" s="26" t="str">
        <f t="shared" si="8"/>
        <v>EMT</v>
      </c>
      <c r="C304" s="161" t="s">
        <v>460</v>
      </c>
      <c r="D304" s="43">
        <v>0.20830000000000001</v>
      </c>
      <c r="E304" s="43">
        <v>0.1915</v>
      </c>
      <c r="F304" s="43">
        <v>0.2041</v>
      </c>
      <c r="G304" s="43">
        <v>0.1628</v>
      </c>
      <c r="H304" s="43">
        <v>0.186</v>
      </c>
      <c r="I304" s="43">
        <v>3.0000000000000001E-3</v>
      </c>
      <c r="J304" s="43">
        <v>0.31</v>
      </c>
      <c r="K304" s="43">
        <v>0.01</v>
      </c>
    </row>
    <row r="305" spans="1:11" ht="15.95" customHeight="1">
      <c r="B305" s="26" t="str">
        <f t="shared" si="8"/>
        <v>EMT</v>
      </c>
      <c r="C305" s="161" t="s">
        <v>461</v>
      </c>
      <c r="D305" s="43">
        <v>7.8299999999999995E-2</v>
      </c>
      <c r="E305" s="43">
        <v>7.7799999999999994E-2</v>
      </c>
      <c r="F305" s="43">
        <v>8.1100000000000005E-2</v>
      </c>
      <c r="G305" s="43">
        <v>8.1000000000000003E-2</v>
      </c>
      <c r="H305" s="43">
        <v>8.1000000000000003E-2</v>
      </c>
      <c r="I305" s="43">
        <v>8.8999999999999996E-2</v>
      </c>
      <c r="J305" s="43">
        <v>0.09</v>
      </c>
      <c r="K305" s="43">
        <v>0.12</v>
      </c>
    </row>
    <row r="306" spans="1:11" ht="15.95" customHeight="1">
      <c r="B306" s="26" t="str">
        <f t="shared" si="8"/>
        <v>EMT</v>
      </c>
      <c r="C306" s="161" t="s">
        <v>462</v>
      </c>
      <c r="D306" s="43">
        <v>0.60440000000000005</v>
      </c>
      <c r="E306" s="43">
        <v>0.63100000000000001</v>
      </c>
      <c r="F306" s="43">
        <v>0.62819999999999998</v>
      </c>
      <c r="G306" s="43">
        <v>0.63380000000000003</v>
      </c>
      <c r="H306" s="43">
        <v>0.65400000000000003</v>
      </c>
      <c r="I306" s="43">
        <v>7.5999999999999998E-2</v>
      </c>
      <c r="J306" s="43">
        <v>0.61</v>
      </c>
      <c r="K306" s="43">
        <v>0.12</v>
      </c>
    </row>
    <row r="307" spans="1:11" ht="15.95" customHeight="1">
      <c r="B307" s="26" t="str">
        <f t="shared" si="8"/>
        <v>EMT</v>
      </c>
      <c r="C307" s="161" t="s">
        <v>463</v>
      </c>
      <c r="D307" s="43">
        <v>0.2979</v>
      </c>
      <c r="E307" s="43">
        <v>0.2979</v>
      </c>
      <c r="F307" s="43">
        <v>0.28570000000000001</v>
      </c>
      <c r="G307" s="43">
        <v>0.3488</v>
      </c>
      <c r="H307" s="43">
        <v>0.41899999999999998</v>
      </c>
      <c r="I307" s="43">
        <v>6.0000000000000001E-3</v>
      </c>
      <c r="J307" s="43">
        <v>0.31</v>
      </c>
      <c r="K307" s="43">
        <v>0.02</v>
      </c>
    </row>
    <row r="308" spans="1:11" ht="15.95" customHeight="1">
      <c r="B308" s="26" t="str">
        <f t="shared" si="8"/>
        <v>EMT</v>
      </c>
      <c r="C308" s="161" t="s">
        <v>464</v>
      </c>
      <c r="D308" s="43">
        <v>1.03E-2</v>
      </c>
      <c r="E308" s="43">
        <v>1.6999999999999999E-3</v>
      </c>
      <c r="F308" s="43">
        <v>1.2E-2</v>
      </c>
      <c r="G308" s="43">
        <v>4.1000000000000003E-3</v>
      </c>
      <c r="H308" s="43">
        <v>2.1000000000000001E-2</v>
      </c>
      <c r="I308" s="43">
        <v>0.03</v>
      </c>
      <c r="J308" s="43">
        <v>0.02</v>
      </c>
      <c r="K308" s="43">
        <v>0.04</v>
      </c>
    </row>
    <row r="309" spans="1:11" ht="15.95" customHeight="1">
      <c r="B309" s="26" t="str">
        <f t="shared" si="8"/>
        <v>EMT</v>
      </c>
      <c r="C309" s="161" t="s">
        <v>465</v>
      </c>
      <c r="D309" s="43">
        <v>4.41E-2</v>
      </c>
      <c r="E309" s="43">
        <v>3.2099999999999997E-2</v>
      </c>
      <c r="F309" s="43">
        <v>3.85E-2</v>
      </c>
      <c r="G309" s="43">
        <v>3.3300000000000003E-2</v>
      </c>
      <c r="H309" s="43">
        <v>2.5000000000000001E-2</v>
      </c>
      <c r="I309" s="43">
        <v>2.5000000000000001E-2</v>
      </c>
      <c r="J309" s="43">
        <v>0.02</v>
      </c>
      <c r="K309" s="43" t="s">
        <v>62</v>
      </c>
    </row>
    <row r="310" spans="1:11" ht="15.95" customHeight="1">
      <c r="B310" s="26" t="str">
        <f t="shared" si="8"/>
        <v>EMT</v>
      </c>
      <c r="C310" s="161" t="s">
        <v>466</v>
      </c>
      <c r="D310" s="46">
        <v>104</v>
      </c>
      <c r="E310" s="46">
        <v>105</v>
      </c>
      <c r="F310" s="46">
        <v>111</v>
      </c>
      <c r="G310" s="46">
        <v>83</v>
      </c>
      <c r="H310" s="46">
        <v>97</v>
      </c>
      <c r="I310" s="46">
        <v>119</v>
      </c>
      <c r="J310" s="46">
        <v>112</v>
      </c>
      <c r="K310" s="46">
        <v>84</v>
      </c>
    </row>
    <row r="311" spans="1:11" s="25" customFormat="1" ht="15.95" customHeight="1">
      <c r="A311" s="52"/>
      <c r="B311" s="652" t="str">
        <f t="shared" si="8"/>
        <v>EMT</v>
      </c>
      <c r="C311" s="652" t="s">
        <v>467</v>
      </c>
      <c r="D311" s="653">
        <v>2021</v>
      </c>
      <c r="E311" s="653">
        <v>2020</v>
      </c>
      <c r="F311" s="653">
        <v>2019</v>
      </c>
      <c r="G311" s="653">
        <v>2018</v>
      </c>
      <c r="H311" s="654">
        <f>$H$4</f>
        <v>2017</v>
      </c>
      <c r="I311" s="654">
        <f>$I$4</f>
        <v>2016</v>
      </c>
      <c r="J311" s="652">
        <f>$J$4</f>
        <v>2015</v>
      </c>
      <c r="K311" s="652">
        <f>$K$4</f>
        <v>2014</v>
      </c>
    </row>
    <row r="312" spans="1:11" ht="15.95" customHeight="1">
      <c r="B312" s="26" t="str">
        <f t="shared" si="8"/>
        <v>EMT</v>
      </c>
      <c r="C312" s="161" t="s">
        <v>468</v>
      </c>
      <c r="D312" s="45">
        <v>224253</v>
      </c>
      <c r="E312" s="45">
        <v>206000</v>
      </c>
      <c r="F312" s="45">
        <v>208001</v>
      </c>
      <c r="G312" s="45">
        <v>206084</v>
      </c>
      <c r="H312" s="45">
        <v>171032</v>
      </c>
      <c r="I312" s="45">
        <v>284290</v>
      </c>
      <c r="J312" s="45">
        <v>232541</v>
      </c>
      <c r="K312" s="45">
        <v>82355</v>
      </c>
    </row>
    <row r="313" spans="1:11" ht="15.95" customHeight="1">
      <c r="B313" s="26" t="str">
        <f t="shared" si="8"/>
        <v>EMT</v>
      </c>
      <c r="C313" s="161" t="s">
        <v>470</v>
      </c>
      <c r="D313" s="46">
        <v>54290</v>
      </c>
      <c r="E313" s="46">
        <v>48593</v>
      </c>
      <c r="F313" s="46" t="s">
        <v>610</v>
      </c>
      <c r="G313" s="45">
        <v>47002</v>
      </c>
      <c r="H313" s="45">
        <v>44621</v>
      </c>
      <c r="I313" s="45">
        <v>60719</v>
      </c>
      <c r="J313" s="45">
        <v>48395</v>
      </c>
      <c r="K313" s="45">
        <v>37761</v>
      </c>
    </row>
    <row r="314" spans="1:11" ht="15.95" customHeight="1">
      <c r="B314" s="26" t="str">
        <f t="shared" si="8"/>
        <v>EMT</v>
      </c>
      <c r="C314" s="161" t="s">
        <v>473</v>
      </c>
      <c r="D314" s="46">
        <v>140</v>
      </c>
      <c r="E314" s="46">
        <v>148</v>
      </c>
      <c r="F314" s="46" t="s">
        <v>611</v>
      </c>
      <c r="G314" s="46">
        <v>98</v>
      </c>
      <c r="H314" s="46">
        <v>90</v>
      </c>
      <c r="I314" s="45">
        <v>109</v>
      </c>
      <c r="J314" s="45">
        <v>0</v>
      </c>
      <c r="K314" s="45">
        <v>104</v>
      </c>
    </row>
    <row r="315" spans="1:11" ht="15.95" customHeight="1">
      <c r="B315" s="26" t="str">
        <f t="shared" si="8"/>
        <v>EMT</v>
      </c>
      <c r="C315" s="161" t="s">
        <v>476</v>
      </c>
      <c r="D315" s="46">
        <v>32691</v>
      </c>
      <c r="E315" s="46">
        <v>32106</v>
      </c>
      <c r="F315" s="46" t="s">
        <v>612</v>
      </c>
      <c r="G315" s="45">
        <v>29852</v>
      </c>
      <c r="H315" s="45">
        <v>28081</v>
      </c>
      <c r="I315" s="45">
        <v>26740</v>
      </c>
      <c r="J315" s="45">
        <v>21966</v>
      </c>
      <c r="K315" s="45">
        <v>17284</v>
      </c>
    </row>
    <row r="316" spans="1:11" ht="15.95" customHeight="1">
      <c r="B316" s="26" t="str">
        <f t="shared" si="8"/>
        <v>EMT</v>
      </c>
      <c r="C316" s="161" t="s">
        <v>479</v>
      </c>
      <c r="D316" s="46" t="s">
        <v>62</v>
      </c>
      <c r="E316" s="46" t="s">
        <v>62</v>
      </c>
      <c r="F316" s="46" t="s">
        <v>108</v>
      </c>
      <c r="G316" s="46" t="s">
        <v>62</v>
      </c>
      <c r="H316" s="46">
        <v>104</v>
      </c>
      <c r="I316" s="45" t="s">
        <v>62</v>
      </c>
      <c r="J316" s="45" t="s">
        <v>62</v>
      </c>
      <c r="K316" s="45">
        <v>119</v>
      </c>
    </row>
    <row r="317" spans="1:11" ht="15.95" customHeight="1">
      <c r="B317" s="26" t="str">
        <f t="shared" si="8"/>
        <v>EMT</v>
      </c>
      <c r="C317" s="161" t="s">
        <v>480</v>
      </c>
      <c r="D317" s="46">
        <v>17650</v>
      </c>
      <c r="E317" s="46">
        <v>16280</v>
      </c>
      <c r="F317" s="46" t="s">
        <v>613</v>
      </c>
      <c r="G317" s="45">
        <v>15589</v>
      </c>
      <c r="H317" s="45">
        <v>13202</v>
      </c>
      <c r="I317" s="45">
        <v>12702</v>
      </c>
      <c r="J317" s="45">
        <v>10586</v>
      </c>
      <c r="K317" s="45">
        <v>7315</v>
      </c>
    </row>
    <row r="318" spans="1:11" ht="15.95" customHeight="1">
      <c r="B318" s="26" t="str">
        <f t="shared" si="8"/>
        <v>EMT</v>
      </c>
      <c r="C318" s="161" t="s">
        <v>483</v>
      </c>
      <c r="D318" s="46" t="s">
        <v>62</v>
      </c>
      <c r="E318" s="46" t="s">
        <v>62</v>
      </c>
      <c r="F318" s="46" t="s">
        <v>108</v>
      </c>
      <c r="G318" s="45">
        <v>6787</v>
      </c>
      <c r="H318" s="45">
        <v>20750</v>
      </c>
      <c r="I318" s="45">
        <v>4363</v>
      </c>
      <c r="J318" s="45">
        <v>3821</v>
      </c>
      <c r="K318" s="45">
        <v>2907</v>
      </c>
    </row>
    <row r="319" spans="1:11" ht="15.95" customHeight="1">
      <c r="B319" s="26" t="str">
        <f t="shared" si="8"/>
        <v>EMT</v>
      </c>
      <c r="C319" s="161" t="s">
        <v>484</v>
      </c>
      <c r="D319" s="46">
        <v>7131</v>
      </c>
      <c r="E319" s="46">
        <v>5698</v>
      </c>
      <c r="F319" s="46" t="s">
        <v>614</v>
      </c>
      <c r="G319" s="45">
        <v>6845</v>
      </c>
      <c r="H319" s="45">
        <v>6553</v>
      </c>
      <c r="I319" s="45">
        <v>4007</v>
      </c>
      <c r="J319" s="45">
        <v>4934</v>
      </c>
      <c r="K319" s="45">
        <v>2</v>
      </c>
    </row>
    <row r="320" spans="1:11" ht="15.95" customHeight="1">
      <c r="B320" s="26" t="str">
        <f t="shared" si="8"/>
        <v>EMT</v>
      </c>
      <c r="C320" s="161" t="s">
        <v>487</v>
      </c>
      <c r="D320" s="46" t="s">
        <v>62</v>
      </c>
      <c r="E320" s="46" t="s">
        <v>62</v>
      </c>
      <c r="F320" s="46" t="s">
        <v>101</v>
      </c>
      <c r="G320" s="46" t="s">
        <v>62</v>
      </c>
      <c r="H320" s="46" t="s">
        <v>62</v>
      </c>
      <c r="I320" s="45" t="s">
        <v>100</v>
      </c>
      <c r="J320" s="45" t="s">
        <v>100</v>
      </c>
      <c r="K320" s="45" t="s">
        <v>100</v>
      </c>
    </row>
    <row r="321" spans="1:11" ht="15.95" customHeight="1">
      <c r="B321" s="26" t="str">
        <f t="shared" si="8"/>
        <v>EMT</v>
      </c>
      <c r="C321" s="161" t="s">
        <v>489</v>
      </c>
      <c r="D321" s="46">
        <v>1465</v>
      </c>
      <c r="E321" s="46">
        <v>1199</v>
      </c>
      <c r="F321" s="46" t="s">
        <v>615</v>
      </c>
      <c r="G321" s="45">
        <v>1597</v>
      </c>
      <c r="H321" s="45">
        <v>881</v>
      </c>
      <c r="I321" s="45">
        <v>314</v>
      </c>
      <c r="J321" s="45">
        <v>630</v>
      </c>
      <c r="K321" s="45" t="s">
        <v>100</v>
      </c>
    </row>
    <row r="322" spans="1:11" ht="15.95" customHeight="1">
      <c r="B322" s="26" t="str">
        <f t="shared" si="8"/>
        <v>EMT</v>
      </c>
      <c r="C322" s="161" t="s">
        <v>492</v>
      </c>
      <c r="D322" s="46">
        <v>220</v>
      </c>
      <c r="E322" s="46">
        <v>195</v>
      </c>
      <c r="F322" s="46" t="s">
        <v>616</v>
      </c>
      <c r="G322" s="46">
        <v>298</v>
      </c>
      <c r="H322" s="46">
        <v>277</v>
      </c>
      <c r="I322" s="45">
        <v>297</v>
      </c>
      <c r="J322" s="45">
        <v>274</v>
      </c>
      <c r="K322" s="45">
        <v>0</v>
      </c>
    </row>
    <row r="323" spans="1:11" ht="15.95" customHeight="1">
      <c r="B323" s="26" t="str">
        <f t="shared" si="8"/>
        <v>EMT</v>
      </c>
      <c r="C323" s="161" t="s">
        <v>495</v>
      </c>
      <c r="D323" s="46">
        <v>1942</v>
      </c>
      <c r="E323" s="46">
        <v>2200</v>
      </c>
      <c r="F323" s="46" t="s">
        <v>617</v>
      </c>
      <c r="G323" s="45">
        <v>1507</v>
      </c>
      <c r="H323" s="45">
        <v>1419</v>
      </c>
      <c r="I323" s="45">
        <v>1956</v>
      </c>
      <c r="J323" s="45">
        <v>779</v>
      </c>
      <c r="K323" s="45" t="s">
        <v>100</v>
      </c>
    </row>
    <row r="324" spans="1:11" s="25" customFormat="1" ht="15.95" customHeight="1">
      <c r="A324" s="52"/>
      <c r="B324" s="652" t="str">
        <f t="shared" si="8"/>
        <v>EMT</v>
      </c>
      <c r="C324" s="652" t="s">
        <v>212</v>
      </c>
      <c r="D324" s="653">
        <v>2021</v>
      </c>
      <c r="E324" s="653">
        <v>2020</v>
      </c>
      <c r="F324" s="653">
        <v>2019</v>
      </c>
      <c r="G324" s="653">
        <v>2018</v>
      </c>
      <c r="H324" s="654">
        <f>$H$4</f>
        <v>2017</v>
      </c>
      <c r="I324" s="654">
        <f>$I$4</f>
        <v>2016</v>
      </c>
      <c r="J324" s="652">
        <f>$J$4</f>
        <v>2015</v>
      </c>
      <c r="K324" s="652">
        <f>$K$4</f>
        <v>2014</v>
      </c>
    </row>
    <row r="325" spans="1:11" s="25" customFormat="1" ht="15.95" customHeight="1">
      <c r="A325" s="52"/>
      <c r="B325" s="26" t="str">
        <f t="shared" si="8"/>
        <v>EMT</v>
      </c>
      <c r="C325" s="13" t="s">
        <v>498</v>
      </c>
      <c r="D325" s="46">
        <v>14710</v>
      </c>
      <c r="E325" s="46">
        <v>18145</v>
      </c>
      <c r="F325" s="46" t="s">
        <v>618</v>
      </c>
      <c r="G325" s="45">
        <v>19407</v>
      </c>
      <c r="H325" s="45">
        <v>11325</v>
      </c>
      <c r="I325" s="45">
        <v>2109</v>
      </c>
      <c r="J325" s="45">
        <v>4121</v>
      </c>
      <c r="K325" s="45">
        <v>2701</v>
      </c>
    </row>
    <row r="326" spans="1:11" ht="15.95" customHeight="1">
      <c r="B326" s="26" t="str">
        <f t="shared" si="8"/>
        <v>EMT</v>
      </c>
      <c r="C326" s="13" t="s">
        <v>501</v>
      </c>
      <c r="D326" s="43">
        <v>6.6000000000000003E-2</v>
      </c>
      <c r="E326" s="43">
        <v>8.7999999999999995E-2</v>
      </c>
      <c r="F326" s="43">
        <v>0.27700000000000002</v>
      </c>
      <c r="G326" s="43">
        <v>9.4E-2</v>
      </c>
      <c r="H326" s="43">
        <v>6.6000000000000003E-2</v>
      </c>
      <c r="I326" s="43">
        <v>7.0000000000000001E-3</v>
      </c>
      <c r="J326" s="43">
        <v>1.7999999999999999E-2</v>
      </c>
      <c r="K326" s="43">
        <v>8.9</v>
      </c>
    </row>
    <row r="327" spans="1:11" ht="15.95" customHeight="1">
      <c r="B327" s="26" t="str">
        <f t="shared" si="8"/>
        <v>EMT</v>
      </c>
      <c r="C327" s="13" t="s">
        <v>502</v>
      </c>
      <c r="D327" s="46">
        <v>41.51</v>
      </c>
      <c r="E327" s="46">
        <v>44.79</v>
      </c>
      <c r="F327" s="46">
        <v>43.57</v>
      </c>
      <c r="G327" s="46">
        <v>44.19</v>
      </c>
      <c r="H327" s="46">
        <v>44.87</v>
      </c>
      <c r="I327" s="46">
        <v>42.97</v>
      </c>
      <c r="J327" s="46">
        <v>34.21</v>
      </c>
      <c r="K327" s="46">
        <v>31.17</v>
      </c>
    </row>
    <row r="328" spans="1:11" ht="15.95" customHeight="1">
      <c r="B328" s="26" t="str">
        <f t="shared" si="8"/>
        <v>EMT</v>
      </c>
      <c r="C328" s="13" t="s">
        <v>505</v>
      </c>
      <c r="D328" s="46">
        <v>1.46</v>
      </c>
      <c r="E328" s="46">
        <v>1.3</v>
      </c>
      <c r="F328" s="46">
        <v>1.39</v>
      </c>
      <c r="G328" s="46">
        <v>1.4</v>
      </c>
      <c r="H328" s="46">
        <v>1.37</v>
      </c>
      <c r="I328" s="46">
        <v>1.4</v>
      </c>
      <c r="J328" s="46">
        <v>1.5</v>
      </c>
      <c r="K328" s="46">
        <v>1.07</v>
      </c>
    </row>
    <row r="329" spans="1:11" s="25" customFormat="1" ht="15.95" customHeight="1">
      <c r="A329" s="52"/>
      <c r="B329" s="652" t="str">
        <f t="shared" si="8"/>
        <v>EMT</v>
      </c>
      <c r="C329" s="652" t="s">
        <v>508</v>
      </c>
      <c r="D329" s="653">
        <v>2021</v>
      </c>
      <c r="E329" s="653">
        <v>2020</v>
      </c>
      <c r="F329" s="653">
        <v>2019</v>
      </c>
      <c r="G329" s="653">
        <v>2018</v>
      </c>
      <c r="H329" s="654">
        <f>$H$4</f>
        <v>2017</v>
      </c>
      <c r="I329" s="654">
        <f>$I$4</f>
        <v>2016</v>
      </c>
      <c r="J329" s="652">
        <f>$J$4</f>
        <v>2015</v>
      </c>
      <c r="K329" s="652">
        <f>$K$4</f>
        <v>2014</v>
      </c>
    </row>
    <row r="330" spans="1:11" s="25" customFormat="1" ht="15.95" customHeight="1">
      <c r="A330" s="52"/>
      <c r="B330" s="26" t="str">
        <f t="shared" si="8"/>
        <v>EMT</v>
      </c>
      <c r="C330" s="161" t="s">
        <v>509</v>
      </c>
      <c r="D330" s="9">
        <v>57407</v>
      </c>
      <c r="E330" s="14">
        <v>53435</v>
      </c>
      <c r="F330" s="14">
        <v>53435</v>
      </c>
      <c r="G330" s="14">
        <v>51117</v>
      </c>
      <c r="H330" s="14">
        <v>49588</v>
      </c>
      <c r="I330" s="14">
        <v>20618</v>
      </c>
      <c r="J330" s="14">
        <v>13263</v>
      </c>
      <c r="K330" s="43" t="s">
        <v>62</v>
      </c>
    </row>
    <row r="331" spans="1:11" ht="15.95" customHeight="1">
      <c r="B331" s="26" t="str">
        <f t="shared" si="8"/>
        <v>EMT</v>
      </c>
      <c r="C331" s="161" t="s">
        <v>513</v>
      </c>
      <c r="D331" s="9">
        <v>15004</v>
      </c>
      <c r="E331" s="14">
        <v>13161</v>
      </c>
      <c r="F331" s="14">
        <v>13211</v>
      </c>
      <c r="G331" s="14">
        <v>12716</v>
      </c>
      <c r="H331" s="14">
        <v>10527</v>
      </c>
      <c r="I331" s="14">
        <v>11738</v>
      </c>
      <c r="J331" s="14">
        <v>13554</v>
      </c>
      <c r="K331" s="14">
        <v>11374</v>
      </c>
    </row>
    <row r="332" spans="1:11" ht="15.95" customHeight="1">
      <c r="B332" s="26" t="str">
        <f t="shared" si="8"/>
        <v>EMT</v>
      </c>
      <c r="C332" s="161" t="s">
        <v>517</v>
      </c>
      <c r="D332" s="9">
        <v>3084</v>
      </c>
      <c r="E332" s="14">
        <v>2700</v>
      </c>
      <c r="F332" s="14">
        <v>2766</v>
      </c>
      <c r="G332" s="14">
        <v>2841</v>
      </c>
      <c r="H332" s="14">
        <v>2854</v>
      </c>
      <c r="I332" s="14">
        <v>3069</v>
      </c>
      <c r="J332" s="14">
        <v>2886</v>
      </c>
      <c r="K332" s="14">
        <v>2876</v>
      </c>
    </row>
    <row r="333" spans="1:11" ht="15.95" customHeight="1">
      <c r="B333" s="26" t="str">
        <f t="shared" si="8"/>
        <v>EMT</v>
      </c>
      <c r="C333" s="161" t="s">
        <v>521</v>
      </c>
      <c r="D333" s="9">
        <v>2333</v>
      </c>
      <c r="E333" s="14">
        <v>2058</v>
      </c>
      <c r="F333" s="14">
        <v>2073</v>
      </c>
      <c r="G333" s="14">
        <v>2048</v>
      </c>
      <c r="H333" s="14">
        <v>1937</v>
      </c>
      <c r="I333" s="14">
        <v>2498</v>
      </c>
      <c r="J333" s="14">
        <v>1564</v>
      </c>
      <c r="K333" s="14">
        <v>1226</v>
      </c>
    </row>
    <row r="334" spans="1:11" s="25" customFormat="1" ht="15.95" customHeight="1">
      <c r="A334" s="52"/>
      <c r="B334" s="652" t="str">
        <f t="shared" si="8"/>
        <v>EMT</v>
      </c>
      <c r="C334" s="652" t="s">
        <v>525</v>
      </c>
      <c r="D334" s="653">
        <v>2021</v>
      </c>
      <c r="E334" s="653">
        <v>2020</v>
      </c>
      <c r="F334" s="653">
        <v>2019</v>
      </c>
      <c r="G334" s="653">
        <v>2018</v>
      </c>
      <c r="H334" s="654">
        <f>$H$4</f>
        <v>2017</v>
      </c>
      <c r="I334" s="654">
        <f>$I$4</f>
        <v>2016</v>
      </c>
      <c r="J334" s="652">
        <f>$J$4</f>
        <v>2015</v>
      </c>
      <c r="K334" s="652">
        <f>$K$4</f>
        <v>2014</v>
      </c>
    </row>
    <row r="335" spans="1:11" s="27" customFormat="1" ht="15.95" customHeight="1">
      <c r="B335" s="26" t="str">
        <f t="shared" si="8"/>
        <v>EMT</v>
      </c>
      <c r="C335" s="161" t="s">
        <v>526</v>
      </c>
      <c r="D335" s="5">
        <v>96.34</v>
      </c>
      <c r="E335" s="13">
        <v>109.71</v>
      </c>
      <c r="F335" s="13">
        <v>105.16</v>
      </c>
      <c r="G335" s="13">
        <v>113.27</v>
      </c>
      <c r="H335" s="13">
        <v>124.74</v>
      </c>
      <c r="I335" s="13">
        <v>154.61000000000001</v>
      </c>
      <c r="J335" s="13">
        <v>17.84</v>
      </c>
      <c r="K335" s="13">
        <v>21.28</v>
      </c>
    </row>
    <row r="336" spans="1:11" s="52" customFormat="1" ht="15.95" customHeight="1">
      <c r="B336" s="26" t="str">
        <f t="shared" si="8"/>
        <v>EMT</v>
      </c>
      <c r="C336" s="161" t="s">
        <v>530</v>
      </c>
      <c r="D336" s="5">
        <v>1.05</v>
      </c>
      <c r="E336" s="13">
        <v>2.3199999999999998</v>
      </c>
      <c r="F336" s="13">
        <v>1.82</v>
      </c>
      <c r="G336" s="13">
        <v>1.43</v>
      </c>
      <c r="H336" s="13">
        <v>5.79</v>
      </c>
      <c r="I336" s="13">
        <v>7.65</v>
      </c>
      <c r="J336" s="13">
        <v>6.93</v>
      </c>
      <c r="K336" s="13">
        <v>6.39</v>
      </c>
    </row>
    <row r="337" spans="1:11" s="27" customFormat="1" ht="15.95" customHeight="1">
      <c r="B337" s="26" t="str">
        <f t="shared" si="8"/>
        <v>EMT</v>
      </c>
      <c r="C337" s="161" t="s">
        <v>533</v>
      </c>
      <c r="D337" s="5">
        <v>1266.9000000000001</v>
      </c>
      <c r="E337" s="13">
        <v>1334.65</v>
      </c>
      <c r="F337" s="13">
        <v>62.62</v>
      </c>
      <c r="G337" s="13">
        <v>38.67</v>
      </c>
      <c r="H337" s="66">
        <v>1381.64</v>
      </c>
      <c r="I337" s="66">
        <v>1383.69</v>
      </c>
      <c r="J337" s="13">
        <v>100</v>
      </c>
      <c r="K337" s="14">
        <v>1633</v>
      </c>
    </row>
    <row r="338" spans="1:11" s="27" customFormat="1" ht="15.95" customHeight="1">
      <c r="B338" s="26" t="str">
        <f t="shared" si="8"/>
        <v>EMT</v>
      </c>
      <c r="C338" s="161" t="s">
        <v>536</v>
      </c>
      <c r="D338" s="5">
        <v>0.93</v>
      </c>
      <c r="E338" s="13">
        <v>2</v>
      </c>
      <c r="F338" s="13">
        <v>0.77</v>
      </c>
      <c r="G338" s="13">
        <v>4.41</v>
      </c>
      <c r="H338" s="13">
        <v>8.18</v>
      </c>
      <c r="I338" s="13">
        <v>13.46</v>
      </c>
      <c r="J338" s="13">
        <v>12.29</v>
      </c>
      <c r="K338" s="13">
        <v>12.8</v>
      </c>
    </row>
    <row r="339" spans="1:11" s="27" customFormat="1" ht="15.95" customHeight="1">
      <c r="B339" s="26" t="str">
        <f t="shared" si="8"/>
        <v>EMT</v>
      </c>
      <c r="C339" s="161" t="s">
        <v>540</v>
      </c>
      <c r="D339" s="93">
        <v>17.38</v>
      </c>
      <c r="E339" s="66">
        <v>1488.08</v>
      </c>
      <c r="F339" s="66">
        <v>1856.57</v>
      </c>
      <c r="G339" s="13">
        <v>285.95</v>
      </c>
      <c r="H339" s="66">
        <v>369.2</v>
      </c>
      <c r="I339" s="66">
        <v>1814</v>
      </c>
      <c r="J339" s="66">
        <v>3138</v>
      </c>
      <c r="K339" s="66">
        <v>4040</v>
      </c>
    </row>
    <row r="340" spans="1:11" s="27" customFormat="1" ht="15.95" customHeight="1">
      <c r="B340" s="26" t="str">
        <f t="shared" si="8"/>
        <v>EMT</v>
      </c>
      <c r="C340" s="161" t="s">
        <v>544</v>
      </c>
      <c r="D340" s="5">
        <v>0.99</v>
      </c>
      <c r="E340" s="13">
        <v>3.89</v>
      </c>
      <c r="F340" s="13">
        <v>1.1399999999999999</v>
      </c>
      <c r="G340" s="13">
        <v>3.12</v>
      </c>
      <c r="H340" s="13">
        <v>13.97</v>
      </c>
      <c r="I340" s="13">
        <v>21.11</v>
      </c>
      <c r="J340" s="13">
        <v>9.36</v>
      </c>
      <c r="K340" s="13">
        <v>10.1</v>
      </c>
    </row>
    <row r="341" spans="1:11" s="27" customFormat="1" ht="15.95" customHeight="1">
      <c r="B341" s="26" t="str">
        <f t="shared" si="8"/>
        <v>EMT</v>
      </c>
      <c r="C341" s="161" t="s">
        <v>548</v>
      </c>
      <c r="D341" s="93">
        <v>673.27</v>
      </c>
      <c r="E341" s="66">
        <v>710.21</v>
      </c>
      <c r="F341" s="66">
        <v>1087.32</v>
      </c>
      <c r="G341" s="13">
        <v>177.71</v>
      </c>
      <c r="H341" s="66">
        <v>1750.84</v>
      </c>
      <c r="I341" s="66">
        <v>3197</v>
      </c>
      <c r="J341" s="66">
        <v>1480</v>
      </c>
      <c r="K341" s="66">
        <v>3026</v>
      </c>
    </row>
    <row r="342" spans="1:11" s="27" customFormat="1" ht="15.95" customHeight="1">
      <c r="B342" s="26" t="str">
        <f t="shared" si="8"/>
        <v>EMT</v>
      </c>
      <c r="C342" s="161" t="s">
        <v>552</v>
      </c>
      <c r="D342" s="5" t="s">
        <v>101</v>
      </c>
      <c r="E342" s="13">
        <v>1</v>
      </c>
      <c r="F342" s="13" t="s">
        <v>101</v>
      </c>
      <c r="G342" s="13" t="s">
        <v>101</v>
      </c>
      <c r="H342" s="13">
        <v>1</v>
      </c>
      <c r="I342" s="13">
        <v>1</v>
      </c>
      <c r="J342" s="13">
        <v>0</v>
      </c>
      <c r="K342" s="13">
        <v>1</v>
      </c>
    </row>
    <row r="343" spans="1:11" s="27" customFormat="1" ht="15.95" customHeight="1">
      <c r="B343" s="26" t="str">
        <f t="shared" si="8"/>
        <v>EMT</v>
      </c>
      <c r="C343" s="161" t="s">
        <v>553</v>
      </c>
      <c r="D343" s="5" t="s">
        <v>101</v>
      </c>
      <c r="E343" s="13">
        <v>1</v>
      </c>
      <c r="F343" s="13">
        <v>2</v>
      </c>
      <c r="G343" s="13" t="s">
        <v>101</v>
      </c>
      <c r="H343" s="13">
        <v>0</v>
      </c>
      <c r="I343" s="13">
        <v>1</v>
      </c>
      <c r="J343" s="13">
        <v>2</v>
      </c>
      <c r="K343" s="13">
        <v>2</v>
      </c>
    </row>
    <row r="344" spans="1:11" s="25" customFormat="1" ht="15.95" customHeight="1">
      <c r="A344" s="52"/>
      <c r="B344" s="652" t="str">
        <f t="shared" si="8"/>
        <v>EMT</v>
      </c>
      <c r="C344" s="652" t="s">
        <v>554</v>
      </c>
      <c r="D344" s="653">
        <v>2021</v>
      </c>
      <c r="E344" s="653">
        <v>2020</v>
      </c>
      <c r="F344" s="653">
        <v>2019</v>
      </c>
      <c r="G344" s="653">
        <v>2018</v>
      </c>
      <c r="H344" s="654">
        <f>$H$4</f>
        <v>2017</v>
      </c>
      <c r="I344" s="654">
        <f>$I$4</f>
        <v>2016</v>
      </c>
      <c r="J344" s="652">
        <f>$J$4</f>
        <v>2015</v>
      </c>
      <c r="K344" s="652">
        <f>$K$4</f>
        <v>2014</v>
      </c>
    </row>
    <row r="345" spans="1:11" s="27" customFormat="1" ht="15.95" customHeight="1">
      <c r="B345" s="26" t="str">
        <f t="shared" si="8"/>
        <v>EMT</v>
      </c>
      <c r="C345" s="184" t="s">
        <v>555</v>
      </c>
      <c r="D345" s="240"/>
      <c r="E345" s="240"/>
      <c r="F345" s="240"/>
      <c r="G345" s="240"/>
      <c r="H345" s="71"/>
      <c r="I345" s="71"/>
      <c r="J345" s="71"/>
      <c r="K345" s="162"/>
    </row>
    <row r="346" spans="1:11" s="52" customFormat="1" ht="15.95" customHeight="1">
      <c r="B346" s="26" t="str">
        <f t="shared" si="8"/>
        <v>EMT</v>
      </c>
      <c r="C346" s="163" t="s">
        <v>556</v>
      </c>
      <c r="D346" s="69">
        <v>1.61E-2</v>
      </c>
      <c r="E346" s="69">
        <v>1.06E-2</v>
      </c>
      <c r="F346" s="69">
        <v>1.2E-2</v>
      </c>
      <c r="G346" s="69">
        <v>1.3599999999999999E-2</v>
      </c>
      <c r="H346" s="69">
        <v>1.2999999999999999E-2</v>
      </c>
      <c r="I346" s="69">
        <v>1.6E-2</v>
      </c>
      <c r="J346" s="69">
        <v>1.4E-2</v>
      </c>
      <c r="K346" s="164">
        <v>1E-3</v>
      </c>
    </row>
    <row r="347" spans="1:11" s="27" customFormat="1" ht="15.95" customHeight="1">
      <c r="B347" s="26" t="str">
        <f t="shared" si="8"/>
        <v>EMT</v>
      </c>
      <c r="C347" s="161" t="s">
        <v>557</v>
      </c>
      <c r="D347" s="64">
        <v>0.65469999999999995</v>
      </c>
      <c r="E347" s="64">
        <v>0.68469999999999998</v>
      </c>
      <c r="F347" s="64">
        <v>0.70099999999999996</v>
      </c>
      <c r="G347" s="64">
        <v>0.82489999999999997</v>
      </c>
      <c r="H347" s="64">
        <v>0.82799999999999996</v>
      </c>
      <c r="I347" s="64">
        <v>0.73699999999999999</v>
      </c>
      <c r="J347" s="64">
        <v>0.72699999999999998</v>
      </c>
      <c r="K347" s="165">
        <v>0.68</v>
      </c>
    </row>
    <row r="348" spans="1:11" s="27" customFormat="1" ht="15.95" customHeight="1">
      <c r="B348" s="26" t="str">
        <f t="shared" si="8"/>
        <v>EMT</v>
      </c>
      <c r="C348" s="161" t="s">
        <v>558</v>
      </c>
      <c r="D348" s="64">
        <v>0.15529999999999999</v>
      </c>
      <c r="E348" s="64">
        <v>0.13059999999999999</v>
      </c>
      <c r="F348" s="64">
        <v>0.11749999999999999</v>
      </c>
      <c r="G348" s="64">
        <v>0</v>
      </c>
      <c r="H348" s="64">
        <v>0</v>
      </c>
      <c r="I348" s="31" t="s">
        <v>100</v>
      </c>
      <c r="J348" s="31" t="s">
        <v>100</v>
      </c>
      <c r="K348" s="165" t="s">
        <v>100</v>
      </c>
    </row>
    <row r="349" spans="1:11" s="27" customFormat="1" ht="15.95" customHeight="1">
      <c r="B349" s="26" t="str">
        <f t="shared" si="8"/>
        <v>EMT</v>
      </c>
      <c r="C349" s="161" t="s">
        <v>559</v>
      </c>
      <c r="D349" s="64">
        <v>0.15490000000000001</v>
      </c>
      <c r="E349" s="64">
        <v>0.15260000000000001</v>
      </c>
      <c r="F349" s="64">
        <v>0.1497</v>
      </c>
      <c r="G349" s="64">
        <v>0.1381</v>
      </c>
      <c r="H349" s="64">
        <v>0.14199999999999999</v>
      </c>
      <c r="I349" s="64">
        <v>0.23100000000000001</v>
      </c>
      <c r="J349" s="64">
        <v>0.23699999999999999</v>
      </c>
      <c r="K349" s="165">
        <v>1.4E-2</v>
      </c>
    </row>
    <row r="350" spans="1:11" s="27" customFormat="1" ht="15.95" customHeight="1">
      <c r="B350" s="26" t="str">
        <f t="shared" si="8"/>
        <v>EMT</v>
      </c>
      <c r="C350" s="161" t="s">
        <v>560</v>
      </c>
      <c r="D350" s="64">
        <v>1.9E-2</v>
      </c>
      <c r="E350" s="64">
        <v>2.1600000000000001E-2</v>
      </c>
      <c r="F350" s="64">
        <v>1.9900000000000001E-2</v>
      </c>
      <c r="G350" s="64">
        <v>2.3400000000000001E-2</v>
      </c>
      <c r="H350" s="64">
        <v>1.7000000000000001E-2</v>
      </c>
      <c r="I350" s="64">
        <v>1.9E-2</v>
      </c>
      <c r="J350" s="64">
        <v>2.3E-2</v>
      </c>
      <c r="K350" s="165">
        <v>1.4E-2</v>
      </c>
    </row>
    <row r="351" spans="1:11" s="27" customFormat="1" ht="15.95" customHeight="1">
      <c r="B351" s="26" t="str">
        <f t="shared" si="8"/>
        <v>EMT</v>
      </c>
      <c r="C351" s="161" t="s">
        <v>561</v>
      </c>
      <c r="D351" s="289">
        <v>1180622</v>
      </c>
      <c r="E351" s="13">
        <v>461986</v>
      </c>
      <c r="F351" s="13">
        <v>616424</v>
      </c>
      <c r="G351" s="13">
        <v>718860</v>
      </c>
      <c r="H351" s="13">
        <v>880</v>
      </c>
      <c r="I351" s="13">
        <v>314</v>
      </c>
      <c r="J351" s="13">
        <v>630</v>
      </c>
      <c r="K351" s="166" t="s">
        <v>100</v>
      </c>
    </row>
    <row r="352" spans="1:11" s="27" customFormat="1" ht="15.95" customHeight="1">
      <c r="B352" s="652" t="str">
        <f t="shared" si="8"/>
        <v>EMT</v>
      </c>
      <c r="C352" s="652" t="s">
        <v>562</v>
      </c>
      <c r="D352" s="653"/>
      <c r="E352" s="653">
        <v>2020</v>
      </c>
      <c r="F352" s="653">
        <v>2019</v>
      </c>
      <c r="G352" s="653">
        <v>2018</v>
      </c>
      <c r="H352" s="654">
        <f>$H$4</f>
        <v>2017</v>
      </c>
      <c r="I352" s="654">
        <f>$I$4</f>
        <v>2016</v>
      </c>
      <c r="J352" s="652">
        <f>$J$4</f>
        <v>2015</v>
      </c>
      <c r="K352" s="652">
        <f>$K$4</f>
        <v>2014</v>
      </c>
    </row>
    <row r="353" spans="1:11" s="27" customFormat="1" ht="15.95" customHeight="1">
      <c r="B353" s="26" t="str">
        <f t="shared" si="8"/>
        <v>EMT</v>
      </c>
      <c r="C353" s="161" t="s">
        <v>509</v>
      </c>
      <c r="D353" s="5">
        <v>6.25</v>
      </c>
      <c r="E353" s="5" t="s">
        <v>101</v>
      </c>
      <c r="F353" s="5">
        <v>2</v>
      </c>
      <c r="G353" s="5">
        <v>16</v>
      </c>
      <c r="H353" s="5">
        <v>0</v>
      </c>
      <c r="I353" s="5">
        <v>3.7</v>
      </c>
      <c r="J353" s="5">
        <v>16</v>
      </c>
      <c r="K353" s="166">
        <v>6</v>
      </c>
    </row>
    <row r="354" spans="1:11" s="27" customFormat="1" ht="15.95" customHeight="1">
      <c r="B354" s="26" t="str">
        <f t="shared" si="8"/>
        <v>EMT</v>
      </c>
      <c r="C354" s="161" t="s">
        <v>513</v>
      </c>
      <c r="D354" s="5">
        <v>22.04</v>
      </c>
      <c r="E354" s="5">
        <v>32.42</v>
      </c>
      <c r="F354" s="5">
        <v>29.28</v>
      </c>
      <c r="G354" s="5">
        <v>9</v>
      </c>
      <c r="H354" s="5">
        <v>36.299999999999997</v>
      </c>
      <c r="I354" s="5">
        <v>55.2</v>
      </c>
      <c r="J354" s="5">
        <v>48.4</v>
      </c>
      <c r="K354" s="5" t="s">
        <v>100</v>
      </c>
    </row>
    <row r="355" spans="1:11" s="27" customFormat="1" ht="15.95" customHeight="1">
      <c r="B355" s="26" t="str">
        <f t="shared" si="8"/>
        <v>EMT</v>
      </c>
      <c r="C355" s="161" t="s">
        <v>517</v>
      </c>
      <c r="D355" s="5">
        <v>39.53</v>
      </c>
      <c r="E355" s="5">
        <v>22.49</v>
      </c>
      <c r="F355" s="5">
        <v>33.71</v>
      </c>
      <c r="G355" s="5">
        <v>36</v>
      </c>
      <c r="H355" s="5">
        <v>34.1</v>
      </c>
      <c r="I355" s="5">
        <v>43.2</v>
      </c>
      <c r="J355" s="5">
        <v>82.9</v>
      </c>
      <c r="K355" s="5" t="s">
        <v>100</v>
      </c>
    </row>
    <row r="356" spans="1:11" s="27" customFormat="1" ht="15.95" customHeight="1">
      <c r="B356" s="26" t="str">
        <f t="shared" si="8"/>
        <v>EMT</v>
      </c>
      <c r="C356" s="161" t="s">
        <v>521</v>
      </c>
      <c r="D356" s="5">
        <v>49.3</v>
      </c>
      <c r="E356" s="5">
        <v>44.12</v>
      </c>
      <c r="F356" s="5">
        <v>70.86</v>
      </c>
      <c r="G356" s="5">
        <v>68.3</v>
      </c>
      <c r="H356" s="5">
        <v>93.1</v>
      </c>
      <c r="I356" s="5">
        <v>70.099999999999994</v>
      </c>
      <c r="J356" s="5">
        <v>125</v>
      </c>
      <c r="K356" s="5" t="s">
        <v>100</v>
      </c>
    </row>
    <row r="357" spans="1:11" s="25" customFormat="1" ht="15.95" customHeight="1">
      <c r="A357" s="52"/>
      <c r="B357" s="652" t="str">
        <f t="shared" si="8"/>
        <v>EMT</v>
      </c>
      <c r="C357" s="652" t="s">
        <v>576</v>
      </c>
      <c r="D357" s="653">
        <v>2021</v>
      </c>
      <c r="E357" s="653">
        <v>2020</v>
      </c>
      <c r="F357" s="653">
        <v>2019</v>
      </c>
      <c r="G357" s="653">
        <v>2018</v>
      </c>
      <c r="H357" s="654">
        <f>$H$4</f>
        <v>2017</v>
      </c>
      <c r="I357" s="654">
        <f>$I$4</f>
        <v>2016</v>
      </c>
      <c r="J357" s="652">
        <f>$J$4</f>
        <v>2015</v>
      </c>
      <c r="K357" s="652">
        <f>$K$4</f>
        <v>2014</v>
      </c>
    </row>
    <row r="358" spans="1:11" s="27" customFormat="1" ht="15.95" customHeight="1">
      <c r="B358" s="26" t="str">
        <f t="shared" si="8"/>
        <v>EMT</v>
      </c>
      <c r="C358" s="161" t="s">
        <v>577</v>
      </c>
      <c r="D358" s="63">
        <v>0.1426</v>
      </c>
      <c r="E358" s="63">
        <v>9.5100000000000004E-2</v>
      </c>
      <c r="F358" s="63">
        <v>0.127</v>
      </c>
      <c r="G358" s="63">
        <v>9.2499999999999999E-2</v>
      </c>
      <c r="H358" s="63">
        <v>0.14799999999999999</v>
      </c>
      <c r="I358" s="63">
        <v>0.13200000000000001</v>
      </c>
      <c r="J358" s="5" t="s">
        <v>100</v>
      </c>
      <c r="K358" s="5" t="s">
        <v>100</v>
      </c>
    </row>
    <row r="359" spans="1:11" s="25" customFormat="1" ht="15.95" customHeight="1">
      <c r="A359" s="52"/>
      <c r="B359" s="652" t="str">
        <f t="shared" si="8"/>
        <v>EMT</v>
      </c>
      <c r="C359" s="652" t="s">
        <v>578</v>
      </c>
      <c r="D359" s="653">
        <v>2021</v>
      </c>
      <c r="E359" s="653">
        <v>2020</v>
      </c>
      <c r="F359" s="653">
        <v>2019</v>
      </c>
      <c r="G359" s="653">
        <v>2018</v>
      </c>
      <c r="H359" s="654">
        <f>$H$4</f>
        <v>2017</v>
      </c>
      <c r="I359" s="654">
        <f>$I$4</f>
        <v>2016</v>
      </c>
      <c r="J359" s="652">
        <f>$J$4</f>
        <v>2015</v>
      </c>
      <c r="K359" s="652">
        <f>$K$4</f>
        <v>2014</v>
      </c>
    </row>
    <row r="360" spans="1:11" s="27" customFormat="1" ht="15.95" customHeight="1">
      <c r="B360" s="26" t="str">
        <f t="shared" si="8"/>
        <v>EMT</v>
      </c>
      <c r="C360" s="161" t="s">
        <v>579</v>
      </c>
      <c r="D360" s="14">
        <v>4541</v>
      </c>
      <c r="E360" s="14">
        <v>4685</v>
      </c>
      <c r="F360" s="14">
        <v>5041</v>
      </c>
      <c r="G360" s="14">
        <v>4415</v>
      </c>
      <c r="H360" s="14">
        <v>5432</v>
      </c>
      <c r="I360" s="14">
        <v>3322</v>
      </c>
      <c r="J360" s="14">
        <v>9009</v>
      </c>
      <c r="K360" s="14">
        <v>21503</v>
      </c>
    </row>
    <row r="361" spans="1:11" s="27" customFormat="1" ht="15.95" customHeight="1">
      <c r="B361" s="26" t="str">
        <f t="shared" si="8"/>
        <v>EMT</v>
      </c>
      <c r="C361" s="161" t="s">
        <v>580</v>
      </c>
      <c r="D361" s="13">
        <v>151</v>
      </c>
      <c r="E361" s="13">
        <v>99</v>
      </c>
      <c r="F361" s="13">
        <v>117</v>
      </c>
      <c r="G361" s="13">
        <v>113</v>
      </c>
      <c r="H361" s="13">
        <v>246</v>
      </c>
      <c r="I361" s="13">
        <v>234</v>
      </c>
      <c r="J361" s="13">
        <v>158</v>
      </c>
      <c r="K361" s="13">
        <v>230</v>
      </c>
    </row>
    <row r="362" spans="1:11" s="27" customFormat="1" ht="15.95" customHeight="1">
      <c r="B362" s="26" t="str">
        <f t="shared" ref="B362:B368" si="9">$B$296</f>
        <v>EMT</v>
      </c>
      <c r="C362" s="161" t="s">
        <v>581</v>
      </c>
      <c r="D362" s="13">
        <v>248</v>
      </c>
      <c r="E362" s="13">
        <v>64</v>
      </c>
      <c r="F362" s="13">
        <v>137</v>
      </c>
      <c r="G362" s="13">
        <v>50</v>
      </c>
      <c r="H362" s="13">
        <v>80</v>
      </c>
      <c r="I362" s="13">
        <v>93</v>
      </c>
      <c r="J362" s="13">
        <v>30</v>
      </c>
      <c r="K362" s="13">
        <v>3</v>
      </c>
    </row>
    <row r="363" spans="1:11" s="27" customFormat="1" ht="15.95" customHeight="1">
      <c r="B363" s="26" t="str">
        <f t="shared" si="9"/>
        <v>EMT</v>
      </c>
      <c r="C363" s="161" t="s">
        <v>582</v>
      </c>
      <c r="D363" s="13">
        <v>127</v>
      </c>
      <c r="E363" s="13">
        <v>72</v>
      </c>
      <c r="F363" s="13">
        <v>48</v>
      </c>
      <c r="G363" s="13">
        <v>51</v>
      </c>
      <c r="H363" s="13">
        <v>110</v>
      </c>
      <c r="I363" s="13">
        <v>131</v>
      </c>
      <c r="J363" s="13">
        <v>49</v>
      </c>
      <c r="K363" s="13">
        <v>13</v>
      </c>
    </row>
    <row r="364" spans="1:11" s="27" customFormat="1" ht="15.95" customHeight="1">
      <c r="B364" s="26" t="str">
        <f t="shared" si="9"/>
        <v>EMT</v>
      </c>
      <c r="C364" s="161" t="s">
        <v>583</v>
      </c>
      <c r="D364" s="14">
        <v>2331</v>
      </c>
      <c r="E364" s="14">
        <v>1705</v>
      </c>
      <c r="F364" s="14">
        <v>1325</v>
      </c>
      <c r="G364" s="14">
        <v>2787</v>
      </c>
      <c r="H364" s="14">
        <v>1955</v>
      </c>
      <c r="I364" s="14">
        <v>2786</v>
      </c>
      <c r="J364" s="14">
        <v>8981</v>
      </c>
      <c r="K364" s="14">
        <v>19825</v>
      </c>
    </row>
    <row r="365" spans="1:11" s="25" customFormat="1" ht="15.95" customHeight="1">
      <c r="A365" s="52"/>
      <c r="B365" s="652" t="str">
        <f t="shared" si="9"/>
        <v>EMT</v>
      </c>
      <c r="C365" s="652" t="s">
        <v>584</v>
      </c>
      <c r="D365" s="653">
        <v>2021</v>
      </c>
      <c r="E365" s="653">
        <v>2020</v>
      </c>
      <c r="F365" s="653">
        <v>2019</v>
      </c>
      <c r="G365" s="653">
        <v>2018</v>
      </c>
      <c r="H365" s="654">
        <f>$H$4</f>
        <v>2017</v>
      </c>
      <c r="I365" s="654">
        <f>$I$4</f>
        <v>2016</v>
      </c>
      <c r="J365" s="652">
        <f>$J$4</f>
        <v>2015</v>
      </c>
      <c r="K365" s="652">
        <f>$K$4</f>
        <v>2014</v>
      </c>
    </row>
    <row r="366" spans="1:11" s="27" customFormat="1" ht="15.95" customHeight="1">
      <c r="B366" s="26" t="str">
        <f t="shared" si="9"/>
        <v>EMT</v>
      </c>
      <c r="C366" s="161" t="s">
        <v>585</v>
      </c>
      <c r="D366" s="14">
        <v>4707</v>
      </c>
      <c r="E366" s="14">
        <v>-3915</v>
      </c>
      <c r="F366" s="14">
        <v>4936</v>
      </c>
      <c r="G366" s="14">
        <v>4480</v>
      </c>
      <c r="H366" s="14">
        <v>5799</v>
      </c>
      <c r="I366" s="9">
        <v>4363</v>
      </c>
      <c r="J366" s="9">
        <v>3821</v>
      </c>
      <c r="K366" s="9" t="s">
        <v>100</v>
      </c>
    </row>
    <row r="367" spans="1:11" s="27" customFormat="1" ht="15.95" customHeight="1">
      <c r="B367" s="26" t="str">
        <f t="shared" si="9"/>
        <v>EMT</v>
      </c>
      <c r="C367" s="161" t="s">
        <v>586</v>
      </c>
      <c r="D367" s="14">
        <v>2483</v>
      </c>
      <c r="E367" s="14">
        <v>1043</v>
      </c>
      <c r="F367" s="14">
        <v>2435</v>
      </c>
      <c r="G367" s="14">
        <v>2433</v>
      </c>
      <c r="H367" s="13">
        <v>0</v>
      </c>
      <c r="I367" s="9" t="s">
        <v>100</v>
      </c>
      <c r="J367" s="9" t="s">
        <v>100</v>
      </c>
      <c r="K367" s="9" t="s">
        <v>100</v>
      </c>
    </row>
    <row r="368" spans="1:11" ht="15.95" customHeight="1">
      <c r="B368" s="26" t="str">
        <f t="shared" si="9"/>
        <v>EMT</v>
      </c>
    </row>
    <row r="369" spans="1:11" s="25" customFormat="1" ht="15.95" customHeight="1">
      <c r="A369" s="52"/>
      <c r="B369" s="652" t="s">
        <v>19</v>
      </c>
      <c r="C369" s="652" t="s">
        <v>447</v>
      </c>
      <c r="D369" s="653">
        <v>2021</v>
      </c>
      <c r="E369" s="653">
        <v>2020</v>
      </c>
      <c r="F369" s="653">
        <v>2019</v>
      </c>
      <c r="G369" s="653">
        <v>2018</v>
      </c>
      <c r="H369" s="654">
        <f>$H$4</f>
        <v>2017</v>
      </c>
      <c r="I369" s="654">
        <f>$I$4</f>
        <v>2016</v>
      </c>
      <c r="J369" s="652">
        <f>$J$4</f>
        <v>2015</v>
      </c>
      <c r="K369" s="652">
        <f>$K$4</f>
        <v>2014</v>
      </c>
    </row>
    <row r="370" spans="1:11" ht="15.95" customHeight="1">
      <c r="B370" s="26" t="str">
        <f>$B$369</f>
        <v>ENF</v>
      </c>
      <c r="C370" s="26" t="s">
        <v>448</v>
      </c>
      <c r="D370" s="46">
        <v>117</v>
      </c>
      <c r="E370" s="46" t="s">
        <v>619</v>
      </c>
      <c r="F370" s="46">
        <v>121</v>
      </c>
      <c r="G370" s="46">
        <v>125</v>
      </c>
      <c r="H370" s="46">
        <v>128</v>
      </c>
      <c r="I370" s="46">
        <v>127</v>
      </c>
      <c r="J370" s="46">
        <v>120</v>
      </c>
      <c r="K370" s="46">
        <v>122</v>
      </c>
    </row>
    <row r="371" spans="1:11" ht="26.25" customHeight="1">
      <c r="B371" s="26" t="str">
        <f t="shared" ref="B371:B434" si="10">$B$369</f>
        <v>ENF</v>
      </c>
      <c r="C371" s="26" t="s">
        <v>451</v>
      </c>
      <c r="D371" s="46">
        <v>50</v>
      </c>
      <c r="E371" s="46">
        <v>43</v>
      </c>
      <c r="F371" s="46">
        <v>9</v>
      </c>
      <c r="G371" s="46">
        <v>26</v>
      </c>
      <c r="H371" s="46">
        <v>17</v>
      </c>
      <c r="I371" s="46">
        <v>25</v>
      </c>
      <c r="J371" s="46">
        <v>50</v>
      </c>
      <c r="K371" s="46">
        <v>48</v>
      </c>
    </row>
    <row r="372" spans="1:11" ht="15.95" customHeight="1">
      <c r="B372" s="26" t="str">
        <f t="shared" si="10"/>
        <v>ENF</v>
      </c>
      <c r="C372" s="26" t="s">
        <v>455</v>
      </c>
      <c r="D372" s="43">
        <v>0.22220000000000001</v>
      </c>
      <c r="E372" s="43">
        <v>0.2432</v>
      </c>
      <c r="F372" s="43">
        <v>0.2727</v>
      </c>
      <c r="G372" s="43">
        <v>0.27200000000000002</v>
      </c>
      <c r="H372" s="43">
        <v>0.36699999999999999</v>
      </c>
      <c r="I372" s="43">
        <v>0.378</v>
      </c>
      <c r="J372" s="43">
        <v>0.35799999999999998</v>
      </c>
      <c r="K372" s="43">
        <v>0.38500000000000001</v>
      </c>
    </row>
    <row r="373" spans="1:11" ht="15.95" customHeight="1">
      <c r="B373" s="26" t="str">
        <f t="shared" si="10"/>
        <v>ENF</v>
      </c>
      <c r="C373" s="26" t="s">
        <v>456</v>
      </c>
      <c r="D373" s="43">
        <v>0.34189999999999998</v>
      </c>
      <c r="E373" s="43">
        <v>0.36940000000000001</v>
      </c>
      <c r="F373" s="43">
        <v>0.35539999999999999</v>
      </c>
      <c r="G373" s="43">
        <v>0.34399999999999997</v>
      </c>
      <c r="H373" s="43">
        <v>0.30499999999999999</v>
      </c>
      <c r="I373" s="43">
        <v>0.33100000000000002</v>
      </c>
      <c r="J373" s="43">
        <v>0.35</v>
      </c>
      <c r="K373" s="43">
        <v>0.36099999999999999</v>
      </c>
    </row>
    <row r="374" spans="1:11" ht="15.95" customHeight="1">
      <c r="B374" s="26" t="str">
        <f t="shared" si="10"/>
        <v>ENF</v>
      </c>
      <c r="C374" s="26" t="s">
        <v>457</v>
      </c>
      <c r="D374" s="43">
        <v>0.26500000000000001</v>
      </c>
      <c r="E374" s="43">
        <v>0.27929999999999999</v>
      </c>
      <c r="F374" s="43">
        <v>0.26450000000000001</v>
      </c>
      <c r="G374" s="43">
        <v>0.28000000000000003</v>
      </c>
      <c r="H374" s="43">
        <v>0.24199999999999999</v>
      </c>
      <c r="I374" s="43">
        <v>0.19700000000000001</v>
      </c>
      <c r="J374" s="43">
        <v>0.2</v>
      </c>
      <c r="K374" s="43">
        <v>0.17199999999999999</v>
      </c>
    </row>
    <row r="375" spans="1:11" ht="15.95" customHeight="1">
      <c r="B375" s="26" t="str">
        <f t="shared" si="10"/>
        <v>ENF</v>
      </c>
      <c r="C375" s="26" t="s">
        <v>458</v>
      </c>
      <c r="D375" s="43">
        <v>0.1709</v>
      </c>
      <c r="E375" s="43">
        <v>0.1081</v>
      </c>
      <c r="F375" s="43">
        <v>0.1074</v>
      </c>
      <c r="G375" s="43">
        <v>0.104</v>
      </c>
      <c r="H375" s="43">
        <v>8.5999999999999993E-2</v>
      </c>
      <c r="I375" s="43">
        <v>9.4E-2</v>
      </c>
      <c r="J375" s="43">
        <v>9.1999999999999998E-2</v>
      </c>
      <c r="K375" s="43">
        <v>8.2000000000000003E-2</v>
      </c>
    </row>
    <row r="376" spans="1:11" ht="15.95" customHeight="1">
      <c r="B376" s="26" t="str">
        <f t="shared" si="10"/>
        <v>ENF</v>
      </c>
      <c r="C376" s="26" t="s">
        <v>459</v>
      </c>
      <c r="D376" s="43">
        <v>0.14530000000000001</v>
      </c>
      <c r="E376" s="43">
        <v>0.17119999999999999</v>
      </c>
      <c r="F376" s="43">
        <v>0.14879999999999999</v>
      </c>
      <c r="G376" s="43">
        <v>0.152</v>
      </c>
      <c r="H376" s="43">
        <v>0.17199999999999999</v>
      </c>
      <c r="I376" s="43">
        <v>0.189</v>
      </c>
      <c r="J376" s="43">
        <v>0.17499999999999999</v>
      </c>
      <c r="K376" s="43">
        <v>0.20499999999999999</v>
      </c>
    </row>
    <row r="377" spans="1:11" ht="15.95" customHeight="1">
      <c r="B377" s="26" t="str">
        <f t="shared" si="10"/>
        <v>ENF</v>
      </c>
      <c r="C377" s="26" t="s">
        <v>460</v>
      </c>
      <c r="D377" s="43">
        <v>0.5</v>
      </c>
      <c r="E377" s="43">
        <v>0.5</v>
      </c>
      <c r="F377" s="43">
        <v>0.5</v>
      </c>
      <c r="G377" s="43">
        <v>0.5</v>
      </c>
      <c r="H377" s="43">
        <v>0.33300000000000002</v>
      </c>
      <c r="I377" s="43">
        <v>0.44400000000000001</v>
      </c>
      <c r="J377" s="43">
        <v>0.42899999999999999</v>
      </c>
      <c r="K377" s="43">
        <v>0.30399999999999999</v>
      </c>
    </row>
    <row r="378" spans="1:11" ht="15.95" customHeight="1">
      <c r="B378" s="26" t="str">
        <f t="shared" si="10"/>
        <v>ENF</v>
      </c>
      <c r="C378" s="26" t="s">
        <v>461</v>
      </c>
      <c r="D378" s="43">
        <v>0</v>
      </c>
      <c r="E378" s="43">
        <v>0</v>
      </c>
      <c r="F378" s="43">
        <v>0</v>
      </c>
      <c r="G378" s="43">
        <v>0</v>
      </c>
      <c r="H378" s="43">
        <v>0</v>
      </c>
      <c r="I378" s="43">
        <v>8.0000000000000002E-3</v>
      </c>
      <c r="J378" s="43">
        <v>0</v>
      </c>
      <c r="K378" s="43">
        <v>0</v>
      </c>
    </row>
    <row r="379" spans="1:11" ht="15.95" customHeight="1">
      <c r="B379" s="26" t="str">
        <f t="shared" si="10"/>
        <v>ENF</v>
      </c>
      <c r="C379" s="26" t="s">
        <v>462</v>
      </c>
      <c r="D379" s="43">
        <v>0.17949999999999999</v>
      </c>
      <c r="E379" s="43">
        <v>0.18920000000000001</v>
      </c>
      <c r="F379" s="43">
        <v>0.1736</v>
      </c>
      <c r="G379" s="43">
        <v>0.16800000000000001</v>
      </c>
      <c r="H379" s="43">
        <v>0.14799999999999999</v>
      </c>
      <c r="I379" s="43">
        <v>0.126</v>
      </c>
      <c r="J379" s="43">
        <v>0.13300000000000001</v>
      </c>
      <c r="K379" s="43">
        <v>0.14799999999999999</v>
      </c>
    </row>
    <row r="380" spans="1:11" ht="15.95" customHeight="1">
      <c r="B380" s="26" t="str">
        <f t="shared" si="10"/>
        <v>ENF</v>
      </c>
      <c r="C380" s="26" t="s">
        <v>463</v>
      </c>
      <c r="D380" s="43">
        <v>0</v>
      </c>
      <c r="E380" s="43">
        <v>0</v>
      </c>
      <c r="F380" s="43">
        <v>0</v>
      </c>
      <c r="G380" s="43">
        <v>0</v>
      </c>
      <c r="H380" s="43">
        <v>0</v>
      </c>
      <c r="I380" s="43">
        <v>0</v>
      </c>
      <c r="J380" s="43">
        <v>0</v>
      </c>
      <c r="K380" s="43">
        <v>0</v>
      </c>
    </row>
    <row r="381" spans="1:11" ht="15.95" customHeight="1">
      <c r="B381" s="26" t="str">
        <f t="shared" si="10"/>
        <v>ENF</v>
      </c>
      <c r="C381" s="26" t="s">
        <v>464</v>
      </c>
      <c r="D381" s="43">
        <v>2.5600000000000001E-2</v>
      </c>
      <c r="E381" s="43">
        <v>1.7999999999999999E-2</v>
      </c>
      <c r="F381" s="43">
        <v>1.6500000000000001E-2</v>
      </c>
      <c r="G381" s="43">
        <v>1.6E-2</v>
      </c>
      <c r="H381" s="43">
        <v>8.0000000000000002E-3</v>
      </c>
      <c r="I381" s="43">
        <v>1.6E-2</v>
      </c>
      <c r="J381" s="43">
        <v>1.7000000000000001E-2</v>
      </c>
      <c r="K381" s="43">
        <v>2.5000000000000001E-2</v>
      </c>
    </row>
    <row r="382" spans="1:11" ht="15.95" customHeight="1">
      <c r="B382" s="26" t="str">
        <f t="shared" si="10"/>
        <v>ENF</v>
      </c>
      <c r="C382" s="26" t="s">
        <v>465</v>
      </c>
      <c r="D382" s="43">
        <v>5.9799999999999999E-2</v>
      </c>
      <c r="E382" s="43">
        <v>6.3100000000000003E-2</v>
      </c>
      <c r="F382" s="43">
        <v>4.1300000000000003E-2</v>
      </c>
      <c r="G382" s="43">
        <v>5.6000000000000001E-2</v>
      </c>
      <c r="H382" s="43">
        <v>4.7E-2</v>
      </c>
      <c r="I382" s="43">
        <v>0.05</v>
      </c>
      <c r="J382" s="43">
        <v>0.05</v>
      </c>
      <c r="K382" s="43">
        <v>0.05</v>
      </c>
    </row>
    <row r="383" spans="1:11" ht="15.95" customHeight="1">
      <c r="B383" s="26" t="str">
        <f t="shared" si="10"/>
        <v>ENF</v>
      </c>
      <c r="C383" s="26" t="s">
        <v>466</v>
      </c>
      <c r="D383" s="46">
        <v>3</v>
      </c>
      <c r="E383" s="46">
        <v>3</v>
      </c>
      <c r="F383" s="46">
        <v>3</v>
      </c>
      <c r="G383" s="46">
        <v>3</v>
      </c>
      <c r="H383" s="46">
        <v>3</v>
      </c>
      <c r="I383" s="46">
        <v>3</v>
      </c>
      <c r="J383" s="46">
        <v>3</v>
      </c>
      <c r="K383" s="46">
        <v>5</v>
      </c>
    </row>
    <row r="384" spans="1:11" s="25" customFormat="1" ht="15.95" customHeight="1">
      <c r="A384" s="52"/>
      <c r="B384" s="652" t="str">
        <f t="shared" si="10"/>
        <v>ENF</v>
      </c>
      <c r="C384" s="652" t="s">
        <v>467</v>
      </c>
      <c r="D384" s="653">
        <v>2021</v>
      </c>
      <c r="E384" s="653">
        <v>2020</v>
      </c>
      <c r="F384" s="653">
        <v>2019</v>
      </c>
      <c r="G384" s="653">
        <v>2018</v>
      </c>
      <c r="H384" s="654">
        <f>$H$4</f>
        <v>2017</v>
      </c>
      <c r="I384" s="654">
        <f>$I$4</f>
        <v>2016</v>
      </c>
      <c r="J384" s="652">
        <f>$J$4</f>
        <v>2015</v>
      </c>
      <c r="K384" s="652">
        <f>$K$4</f>
        <v>2014</v>
      </c>
    </row>
    <row r="385" spans="1:11" ht="15.95" customHeight="1">
      <c r="B385" s="26" t="str">
        <f t="shared" si="10"/>
        <v>ENF</v>
      </c>
      <c r="C385" s="49" t="s">
        <v>468</v>
      </c>
      <c r="D385" s="45">
        <v>8757</v>
      </c>
      <c r="E385" s="45">
        <v>7875</v>
      </c>
      <c r="F385" s="45" t="s">
        <v>620</v>
      </c>
      <c r="G385" s="45">
        <v>8246</v>
      </c>
      <c r="H385" s="45">
        <v>9063</v>
      </c>
      <c r="I385" s="45">
        <v>8166</v>
      </c>
      <c r="J385" s="45">
        <v>8642</v>
      </c>
      <c r="K385" s="45">
        <v>8183</v>
      </c>
    </row>
    <row r="386" spans="1:11" ht="15.95" customHeight="1">
      <c r="B386" s="26" t="str">
        <f t="shared" si="10"/>
        <v>ENF</v>
      </c>
      <c r="C386" s="49" t="s">
        <v>470</v>
      </c>
      <c r="D386" s="45">
        <v>2051</v>
      </c>
      <c r="E386" s="45">
        <v>1766</v>
      </c>
      <c r="F386" s="45" t="s">
        <v>621</v>
      </c>
      <c r="G386" s="45">
        <v>2086</v>
      </c>
      <c r="H386" s="45">
        <v>2554</v>
      </c>
      <c r="I386" s="45">
        <v>1773</v>
      </c>
      <c r="J386" s="45">
        <v>2046</v>
      </c>
      <c r="K386" s="45">
        <v>1839</v>
      </c>
    </row>
    <row r="387" spans="1:11" ht="15.95" customHeight="1">
      <c r="B387" s="26" t="str">
        <f t="shared" si="10"/>
        <v>ENF</v>
      </c>
      <c r="C387" s="49" t="s">
        <v>473</v>
      </c>
      <c r="D387" s="45">
        <v>15</v>
      </c>
      <c r="E387" s="45">
        <v>12</v>
      </c>
      <c r="F387" s="45" t="s">
        <v>622</v>
      </c>
      <c r="G387" s="45">
        <v>23</v>
      </c>
      <c r="H387" s="45">
        <v>20</v>
      </c>
      <c r="I387" s="45">
        <v>27</v>
      </c>
      <c r="J387" s="45">
        <v>26</v>
      </c>
      <c r="K387" s="45">
        <v>21</v>
      </c>
    </row>
    <row r="388" spans="1:11" ht="15.95" customHeight="1">
      <c r="B388" s="26" t="str">
        <f t="shared" si="10"/>
        <v>ENF</v>
      </c>
      <c r="C388" s="49" t="s">
        <v>476</v>
      </c>
      <c r="D388" s="45">
        <v>1468</v>
      </c>
      <c r="E388" s="45">
        <v>1432</v>
      </c>
      <c r="F388" s="45" t="s">
        <v>623</v>
      </c>
      <c r="G388" s="45">
        <v>1395</v>
      </c>
      <c r="H388" s="45">
        <v>1377</v>
      </c>
      <c r="I388" s="45">
        <v>1276</v>
      </c>
      <c r="J388" s="45">
        <v>1121</v>
      </c>
      <c r="K388" s="45">
        <v>1143</v>
      </c>
    </row>
    <row r="389" spans="1:11" ht="15.95" customHeight="1">
      <c r="B389" s="26" t="str">
        <f t="shared" si="10"/>
        <v>ENF</v>
      </c>
      <c r="C389" s="49" t="s">
        <v>479</v>
      </c>
      <c r="D389" s="45">
        <v>0</v>
      </c>
      <c r="E389" s="45" t="s">
        <v>101</v>
      </c>
      <c r="F389" s="45" t="s">
        <v>108</v>
      </c>
      <c r="G389" s="45" t="s">
        <v>62</v>
      </c>
      <c r="H389" s="45" t="s">
        <v>62</v>
      </c>
      <c r="I389" s="45">
        <v>202</v>
      </c>
      <c r="J389" s="45">
        <v>224</v>
      </c>
      <c r="K389" s="45">
        <v>215</v>
      </c>
    </row>
    <row r="390" spans="1:11" ht="15.95" customHeight="1">
      <c r="B390" s="26" t="str">
        <f t="shared" si="10"/>
        <v>ENF</v>
      </c>
      <c r="C390" s="49" t="s">
        <v>480</v>
      </c>
      <c r="D390" s="45">
        <v>569</v>
      </c>
      <c r="E390" s="45">
        <v>643</v>
      </c>
      <c r="F390" s="45" t="s">
        <v>624</v>
      </c>
      <c r="G390" s="45">
        <v>586</v>
      </c>
      <c r="H390" s="45">
        <v>581</v>
      </c>
      <c r="I390" s="45">
        <v>672</v>
      </c>
      <c r="J390" s="45">
        <v>335</v>
      </c>
      <c r="K390" s="45">
        <v>359</v>
      </c>
    </row>
    <row r="391" spans="1:11" ht="15.95" customHeight="1">
      <c r="B391" s="26" t="str">
        <f t="shared" si="10"/>
        <v>ENF</v>
      </c>
      <c r="C391" s="49" t="s">
        <v>483</v>
      </c>
      <c r="D391" s="45">
        <v>0</v>
      </c>
      <c r="E391" s="45" t="s">
        <v>101</v>
      </c>
      <c r="F391" s="45" t="s">
        <v>108</v>
      </c>
      <c r="G391" s="45" t="s">
        <v>62</v>
      </c>
      <c r="H391" s="45" t="s">
        <v>62</v>
      </c>
      <c r="I391" s="45">
        <v>128</v>
      </c>
      <c r="J391" s="45">
        <v>183</v>
      </c>
      <c r="K391" s="45">
        <v>192</v>
      </c>
    </row>
    <row r="392" spans="1:11" ht="15.95" customHeight="1">
      <c r="B392" s="26" t="str">
        <f t="shared" si="10"/>
        <v>ENF</v>
      </c>
      <c r="C392" s="49" t="s">
        <v>484</v>
      </c>
      <c r="D392" s="45">
        <v>276</v>
      </c>
      <c r="E392" s="45">
        <v>218</v>
      </c>
      <c r="F392" s="45" t="s">
        <v>625</v>
      </c>
      <c r="G392" s="45">
        <v>397</v>
      </c>
      <c r="H392" s="45">
        <v>227</v>
      </c>
      <c r="I392" s="45">
        <v>101</v>
      </c>
      <c r="J392" s="45">
        <v>79</v>
      </c>
      <c r="K392" s="45">
        <v>133</v>
      </c>
    </row>
    <row r="393" spans="1:11" ht="15.95" customHeight="1">
      <c r="B393" s="26" t="str">
        <f t="shared" si="10"/>
        <v>ENF</v>
      </c>
      <c r="C393" s="49" t="s">
        <v>487</v>
      </c>
      <c r="D393" s="45">
        <v>0</v>
      </c>
      <c r="E393" s="45" t="s">
        <v>101</v>
      </c>
      <c r="F393" s="45" t="s">
        <v>101</v>
      </c>
      <c r="G393" s="45" t="s">
        <v>62</v>
      </c>
      <c r="H393" s="45" t="s">
        <v>62</v>
      </c>
      <c r="I393" s="45">
        <v>0</v>
      </c>
      <c r="J393" s="45">
        <v>0</v>
      </c>
      <c r="K393" s="45">
        <v>0</v>
      </c>
    </row>
    <row r="394" spans="1:11" ht="15.95" customHeight="1">
      <c r="B394" s="26" t="str">
        <f t="shared" si="10"/>
        <v>ENF</v>
      </c>
      <c r="C394" s="49" t="s">
        <v>489</v>
      </c>
      <c r="D394" s="45">
        <v>33</v>
      </c>
      <c r="E394" s="45">
        <v>41</v>
      </c>
      <c r="F394" s="45" t="s">
        <v>626</v>
      </c>
      <c r="G394" s="45">
        <v>92</v>
      </c>
      <c r="H394" s="45">
        <v>33</v>
      </c>
      <c r="I394" s="45">
        <v>75</v>
      </c>
      <c r="J394" s="45">
        <v>45</v>
      </c>
      <c r="K394" s="45">
        <v>74</v>
      </c>
    </row>
    <row r="395" spans="1:11" ht="15.95" customHeight="1">
      <c r="B395" s="26" t="str">
        <f t="shared" si="10"/>
        <v>ENF</v>
      </c>
      <c r="C395" s="49" t="s">
        <v>492</v>
      </c>
      <c r="D395" s="45">
        <v>26</v>
      </c>
      <c r="E395" s="45">
        <v>30</v>
      </c>
      <c r="F395" s="45" t="s">
        <v>627</v>
      </c>
      <c r="G395" s="45">
        <v>45</v>
      </c>
      <c r="H395" s="45">
        <v>52</v>
      </c>
      <c r="I395" s="45">
        <v>38</v>
      </c>
      <c r="J395" s="45">
        <v>29</v>
      </c>
      <c r="K395" s="45">
        <v>21</v>
      </c>
    </row>
    <row r="396" spans="1:11" ht="15.95" customHeight="1">
      <c r="B396" s="26" t="str">
        <f t="shared" si="10"/>
        <v>ENF</v>
      </c>
      <c r="C396" s="49" t="s">
        <v>495</v>
      </c>
      <c r="D396" s="45">
        <v>523</v>
      </c>
      <c r="E396" s="45">
        <v>323</v>
      </c>
      <c r="F396" s="45" t="s">
        <v>628</v>
      </c>
      <c r="G396" s="45">
        <v>336</v>
      </c>
      <c r="H396" s="45">
        <v>237</v>
      </c>
      <c r="I396" s="45">
        <v>293</v>
      </c>
      <c r="J396" s="45">
        <v>62</v>
      </c>
      <c r="K396" s="45">
        <v>451</v>
      </c>
    </row>
    <row r="397" spans="1:11" s="25" customFormat="1" ht="15.95" customHeight="1">
      <c r="A397" s="52"/>
      <c r="B397" s="652" t="str">
        <f t="shared" si="10"/>
        <v>ENF</v>
      </c>
      <c r="C397" s="652" t="s">
        <v>212</v>
      </c>
      <c r="D397" s="653">
        <v>2021</v>
      </c>
      <c r="E397" s="653">
        <v>2020</v>
      </c>
      <c r="F397" s="653">
        <v>2019</v>
      </c>
      <c r="G397" s="653">
        <v>2018</v>
      </c>
      <c r="H397" s="654">
        <f>$H$4</f>
        <v>2017</v>
      </c>
      <c r="I397" s="654">
        <f>$I$4</f>
        <v>2016</v>
      </c>
      <c r="J397" s="652">
        <f>$J$4</f>
        <v>2015</v>
      </c>
      <c r="K397" s="652">
        <f>$K$4</f>
        <v>2014</v>
      </c>
    </row>
    <row r="398" spans="1:11" s="25" customFormat="1" ht="15.95" customHeight="1">
      <c r="A398" s="52"/>
      <c r="B398" s="26" t="str">
        <f t="shared" si="10"/>
        <v>ENF</v>
      </c>
      <c r="C398" s="49" t="s">
        <v>498</v>
      </c>
      <c r="D398" s="46">
        <v>836</v>
      </c>
      <c r="E398" s="46">
        <v>635</v>
      </c>
      <c r="F398" s="46" t="s">
        <v>629</v>
      </c>
      <c r="G398" s="45">
        <v>448</v>
      </c>
      <c r="H398" s="45">
        <v>1043</v>
      </c>
      <c r="I398" s="45">
        <v>1270</v>
      </c>
      <c r="J398" s="45">
        <v>1190</v>
      </c>
      <c r="K398" s="45">
        <v>1101</v>
      </c>
    </row>
    <row r="399" spans="1:11" ht="15.95" customHeight="1">
      <c r="B399" s="26" t="str">
        <f t="shared" si="10"/>
        <v>ENF</v>
      </c>
      <c r="C399" s="49" t="s">
        <v>501</v>
      </c>
      <c r="D399" s="47">
        <v>9.6000000000000002E-2</v>
      </c>
      <c r="E399" s="47">
        <v>8.1000000000000003E-2</v>
      </c>
      <c r="F399" s="47">
        <v>0.38200000000000001</v>
      </c>
      <c r="G399" s="47">
        <v>8.1000000000000003E-2</v>
      </c>
      <c r="H399" s="47">
        <v>0.11509999999999999</v>
      </c>
      <c r="I399" s="47">
        <v>0.156</v>
      </c>
      <c r="J399" s="47">
        <v>0.13800000000000001</v>
      </c>
      <c r="K399" s="47">
        <v>0.13500000000000001</v>
      </c>
    </row>
    <row r="400" spans="1:11" ht="15.95" customHeight="1">
      <c r="B400" s="26" t="str">
        <f t="shared" si="10"/>
        <v>ENF</v>
      </c>
      <c r="C400" s="49" t="s">
        <v>502</v>
      </c>
      <c r="D400" s="46">
        <v>54.05</v>
      </c>
      <c r="E400" s="46">
        <v>58.36</v>
      </c>
      <c r="F400" s="46">
        <v>54.44</v>
      </c>
      <c r="G400" s="46">
        <v>54.89</v>
      </c>
      <c r="H400" s="46">
        <v>55.69</v>
      </c>
      <c r="I400" s="46">
        <v>21.59</v>
      </c>
      <c r="J400" s="46">
        <v>17.07</v>
      </c>
      <c r="K400" s="46">
        <v>24.21</v>
      </c>
    </row>
    <row r="401" spans="1:11" ht="15.95" customHeight="1">
      <c r="B401" s="26" t="str">
        <f t="shared" si="10"/>
        <v>ENF</v>
      </c>
      <c r="C401" s="49" t="s">
        <v>505</v>
      </c>
      <c r="D401" s="46">
        <v>1.1200000000000001</v>
      </c>
      <c r="E401" s="46">
        <v>1.04</v>
      </c>
      <c r="F401" s="46">
        <v>1.17</v>
      </c>
      <c r="G401" s="46">
        <v>1.18</v>
      </c>
      <c r="H401" s="46">
        <v>1.1399999999999999</v>
      </c>
      <c r="I401" s="46">
        <v>1.22</v>
      </c>
      <c r="J401" s="46">
        <v>1.26</v>
      </c>
      <c r="K401" s="46">
        <v>1.22</v>
      </c>
    </row>
    <row r="402" spans="1:11" s="25" customFormat="1" ht="15.95" customHeight="1">
      <c r="A402" s="52"/>
      <c r="B402" s="652" t="str">
        <f t="shared" si="10"/>
        <v>ENF</v>
      </c>
      <c r="C402" s="652" t="s">
        <v>508</v>
      </c>
      <c r="D402" s="653">
        <v>2021</v>
      </c>
      <c r="E402" s="653">
        <v>2020</v>
      </c>
      <c r="F402" s="653">
        <v>2019</v>
      </c>
      <c r="G402" s="653">
        <v>2018</v>
      </c>
      <c r="H402" s="654">
        <f>$H$4</f>
        <v>2017</v>
      </c>
      <c r="I402" s="654">
        <f>$I$4</f>
        <v>2016</v>
      </c>
      <c r="J402" s="652">
        <f>$J$4</f>
        <v>2015</v>
      </c>
      <c r="K402" s="652">
        <f>$K$4</f>
        <v>2014</v>
      </c>
    </row>
    <row r="403" spans="1:11" s="25" customFormat="1" ht="15.95" customHeight="1">
      <c r="A403" s="52"/>
      <c r="B403" s="26" t="str">
        <f t="shared" si="10"/>
        <v>ENF</v>
      </c>
      <c r="C403" s="76" t="s">
        <v>509</v>
      </c>
      <c r="D403" s="14">
        <v>48914</v>
      </c>
      <c r="E403" s="14">
        <v>46807</v>
      </c>
      <c r="F403" s="14">
        <v>50501</v>
      </c>
      <c r="G403" s="14">
        <v>47872</v>
      </c>
      <c r="H403" s="14">
        <v>44395</v>
      </c>
      <c r="I403" s="14">
        <v>42050</v>
      </c>
      <c r="J403" s="14">
        <v>36825</v>
      </c>
      <c r="K403" s="14" t="s">
        <v>62</v>
      </c>
    </row>
    <row r="404" spans="1:11" ht="15.95" customHeight="1">
      <c r="B404" s="26" t="str">
        <f t="shared" si="10"/>
        <v>ENF</v>
      </c>
      <c r="C404" s="76" t="s">
        <v>513</v>
      </c>
      <c r="D404" s="14">
        <v>12749</v>
      </c>
      <c r="E404" s="14">
        <v>10619</v>
      </c>
      <c r="F404" s="14">
        <v>10619</v>
      </c>
      <c r="G404" s="14">
        <v>12572</v>
      </c>
      <c r="H404" s="14">
        <v>16812</v>
      </c>
      <c r="I404" s="14">
        <v>12493</v>
      </c>
      <c r="J404" s="14">
        <v>12971</v>
      </c>
      <c r="K404" s="14">
        <v>14977</v>
      </c>
    </row>
    <row r="405" spans="1:11" ht="15.95" customHeight="1">
      <c r="B405" s="26" t="str">
        <f t="shared" si="10"/>
        <v>ENF</v>
      </c>
      <c r="C405" s="76" t="s">
        <v>517</v>
      </c>
      <c r="D405" s="14">
        <v>3776</v>
      </c>
      <c r="E405" s="14">
        <v>3330</v>
      </c>
      <c r="F405" s="14">
        <v>3192</v>
      </c>
      <c r="G405" s="14">
        <v>2800</v>
      </c>
      <c r="H405" s="14">
        <v>2357</v>
      </c>
      <c r="I405" s="14">
        <v>3141</v>
      </c>
      <c r="J405" s="14">
        <v>2687</v>
      </c>
      <c r="K405" s="14">
        <v>2481</v>
      </c>
    </row>
    <row r="406" spans="1:11" ht="15.95" customHeight="1">
      <c r="B406" s="26" t="str">
        <f t="shared" si="10"/>
        <v>ENF</v>
      </c>
      <c r="C406" s="76" t="s">
        <v>521</v>
      </c>
      <c r="D406" s="14">
        <v>1698</v>
      </c>
      <c r="E406" s="14">
        <v>1558</v>
      </c>
      <c r="F406" s="14">
        <v>1560</v>
      </c>
      <c r="G406" s="14">
        <v>1501</v>
      </c>
      <c r="H406" s="14">
        <v>1436</v>
      </c>
      <c r="I406" s="14">
        <v>1763</v>
      </c>
      <c r="J406" s="14">
        <v>1668</v>
      </c>
      <c r="K406" s="14">
        <v>1611</v>
      </c>
    </row>
    <row r="407" spans="1:11" s="25" customFormat="1" ht="15.95" customHeight="1">
      <c r="A407" s="52"/>
      <c r="B407" s="652" t="str">
        <f t="shared" si="10"/>
        <v>ENF</v>
      </c>
      <c r="C407" s="652" t="s">
        <v>525</v>
      </c>
      <c r="D407" s="653">
        <v>2021</v>
      </c>
      <c r="E407" s="653">
        <v>2020</v>
      </c>
      <c r="F407" s="653">
        <v>2019</v>
      </c>
      <c r="G407" s="653">
        <v>2018</v>
      </c>
      <c r="H407" s="654">
        <f>$H$4</f>
        <v>2017</v>
      </c>
      <c r="I407" s="654">
        <f>$I$4</f>
        <v>2016</v>
      </c>
      <c r="J407" s="652">
        <f>$J$4</f>
        <v>2015</v>
      </c>
      <c r="K407" s="652">
        <f>$K$4</f>
        <v>2014</v>
      </c>
    </row>
    <row r="408" spans="1:11" s="27" customFormat="1" ht="15.95" customHeight="1">
      <c r="B408" s="26" t="str">
        <f t="shared" si="10"/>
        <v>ENF</v>
      </c>
      <c r="C408" s="76" t="s">
        <v>526</v>
      </c>
      <c r="D408" s="5">
        <v>34.29</v>
      </c>
      <c r="E408" s="5">
        <v>45.93</v>
      </c>
      <c r="F408" s="5">
        <v>45.5</v>
      </c>
      <c r="G408" s="5">
        <v>42.8</v>
      </c>
      <c r="H408" s="5">
        <v>39.61</v>
      </c>
      <c r="I408" s="5">
        <v>48.98</v>
      </c>
      <c r="J408" s="5">
        <v>60.93</v>
      </c>
      <c r="K408" s="5">
        <v>48.52</v>
      </c>
    </row>
    <row r="409" spans="1:11" s="52" customFormat="1" ht="15.95" customHeight="1">
      <c r="B409" s="26" t="str">
        <f t="shared" si="10"/>
        <v>ENF</v>
      </c>
      <c r="C409" s="76" t="s">
        <v>530</v>
      </c>
      <c r="D409" s="250">
        <v>0</v>
      </c>
      <c r="E409" s="5" t="s">
        <v>101</v>
      </c>
      <c r="F409" s="5" t="s">
        <v>101</v>
      </c>
      <c r="G409" s="5">
        <v>4.13</v>
      </c>
      <c r="H409" s="5" t="s">
        <v>62</v>
      </c>
      <c r="I409" s="5">
        <v>11.96</v>
      </c>
      <c r="J409" s="5">
        <v>3.87</v>
      </c>
      <c r="K409" s="5">
        <v>21.82</v>
      </c>
    </row>
    <row r="410" spans="1:11" s="27" customFormat="1" ht="15.95" customHeight="1">
      <c r="B410" s="26" t="str">
        <f t="shared" si="10"/>
        <v>ENF</v>
      </c>
      <c r="C410" s="76" t="s">
        <v>533</v>
      </c>
      <c r="D410" s="250">
        <v>0</v>
      </c>
      <c r="E410" s="5" t="s">
        <v>101</v>
      </c>
      <c r="F410" s="5" t="s">
        <v>101</v>
      </c>
      <c r="G410" s="5">
        <v>247.83</v>
      </c>
      <c r="H410" s="5" t="s">
        <v>62</v>
      </c>
      <c r="I410" s="5">
        <v>132</v>
      </c>
      <c r="J410" s="5">
        <v>19</v>
      </c>
      <c r="K410" s="5">
        <v>22</v>
      </c>
    </row>
    <row r="411" spans="1:11" s="27" customFormat="1" ht="15.95" customHeight="1">
      <c r="B411" s="26" t="str">
        <f t="shared" si="10"/>
        <v>ENF</v>
      </c>
      <c r="C411" s="76" t="s">
        <v>536</v>
      </c>
      <c r="D411" s="250">
        <v>0</v>
      </c>
      <c r="E411" s="5" t="s">
        <v>101</v>
      </c>
      <c r="F411" s="5">
        <v>9.43</v>
      </c>
      <c r="G411" s="5" t="s">
        <v>101</v>
      </c>
      <c r="H411" s="5">
        <v>19.23</v>
      </c>
      <c r="I411" s="5">
        <v>30.61</v>
      </c>
      <c r="J411" s="5">
        <v>16.95</v>
      </c>
      <c r="K411" s="5">
        <v>9.26</v>
      </c>
    </row>
    <row r="412" spans="1:11" s="27" customFormat="1" ht="15.95" customHeight="1">
      <c r="B412" s="26" t="str">
        <f t="shared" si="10"/>
        <v>ENF</v>
      </c>
      <c r="C412" s="76" t="s">
        <v>540</v>
      </c>
      <c r="D412" s="250">
        <v>0</v>
      </c>
      <c r="E412" s="93" t="s">
        <v>101</v>
      </c>
      <c r="F412" s="93">
        <v>4716.9799999999996</v>
      </c>
      <c r="G412" s="5" t="s">
        <v>101</v>
      </c>
      <c r="H412" s="5">
        <v>576.91999999999996</v>
      </c>
      <c r="I412" s="5">
        <v>5714</v>
      </c>
      <c r="J412" s="5">
        <v>51229</v>
      </c>
      <c r="K412" s="5">
        <v>417</v>
      </c>
    </row>
    <row r="413" spans="1:11" s="27" customFormat="1" ht="15.95" customHeight="1">
      <c r="B413" s="26" t="str">
        <f t="shared" si="10"/>
        <v>ENF</v>
      </c>
      <c r="C413" s="76" t="s">
        <v>544</v>
      </c>
      <c r="D413" s="250">
        <v>0</v>
      </c>
      <c r="E413" s="5" t="s">
        <v>101</v>
      </c>
      <c r="F413" s="5">
        <v>2.78</v>
      </c>
      <c r="G413" s="5">
        <v>2.74</v>
      </c>
      <c r="H413" s="5">
        <v>5.39</v>
      </c>
      <c r="I413" s="5">
        <v>17.2</v>
      </c>
      <c r="J413" s="5">
        <v>8.19</v>
      </c>
      <c r="K413" s="5">
        <v>23.67</v>
      </c>
    </row>
    <row r="414" spans="1:11" s="27" customFormat="1" ht="15.95" customHeight="1">
      <c r="B414" s="26" t="str">
        <f t="shared" si="10"/>
        <v>ENF</v>
      </c>
      <c r="C414" s="76" t="s">
        <v>548</v>
      </c>
      <c r="D414" s="250">
        <v>0</v>
      </c>
      <c r="E414" s="93" t="s">
        <v>101</v>
      </c>
      <c r="F414" s="93">
        <v>1390.8</v>
      </c>
      <c r="G414" s="5">
        <v>164.64</v>
      </c>
      <c r="H414" s="5">
        <v>43.08</v>
      </c>
      <c r="I414" s="5">
        <v>1700</v>
      </c>
      <c r="J414" s="5">
        <v>16397</v>
      </c>
      <c r="K414" s="5">
        <v>487</v>
      </c>
    </row>
    <row r="415" spans="1:11" s="27" customFormat="1" ht="15.95" customHeight="1">
      <c r="B415" s="26" t="str">
        <f t="shared" si="10"/>
        <v>ENF</v>
      </c>
      <c r="C415" s="76" t="s">
        <v>552</v>
      </c>
      <c r="D415" s="250">
        <v>0</v>
      </c>
      <c r="E415" s="5" t="s">
        <v>101</v>
      </c>
      <c r="F415" s="5" t="s">
        <v>101</v>
      </c>
      <c r="G415" s="5" t="s">
        <v>101</v>
      </c>
      <c r="H415" s="5">
        <v>0</v>
      </c>
      <c r="I415" s="5">
        <v>0</v>
      </c>
      <c r="J415" s="5">
        <v>0</v>
      </c>
      <c r="K415" s="5">
        <v>0</v>
      </c>
    </row>
    <row r="416" spans="1:11" s="27" customFormat="1" ht="15.95" customHeight="1">
      <c r="B416" s="26" t="str">
        <f t="shared" si="10"/>
        <v>ENF</v>
      </c>
      <c r="C416" s="76" t="s">
        <v>553</v>
      </c>
      <c r="D416" s="250">
        <v>0</v>
      </c>
      <c r="E416" s="5" t="s">
        <v>101</v>
      </c>
      <c r="F416" s="5" t="s">
        <v>101</v>
      </c>
      <c r="G416" s="5" t="s">
        <v>101</v>
      </c>
      <c r="H416" s="5">
        <v>0</v>
      </c>
      <c r="I416" s="5">
        <v>0</v>
      </c>
      <c r="J416" s="5">
        <v>1</v>
      </c>
      <c r="K416" s="5">
        <v>0</v>
      </c>
    </row>
    <row r="417" spans="1:11" s="25" customFormat="1" ht="15.95" customHeight="1">
      <c r="A417" s="52"/>
      <c r="B417" s="652" t="str">
        <f t="shared" si="10"/>
        <v>ENF</v>
      </c>
      <c r="C417" s="652" t="s">
        <v>554</v>
      </c>
      <c r="D417" s="653">
        <v>2021</v>
      </c>
      <c r="E417" s="653">
        <v>2020</v>
      </c>
      <c r="F417" s="653">
        <v>2019</v>
      </c>
      <c r="G417" s="653">
        <v>2018</v>
      </c>
      <c r="H417" s="654">
        <f>$H$4</f>
        <v>2017</v>
      </c>
      <c r="I417" s="654">
        <f>$I$4</f>
        <v>2016</v>
      </c>
      <c r="J417" s="652">
        <f>$J$4</f>
        <v>2015</v>
      </c>
      <c r="K417" s="652">
        <f>$K$4</f>
        <v>2014</v>
      </c>
    </row>
    <row r="418" spans="1:11" s="27" customFormat="1" ht="15.95" customHeight="1">
      <c r="B418" s="26" t="str">
        <f t="shared" si="10"/>
        <v>ENF</v>
      </c>
      <c r="C418" s="153" t="s">
        <v>555</v>
      </c>
      <c r="D418" s="94"/>
      <c r="E418" s="94"/>
      <c r="F418" s="94"/>
      <c r="G418" s="94"/>
      <c r="H418" s="94"/>
      <c r="I418" s="94"/>
      <c r="J418" s="94"/>
      <c r="K418" s="95"/>
    </row>
    <row r="419" spans="1:11" s="52" customFormat="1" ht="15.95" customHeight="1">
      <c r="B419" s="26" t="str">
        <f t="shared" si="10"/>
        <v>ENF</v>
      </c>
      <c r="C419" s="96" t="s">
        <v>556</v>
      </c>
      <c r="D419" s="97">
        <v>4.2700000000000002E-2</v>
      </c>
      <c r="E419" s="97">
        <v>1.7999999999999999E-2</v>
      </c>
      <c r="F419" s="97">
        <v>2.4799999999999999E-2</v>
      </c>
      <c r="G419" s="97">
        <v>4.8000000000000001E-2</v>
      </c>
      <c r="H419" s="97">
        <v>6.3E-2</v>
      </c>
      <c r="I419" s="97">
        <v>8.5999999999999993E-2</v>
      </c>
      <c r="J419" s="97">
        <v>8.3000000000000004E-2</v>
      </c>
      <c r="K419" s="97">
        <v>9.7000000000000003E-2</v>
      </c>
    </row>
    <row r="420" spans="1:11" s="27" customFormat="1" ht="15.95" customHeight="1">
      <c r="B420" s="26" t="str">
        <f t="shared" si="10"/>
        <v>ENF</v>
      </c>
      <c r="C420" s="13" t="s">
        <v>557</v>
      </c>
      <c r="D420" s="31">
        <v>0.67520000000000002</v>
      </c>
      <c r="E420" s="31">
        <v>0.70269999999999999</v>
      </c>
      <c r="F420" s="31">
        <v>0.70250000000000001</v>
      </c>
      <c r="G420" s="31">
        <v>0.61599999999999999</v>
      </c>
      <c r="H420" s="31">
        <v>0.58599999999999997</v>
      </c>
      <c r="I420" s="31">
        <v>0.57499999999999996</v>
      </c>
      <c r="J420" s="31">
        <v>0.59199999999999997</v>
      </c>
      <c r="K420" s="31">
        <v>0.56499999999999995</v>
      </c>
    </row>
    <row r="421" spans="1:11" s="27" customFormat="1" ht="15.95" customHeight="1">
      <c r="B421" s="26" t="str">
        <f t="shared" si="10"/>
        <v>ENF</v>
      </c>
      <c r="C421" s="13" t="s">
        <v>558</v>
      </c>
      <c r="D421" s="31">
        <v>0.12820000000000001</v>
      </c>
      <c r="E421" s="31">
        <v>0.1171</v>
      </c>
      <c r="F421" s="31">
        <v>0.13220000000000001</v>
      </c>
      <c r="G421" s="31">
        <v>0.216</v>
      </c>
      <c r="H421" s="31">
        <v>0.22700000000000001</v>
      </c>
      <c r="I421" s="31">
        <v>0.19700000000000001</v>
      </c>
      <c r="J421" s="31">
        <v>0.2</v>
      </c>
      <c r="K421" s="31">
        <v>0.20499999999999999</v>
      </c>
    </row>
    <row r="422" spans="1:11" s="27" customFormat="1" ht="15.95" customHeight="1">
      <c r="B422" s="26" t="str">
        <f t="shared" si="10"/>
        <v>ENF</v>
      </c>
      <c r="C422" s="13" t="s">
        <v>559</v>
      </c>
      <c r="D422" s="31">
        <v>0.1368</v>
      </c>
      <c r="E422" s="31">
        <v>0.14410000000000001</v>
      </c>
      <c r="F422" s="31">
        <v>0.124</v>
      </c>
      <c r="G422" s="31">
        <v>0.08</v>
      </c>
      <c r="H422" s="31">
        <v>7.8E-2</v>
      </c>
      <c r="I422" s="31">
        <v>0.11799999999999999</v>
      </c>
      <c r="J422" s="31">
        <v>0.1</v>
      </c>
      <c r="K422" s="31">
        <v>9.1999999999999998E-2</v>
      </c>
    </row>
    <row r="423" spans="1:11" s="27" customFormat="1" ht="15.95" customHeight="1">
      <c r="B423" s="26" t="str">
        <f t="shared" si="10"/>
        <v>ENF</v>
      </c>
      <c r="C423" s="76" t="s">
        <v>560</v>
      </c>
      <c r="D423" s="31">
        <v>1.7100000000000001E-2</v>
      </c>
      <c r="E423" s="31">
        <v>1.7999999999999999E-2</v>
      </c>
      <c r="F423" s="31">
        <v>1.6500000000000001E-2</v>
      </c>
      <c r="G423" s="31">
        <v>0.04</v>
      </c>
      <c r="H423" s="31">
        <v>4.7E-2</v>
      </c>
      <c r="I423" s="31">
        <v>2.4E-2</v>
      </c>
      <c r="J423" s="31">
        <v>2.5000000000000001E-2</v>
      </c>
      <c r="K423" s="31">
        <v>4.1000000000000002E-2</v>
      </c>
    </row>
    <row r="424" spans="1:11" s="27" customFormat="1" ht="15.95" customHeight="1">
      <c r="B424" s="26" t="str">
        <f t="shared" si="10"/>
        <v>ENF</v>
      </c>
      <c r="C424" s="76" t="s">
        <v>561</v>
      </c>
      <c r="D424" s="262">
        <v>46455</v>
      </c>
      <c r="E424" s="5">
        <v>54657</v>
      </c>
      <c r="F424" s="5">
        <v>80176</v>
      </c>
      <c r="G424" s="5">
        <v>66934</v>
      </c>
      <c r="H424" s="5">
        <v>63</v>
      </c>
      <c r="I424" s="5">
        <v>75</v>
      </c>
      <c r="J424" s="5">
        <v>45</v>
      </c>
      <c r="K424" s="5">
        <v>74</v>
      </c>
    </row>
    <row r="425" spans="1:11" s="27" customFormat="1" ht="15.95" customHeight="1">
      <c r="B425" s="26" t="str">
        <f t="shared" si="10"/>
        <v>ENF</v>
      </c>
      <c r="C425" s="153" t="s">
        <v>562</v>
      </c>
      <c r="D425" s="94"/>
      <c r="E425" s="94"/>
      <c r="F425" s="94"/>
      <c r="G425" s="94"/>
      <c r="H425" s="94"/>
      <c r="I425" s="94"/>
      <c r="J425" s="94"/>
      <c r="K425" s="95"/>
    </row>
    <row r="426" spans="1:11" s="27" customFormat="1" ht="15.95" customHeight="1">
      <c r="B426" s="26" t="str">
        <f t="shared" si="10"/>
        <v>ENF</v>
      </c>
      <c r="C426" s="76" t="s">
        <v>509</v>
      </c>
      <c r="D426" s="5">
        <v>1.1499999999999999</v>
      </c>
      <c r="E426" s="5" t="s">
        <v>101</v>
      </c>
      <c r="F426" s="5" t="s">
        <v>101</v>
      </c>
      <c r="G426" s="5" t="s">
        <v>101</v>
      </c>
      <c r="H426" s="5">
        <v>0</v>
      </c>
      <c r="I426" s="5">
        <v>0</v>
      </c>
      <c r="J426" s="5">
        <v>0</v>
      </c>
      <c r="K426" s="5">
        <v>0</v>
      </c>
    </row>
    <row r="427" spans="1:11" s="27" customFormat="1" ht="15.95" customHeight="1">
      <c r="B427" s="26" t="str">
        <f t="shared" si="10"/>
        <v>ENF</v>
      </c>
      <c r="C427" s="76" t="s">
        <v>513</v>
      </c>
      <c r="D427" s="5">
        <v>10.55</v>
      </c>
      <c r="E427" s="5">
        <v>73</v>
      </c>
      <c r="F427" s="5">
        <v>47</v>
      </c>
      <c r="G427" s="5">
        <v>12</v>
      </c>
      <c r="H427" s="5">
        <v>24.9</v>
      </c>
      <c r="I427" s="5">
        <v>58</v>
      </c>
      <c r="J427" s="5">
        <v>63</v>
      </c>
      <c r="K427" s="5">
        <v>74</v>
      </c>
    </row>
    <row r="428" spans="1:11" s="27" customFormat="1" ht="15.95" customHeight="1">
      <c r="B428" s="26" t="str">
        <f t="shared" si="10"/>
        <v>ENF</v>
      </c>
      <c r="C428" s="76" t="s">
        <v>517</v>
      </c>
      <c r="D428" s="5">
        <v>57.46</v>
      </c>
      <c r="E428" s="5">
        <v>19.55</v>
      </c>
      <c r="F428" s="5">
        <v>32.26</v>
      </c>
      <c r="G428" s="5">
        <v>68.3</v>
      </c>
      <c r="H428" s="5">
        <v>30.8</v>
      </c>
      <c r="I428" s="5">
        <v>35</v>
      </c>
      <c r="J428" s="5">
        <v>43</v>
      </c>
      <c r="K428" s="5">
        <v>51</v>
      </c>
    </row>
    <row r="429" spans="1:11" s="27" customFormat="1" ht="15.95" customHeight="1">
      <c r="B429" s="26" t="str">
        <f t="shared" si="10"/>
        <v>ENF</v>
      </c>
      <c r="C429" s="76" t="s">
        <v>521</v>
      </c>
      <c r="D429" s="5">
        <v>69.37</v>
      </c>
      <c r="E429" s="5">
        <v>73.959999999999994</v>
      </c>
      <c r="F429" s="5">
        <v>55.69</v>
      </c>
      <c r="G429" s="5">
        <v>46.9</v>
      </c>
      <c r="H429" s="5">
        <v>72.099999999999994</v>
      </c>
      <c r="I429" s="5">
        <v>120</v>
      </c>
      <c r="J429" s="5">
        <v>104</v>
      </c>
      <c r="K429" s="5">
        <v>130</v>
      </c>
    </row>
    <row r="430" spans="1:11" s="25" customFormat="1" ht="15.95" customHeight="1">
      <c r="A430" s="52"/>
      <c r="B430" s="652" t="str">
        <f t="shared" si="10"/>
        <v>ENF</v>
      </c>
      <c r="C430" s="652" t="s">
        <v>576</v>
      </c>
      <c r="D430" s="653">
        <v>2021</v>
      </c>
      <c r="E430" s="653">
        <v>2020</v>
      </c>
      <c r="F430" s="653">
        <v>2019</v>
      </c>
      <c r="G430" s="653">
        <v>2018</v>
      </c>
      <c r="H430" s="654">
        <f>$H$4</f>
        <v>2017</v>
      </c>
      <c r="I430" s="654">
        <f>$I$4</f>
        <v>2016</v>
      </c>
      <c r="J430" s="652">
        <f>$J$4</f>
        <v>2015</v>
      </c>
      <c r="K430" s="652">
        <f>$K$4</f>
        <v>2014</v>
      </c>
    </row>
    <row r="431" spans="1:11" s="27" customFormat="1" ht="15.95" customHeight="1">
      <c r="B431" s="26" t="str">
        <f t="shared" si="10"/>
        <v>ENF</v>
      </c>
      <c r="C431" s="76" t="s">
        <v>577</v>
      </c>
      <c r="D431" s="98">
        <v>6.8400000000000002E-2</v>
      </c>
      <c r="E431" s="98">
        <v>6.7599999999999993E-2</v>
      </c>
      <c r="F431" s="98">
        <v>8.3000000000000001E-3</v>
      </c>
      <c r="G431" s="98">
        <v>7.5999999999999998E-2</v>
      </c>
      <c r="H431" s="98">
        <v>7.0300000000000001E-2</v>
      </c>
      <c r="I431" s="98">
        <v>6.9000000000000006E-2</v>
      </c>
      <c r="J431" s="98">
        <v>9.0999999999999998E-2</v>
      </c>
      <c r="K431" s="98">
        <v>0.123</v>
      </c>
    </row>
    <row r="432" spans="1:11" s="25" customFormat="1" ht="15.95" customHeight="1">
      <c r="A432" s="52"/>
      <c r="B432" s="652" t="str">
        <f t="shared" si="10"/>
        <v>ENF</v>
      </c>
      <c r="C432" s="652" t="s">
        <v>578</v>
      </c>
      <c r="D432" s="653">
        <v>2021</v>
      </c>
      <c r="E432" s="653">
        <v>2020</v>
      </c>
      <c r="F432" s="653">
        <v>2019</v>
      </c>
      <c r="G432" s="653">
        <v>2018</v>
      </c>
      <c r="H432" s="654">
        <f>$H$4</f>
        <v>2017</v>
      </c>
      <c r="I432" s="654">
        <f>$I$4</f>
        <v>2016</v>
      </c>
      <c r="J432" s="652">
        <f>$J$4</f>
        <v>2015</v>
      </c>
      <c r="K432" s="652">
        <f>$K$4</f>
        <v>2014</v>
      </c>
    </row>
    <row r="433" spans="1:11" s="27" customFormat="1" ht="15.95" customHeight="1">
      <c r="B433" s="26" t="str">
        <f t="shared" si="10"/>
        <v>ENF</v>
      </c>
      <c r="C433" s="76" t="s">
        <v>579</v>
      </c>
      <c r="D433" s="262">
        <v>9</v>
      </c>
      <c r="E433" s="5">
        <v>0</v>
      </c>
      <c r="F433" s="5">
        <v>0</v>
      </c>
      <c r="G433" s="5">
        <v>0</v>
      </c>
      <c r="H433" s="5">
        <v>0</v>
      </c>
      <c r="I433" s="5" t="s">
        <v>62</v>
      </c>
      <c r="J433" s="5">
        <v>106</v>
      </c>
      <c r="K433" s="5">
        <v>130</v>
      </c>
    </row>
    <row r="434" spans="1:11" s="27" customFormat="1" ht="15.95" customHeight="1">
      <c r="B434" s="26" t="str">
        <f t="shared" si="10"/>
        <v>ENF</v>
      </c>
      <c r="C434" s="76" t="s">
        <v>580</v>
      </c>
      <c r="D434" s="262">
        <v>1</v>
      </c>
      <c r="E434" s="5">
        <v>0</v>
      </c>
      <c r="F434" s="5">
        <v>2</v>
      </c>
      <c r="G434" s="5">
        <v>3</v>
      </c>
      <c r="H434" s="5">
        <v>4</v>
      </c>
      <c r="I434" s="5">
        <v>2</v>
      </c>
      <c r="J434" s="5">
        <v>7</v>
      </c>
      <c r="K434" s="5">
        <v>9</v>
      </c>
    </row>
    <row r="435" spans="1:11" s="27" customFormat="1" ht="15.95" customHeight="1">
      <c r="B435" s="26" t="str">
        <f t="shared" ref="B435:B441" si="11">$B$369</f>
        <v>ENF</v>
      </c>
      <c r="C435" s="76" t="s">
        <v>581</v>
      </c>
      <c r="D435" s="262">
        <v>2</v>
      </c>
      <c r="E435" s="5">
        <v>1</v>
      </c>
      <c r="F435" s="5">
        <v>0</v>
      </c>
      <c r="G435" s="5">
        <v>0</v>
      </c>
      <c r="H435" s="5">
        <v>0</v>
      </c>
      <c r="I435" s="5">
        <v>4</v>
      </c>
      <c r="J435" s="5">
        <v>3</v>
      </c>
      <c r="K435" s="5">
        <v>5</v>
      </c>
    </row>
    <row r="436" spans="1:11" s="27" customFormat="1" ht="15.95" customHeight="1">
      <c r="B436" s="26" t="str">
        <f t="shared" si="11"/>
        <v>ENF</v>
      </c>
      <c r="C436" s="76" t="s">
        <v>582</v>
      </c>
      <c r="D436" s="262">
        <v>1</v>
      </c>
      <c r="E436" s="5">
        <v>2</v>
      </c>
      <c r="F436" s="5">
        <v>0</v>
      </c>
      <c r="G436" s="5">
        <v>0</v>
      </c>
      <c r="H436" s="5">
        <v>0</v>
      </c>
      <c r="I436" s="5">
        <v>1</v>
      </c>
      <c r="J436" s="5">
        <v>1</v>
      </c>
      <c r="K436" s="5">
        <v>0</v>
      </c>
    </row>
    <row r="437" spans="1:11" s="27" customFormat="1" ht="15.95" customHeight="1">
      <c r="B437" s="26" t="str">
        <f t="shared" si="11"/>
        <v>ENF</v>
      </c>
      <c r="C437" s="76" t="s">
        <v>583</v>
      </c>
      <c r="D437" s="262">
        <v>9</v>
      </c>
      <c r="E437" s="5">
        <v>1</v>
      </c>
      <c r="F437" s="5">
        <v>9</v>
      </c>
      <c r="G437" s="5">
        <v>46</v>
      </c>
      <c r="H437" s="5">
        <v>0</v>
      </c>
      <c r="I437" s="5">
        <v>80</v>
      </c>
      <c r="J437" s="5">
        <v>75</v>
      </c>
      <c r="K437" s="5" t="s">
        <v>62</v>
      </c>
    </row>
    <row r="438" spans="1:11" s="25" customFormat="1" ht="15.95" customHeight="1">
      <c r="A438" s="52"/>
      <c r="B438" s="652" t="str">
        <f t="shared" si="11"/>
        <v>ENF</v>
      </c>
      <c r="C438" s="652" t="s">
        <v>584</v>
      </c>
      <c r="D438" s="653">
        <v>2021</v>
      </c>
      <c r="E438" s="653">
        <v>2020</v>
      </c>
      <c r="F438" s="653">
        <v>2019</v>
      </c>
      <c r="G438" s="653">
        <v>2018</v>
      </c>
      <c r="H438" s="654">
        <f>$H$4</f>
        <v>2017</v>
      </c>
      <c r="I438" s="654">
        <f>$I$4</f>
        <v>2016</v>
      </c>
      <c r="J438" s="652">
        <f>$J$4</f>
        <v>2015</v>
      </c>
      <c r="K438" s="652">
        <f>$K$4</f>
        <v>2014</v>
      </c>
    </row>
    <row r="439" spans="1:11" s="27" customFormat="1" ht="15.95" customHeight="1">
      <c r="B439" s="26" t="str">
        <f t="shared" si="11"/>
        <v>ENF</v>
      </c>
      <c r="C439" s="76" t="s">
        <v>585</v>
      </c>
      <c r="D439" s="5">
        <v>144</v>
      </c>
      <c r="E439" s="5">
        <v>173</v>
      </c>
      <c r="F439" s="5">
        <v>53</v>
      </c>
      <c r="G439" s="5">
        <v>75</v>
      </c>
      <c r="H439" s="5">
        <v>107</v>
      </c>
      <c r="I439" s="5">
        <v>128</v>
      </c>
      <c r="J439" s="5">
        <v>183</v>
      </c>
      <c r="K439" s="5">
        <v>125</v>
      </c>
    </row>
    <row r="440" spans="1:11" s="27" customFormat="1" ht="15.95" customHeight="1">
      <c r="B440" s="26" t="str">
        <f t="shared" si="11"/>
        <v>ENF</v>
      </c>
      <c r="C440" s="76" t="s">
        <v>586</v>
      </c>
      <c r="D440" s="5">
        <v>16</v>
      </c>
      <c r="E440" s="5" t="s">
        <v>101</v>
      </c>
      <c r="F440" s="5">
        <v>17</v>
      </c>
      <c r="G440" s="5">
        <v>13</v>
      </c>
      <c r="H440" s="5">
        <v>7</v>
      </c>
      <c r="I440" s="5">
        <v>5</v>
      </c>
      <c r="J440" s="5">
        <v>13</v>
      </c>
      <c r="K440" s="5">
        <v>12</v>
      </c>
    </row>
    <row r="441" spans="1:11" ht="15.95" customHeight="1">
      <c r="B441" s="26" t="str">
        <f t="shared" si="11"/>
        <v>ENF</v>
      </c>
    </row>
    <row r="442" spans="1:11" s="25" customFormat="1" ht="15.95" customHeight="1">
      <c r="A442" s="52"/>
      <c r="B442" s="652" t="s">
        <v>20</v>
      </c>
      <c r="C442" s="652" t="s">
        <v>447</v>
      </c>
      <c r="D442" s="653">
        <v>2021</v>
      </c>
      <c r="E442" s="653">
        <v>2020</v>
      </c>
      <c r="F442" s="653">
        <v>2019</v>
      </c>
      <c r="G442" s="653">
        <v>2018</v>
      </c>
      <c r="H442" s="654">
        <f>$H$4</f>
        <v>2017</v>
      </c>
      <c r="I442" s="654">
        <f>$I$4</f>
        <v>2016</v>
      </c>
      <c r="J442" s="652">
        <f>$J$4</f>
        <v>2015</v>
      </c>
      <c r="K442" s="652">
        <f>$K$4</f>
        <v>2014</v>
      </c>
    </row>
    <row r="443" spans="1:11" ht="15.95" customHeight="1">
      <c r="B443" s="26" t="str">
        <f>$B$442</f>
        <v>EPB</v>
      </c>
      <c r="C443" s="26" t="s">
        <v>448</v>
      </c>
      <c r="D443" s="45">
        <v>1937</v>
      </c>
      <c r="E443" s="45" t="s">
        <v>630</v>
      </c>
      <c r="F443" s="45">
        <v>1828</v>
      </c>
      <c r="G443" s="45">
        <v>1768</v>
      </c>
      <c r="H443" s="45">
        <v>1807</v>
      </c>
      <c r="I443" s="45">
        <v>1941</v>
      </c>
      <c r="J443" s="45">
        <v>1979</v>
      </c>
      <c r="K443" s="45">
        <v>2019</v>
      </c>
    </row>
    <row r="444" spans="1:11" ht="26.25" customHeight="1">
      <c r="B444" s="26" t="str">
        <f t="shared" ref="B444:B507" si="12">$B$442</f>
        <v>EPB</v>
      </c>
      <c r="C444" s="26" t="s">
        <v>451</v>
      </c>
      <c r="D444" s="261">
        <v>439</v>
      </c>
      <c r="E444" s="46">
        <v>465</v>
      </c>
      <c r="F444" s="46">
        <v>614</v>
      </c>
      <c r="G444" s="46">
        <v>494</v>
      </c>
      <c r="H444" s="46">
        <v>342</v>
      </c>
      <c r="I444" s="46">
        <v>360</v>
      </c>
      <c r="J444" s="46">
        <v>387</v>
      </c>
      <c r="K444" s="46">
        <v>944</v>
      </c>
    </row>
    <row r="445" spans="1:11" ht="15.95" customHeight="1">
      <c r="B445" s="26" t="str">
        <f t="shared" si="12"/>
        <v>EPB</v>
      </c>
      <c r="C445" s="26" t="s">
        <v>455</v>
      </c>
      <c r="D445" s="43">
        <v>0.21729999999999999</v>
      </c>
      <c r="E445" s="102">
        <v>0.22140000000000001</v>
      </c>
      <c r="F445" s="102">
        <v>0.23849999999999999</v>
      </c>
      <c r="G445" s="102">
        <v>0.20080000000000001</v>
      </c>
      <c r="H445" s="43">
        <v>0.26</v>
      </c>
      <c r="I445" s="43">
        <v>0.27200000000000002</v>
      </c>
      <c r="J445" s="43">
        <v>0.30399999999999999</v>
      </c>
      <c r="K445" s="43">
        <v>0.35799999999999998</v>
      </c>
    </row>
    <row r="446" spans="1:11" ht="15.95" customHeight="1">
      <c r="B446" s="26" t="str">
        <f t="shared" si="12"/>
        <v>EPB</v>
      </c>
      <c r="C446" s="26" t="s">
        <v>456</v>
      </c>
      <c r="D446" s="43">
        <v>0.48060000000000003</v>
      </c>
      <c r="E446" s="102">
        <v>0.49540000000000001</v>
      </c>
      <c r="F446" s="102">
        <v>0.49669999999999997</v>
      </c>
      <c r="G446" s="102">
        <v>0.50849999999999995</v>
      </c>
      <c r="H446" s="43">
        <v>0.51200000000000001</v>
      </c>
      <c r="I446" s="43">
        <v>0.502</v>
      </c>
      <c r="J446" s="43">
        <v>0.46899999999999997</v>
      </c>
      <c r="K446" s="43">
        <v>0.443</v>
      </c>
    </row>
    <row r="447" spans="1:11" ht="15.95" customHeight="1">
      <c r="B447" s="26" t="str">
        <f t="shared" si="12"/>
        <v>EPB</v>
      </c>
      <c r="C447" s="26" t="s">
        <v>457</v>
      </c>
      <c r="D447" s="43">
        <v>0.24160000000000001</v>
      </c>
      <c r="E447" s="102">
        <v>0.21659999999999999</v>
      </c>
      <c r="F447" s="102">
        <v>0.19969999999999999</v>
      </c>
      <c r="G447" s="102">
        <v>0.21490000000000001</v>
      </c>
      <c r="H447" s="43">
        <v>0.158</v>
      </c>
      <c r="I447" s="43">
        <v>0.153</v>
      </c>
      <c r="J447" s="43">
        <v>0.15</v>
      </c>
      <c r="K447" s="43">
        <v>0.13500000000000001</v>
      </c>
    </row>
    <row r="448" spans="1:11" ht="15.95" customHeight="1">
      <c r="B448" s="26" t="str">
        <f t="shared" si="12"/>
        <v>EPB</v>
      </c>
      <c r="C448" s="26" t="s">
        <v>458</v>
      </c>
      <c r="D448" s="43">
        <v>6.0400000000000002E-2</v>
      </c>
      <c r="E448" s="102">
        <v>6.6500000000000004E-2</v>
      </c>
      <c r="F448" s="102">
        <v>6.5100000000000005E-2</v>
      </c>
      <c r="G448" s="102">
        <v>7.5800000000000006E-2</v>
      </c>
      <c r="H448" s="43">
        <v>6.9000000000000006E-2</v>
      </c>
      <c r="I448" s="43">
        <v>7.3999999999999996E-2</v>
      </c>
      <c r="J448" s="43">
        <v>7.6999999999999999E-2</v>
      </c>
      <c r="K448" s="43">
        <v>6.4000000000000001E-2</v>
      </c>
    </row>
    <row r="449" spans="1:11" ht="15.95" customHeight="1">
      <c r="B449" s="26" t="str">
        <f t="shared" si="12"/>
        <v>EPB</v>
      </c>
      <c r="C449" s="26" t="s">
        <v>459</v>
      </c>
      <c r="D449" s="43">
        <v>0.15179999999999999</v>
      </c>
      <c r="E449" s="102">
        <v>0.14369999999999999</v>
      </c>
      <c r="F449" s="102">
        <v>0.14219999999999999</v>
      </c>
      <c r="G449" s="102">
        <v>0.13569999999999999</v>
      </c>
      <c r="H449" s="43">
        <v>0.14399999999999999</v>
      </c>
      <c r="I449" s="43">
        <v>0.158</v>
      </c>
      <c r="J449" s="43">
        <v>0.161</v>
      </c>
      <c r="K449" s="43">
        <v>0.156</v>
      </c>
    </row>
    <row r="450" spans="1:11" ht="15.95" customHeight="1">
      <c r="B450" s="26" t="str">
        <f t="shared" si="12"/>
        <v>EPB</v>
      </c>
      <c r="C450" s="26" t="s">
        <v>460</v>
      </c>
      <c r="D450" s="43">
        <v>0.2319</v>
      </c>
      <c r="E450" s="102">
        <v>0.27689999999999998</v>
      </c>
      <c r="F450" s="102">
        <v>0.2656</v>
      </c>
      <c r="G450" s="102">
        <v>0.28360000000000002</v>
      </c>
      <c r="H450" s="43">
        <v>0.3</v>
      </c>
      <c r="I450" s="43">
        <v>0.27300000000000002</v>
      </c>
      <c r="J450" s="43">
        <v>0.25600000000000001</v>
      </c>
      <c r="K450" s="43">
        <v>0.26</v>
      </c>
    </row>
    <row r="451" spans="1:11" ht="15.95" customHeight="1">
      <c r="B451" s="26" t="str">
        <f t="shared" si="12"/>
        <v>EPB</v>
      </c>
      <c r="C451" s="26" t="s">
        <v>461</v>
      </c>
      <c r="D451" s="43">
        <v>5.4699999999999999E-2</v>
      </c>
      <c r="E451" s="102">
        <v>5.5199999999999999E-2</v>
      </c>
      <c r="F451" s="102">
        <v>5.4199999999999998E-2</v>
      </c>
      <c r="G451" s="102">
        <v>4.8599999999999997E-2</v>
      </c>
      <c r="H451" s="43">
        <v>5.2999999999999999E-2</v>
      </c>
      <c r="I451" s="43">
        <v>6.2E-2</v>
      </c>
      <c r="J451" s="43">
        <v>6.3E-2</v>
      </c>
      <c r="K451" s="43">
        <v>6.2E-2</v>
      </c>
    </row>
    <row r="452" spans="1:11" ht="15.95" customHeight="1">
      <c r="B452" s="26" t="str">
        <f t="shared" si="12"/>
        <v>EPB</v>
      </c>
      <c r="C452" s="26" t="s">
        <v>462</v>
      </c>
      <c r="D452" s="43">
        <v>0.43159999999999998</v>
      </c>
      <c r="E452" s="102">
        <v>0.43430000000000002</v>
      </c>
      <c r="F452" s="102">
        <v>0.4289</v>
      </c>
      <c r="G452" s="102">
        <v>0.43330000000000002</v>
      </c>
      <c r="H452" s="43">
        <v>0.439</v>
      </c>
      <c r="I452" s="43">
        <v>0.44400000000000001</v>
      </c>
      <c r="J452" s="43">
        <v>0.438</v>
      </c>
      <c r="K452" s="43">
        <v>0.438</v>
      </c>
    </row>
    <row r="453" spans="1:11" ht="15.95" customHeight="1">
      <c r="B453" s="26" t="str">
        <f t="shared" si="12"/>
        <v>EPB</v>
      </c>
      <c r="C453" s="26" t="s">
        <v>463</v>
      </c>
      <c r="D453" s="43">
        <v>0.28129999999999999</v>
      </c>
      <c r="E453" s="102">
        <v>0.2462</v>
      </c>
      <c r="F453" s="102">
        <v>0.2656</v>
      </c>
      <c r="G453" s="102">
        <v>0.26869999999999999</v>
      </c>
      <c r="H453" s="43">
        <v>0.25700000000000001</v>
      </c>
      <c r="I453" s="43">
        <v>0.152</v>
      </c>
      <c r="J453" s="43">
        <v>0.24</v>
      </c>
      <c r="K453" s="43">
        <v>0.28999999999999998</v>
      </c>
    </row>
    <row r="454" spans="1:11" ht="15.95" customHeight="1">
      <c r="B454" s="26" t="str">
        <f t="shared" si="12"/>
        <v>EPB</v>
      </c>
      <c r="C454" s="26" t="s">
        <v>464</v>
      </c>
      <c r="D454" s="43">
        <v>3.1E-2</v>
      </c>
      <c r="E454" s="102">
        <v>2.0999999999999999E-3</v>
      </c>
      <c r="F454" s="102">
        <v>1.37E-2</v>
      </c>
      <c r="G454" s="102">
        <v>4.6399999999999997E-2</v>
      </c>
      <c r="H454" s="43">
        <v>5.1999999999999998E-2</v>
      </c>
      <c r="I454" s="43">
        <v>4.7E-2</v>
      </c>
      <c r="J454" s="43">
        <v>4.5999999999999999E-2</v>
      </c>
      <c r="K454" s="43">
        <v>3.5000000000000003E-2</v>
      </c>
    </row>
    <row r="455" spans="1:11" ht="15.95" customHeight="1">
      <c r="B455" s="26" t="str">
        <f t="shared" si="12"/>
        <v>EPB</v>
      </c>
      <c r="C455" s="26" t="s">
        <v>465</v>
      </c>
      <c r="D455" s="43">
        <v>3.5099999999999999E-2</v>
      </c>
      <c r="E455" s="102">
        <v>3.49E-2</v>
      </c>
      <c r="F455" s="102">
        <v>3.9899999999999998E-2</v>
      </c>
      <c r="G455" s="102">
        <v>4.1300000000000003E-2</v>
      </c>
      <c r="H455" s="43">
        <v>0.04</v>
      </c>
      <c r="I455" s="43">
        <v>0</v>
      </c>
      <c r="J455" s="43">
        <v>3.1E-2</v>
      </c>
      <c r="K455" s="43">
        <v>0.01</v>
      </c>
    </row>
    <row r="456" spans="1:11" ht="15.95" customHeight="1">
      <c r="B456" s="26" t="str">
        <f t="shared" si="12"/>
        <v>EPB</v>
      </c>
      <c r="C456" s="26" t="s">
        <v>466</v>
      </c>
      <c r="D456" s="46">
        <v>94</v>
      </c>
      <c r="E456" s="76">
        <v>89</v>
      </c>
      <c r="F456" s="76">
        <v>89</v>
      </c>
      <c r="G456" s="76">
        <v>91</v>
      </c>
      <c r="H456" s="46">
        <v>102</v>
      </c>
      <c r="I456" s="46">
        <v>100</v>
      </c>
      <c r="J456" s="46">
        <v>71</v>
      </c>
      <c r="K456" s="46">
        <v>105</v>
      </c>
    </row>
    <row r="457" spans="1:11" s="25" customFormat="1" ht="15.95" customHeight="1">
      <c r="A457" s="52"/>
      <c r="B457" s="652" t="str">
        <f t="shared" si="12"/>
        <v>EPB</v>
      </c>
      <c r="C457" s="652" t="s">
        <v>467</v>
      </c>
      <c r="D457" s="653">
        <v>2021</v>
      </c>
      <c r="E457" s="653">
        <v>2020</v>
      </c>
      <c r="F457" s="653">
        <v>2019</v>
      </c>
      <c r="G457" s="653">
        <v>2018</v>
      </c>
      <c r="H457" s="654">
        <f>$H$4</f>
        <v>2017</v>
      </c>
      <c r="I457" s="654">
        <f>$I$4</f>
        <v>2016</v>
      </c>
      <c r="J457" s="652">
        <f>$J$4</f>
        <v>2015</v>
      </c>
      <c r="K457" s="652">
        <f>$K$4</f>
        <v>2014</v>
      </c>
    </row>
    <row r="458" spans="1:11" ht="15.95" customHeight="1">
      <c r="B458" s="26" t="str">
        <f t="shared" si="12"/>
        <v>EPB</v>
      </c>
      <c r="C458" s="26" t="s">
        <v>468</v>
      </c>
      <c r="D458" s="45">
        <v>118246</v>
      </c>
      <c r="E458" s="177">
        <v>102519</v>
      </c>
      <c r="F458" s="177" t="s">
        <v>631</v>
      </c>
      <c r="G458" s="177">
        <v>98503</v>
      </c>
      <c r="H458" s="45">
        <v>91476</v>
      </c>
      <c r="I458" s="45">
        <v>103785</v>
      </c>
      <c r="J458" s="45">
        <v>93876</v>
      </c>
      <c r="K458" s="45">
        <v>88991</v>
      </c>
    </row>
    <row r="459" spans="1:11" ht="15.95" customHeight="1">
      <c r="B459" s="26" t="str">
        <f t="shared" si="12"/>
        <v>EPB</v>
      </c>
      <c r="C459" s="26" t="s">
        <v>470</v>
      </c>
      <c r="D459" s="46">
        <v>25313</v>
      </c>
      <c r="E459" s="76">
        <v>21257</v>
      </c>
      <c r="F459" s="76" t="s">
        <v>632</v>
      </c>
      <c r="G459" s="177">
        <v>21802</v>
      </c>
      <c r="H459" s="45">
        <v>25173</v>
      </c>
      <c r="I459" s="45">
        <v>26175</v>
      </c>
      <c r="J459" s="45">
        <v>24366</v>
      </c>
      <c r="K459" s="45">
        <v>21190</v>
      </c>
    </row>
    <row r="460" spans="1:11" ht="15.95" customHeight="1">
      <c r="B460" s="26" t="str">
        <f t="shared" si="12"/>
        <v>EPB</v>
      </c>
      <c r="C460" s="26" t="s">
        <v>473</v>
      </c>
      <c r="D460" s="46">
        <v>110</v>
      </c>
      <c r="E460" s="76">
        <v>138</v>
      </c>
      <c r="F460" s="76" t="s">
        <v>633</v>
      </c>
      <c r="G460" s="76">
        <v>123</v>
      </c>
      <c r="H460" s="46">
        <v>126</v>
      </c>
      <c r="I460" s="46">
        <v>395</v>
      </c>
      <c r="J460" s="46">
        <v>361</v>
      </c>
      <c r="K460" s="46">
        <v>385</v>
      </c>
    </row>
    <row r="461" spans="1:11" ht="15.95" customHeight="1">
      <c r="B461" s="26" t="str">
        <f t="shared" si="12"/>
        <v>EPB</v>
      </c>
      <c r="C461" s="26" t="s">
        <v>476</v>
      </c>
      <c r="D461" s="46">
        <v>19583</v>
      </c>
      <c r="E461" s="76">
        <v>18352</v>
      </c>
      <c r="F461" s="76" t="s">
        <v>634</v>
      </c>
      <c r="G461" s="177">
        <v>17492</v>
      </c>
      <c r="H461" s="45">
        <v>18297</v>
      </c>
      <c r="I461" s="45">
        <v>18215</v>
      </c>
      <c r="J461" s="45">
        <v>16595</v>
      </c>
      <c r="K461" s="45">
        <v>16247</v>
      </c>
    </row>
    <row r="462" spans="1:11" ht="15.95" customHeight="1">
      <c r="B462" s="26" t="str">
        <f t="shared" si="12"/>
        <v>EPB</v>
      </c>
      <c r="C462" s="26" t="s">
        <v>479</v>
      </c>
      <c r="D462" s="46" t="s">
        <v>62</v>
      </c>
      <c r="E462" s="76" t="s">
        <v>62</v>
      </c>
      <c r="F462" s="76" t="s">
        <v>488</v>
      </c>
      <c r="G462" s="76" t="s">
        <v>62</v>
      </c>
      <c r="H462" s="46" t="s">
        <v>62</v>
      </c>
      <c r="I462" s="46" t="s">
        <v>62</v>
      </c>
      <c r="J462" s="46">
        <v>1692</v>
      </c>
      <c r="K462" s="46">
        <v>1538</v>
      </c>
    </row>
    <row r="463" spans="1:11" ht="15.95" customHeight="1">
      <c r="B463" s="26" t="str">
        <f t="shared" si="12"/>
        <v>EPB</v>
      </c>
      <c r="C463" s="26" t="s">
        <v>480</v>
      </c>
      <c r="D463" s="46">
        <v>6197</v>
      </c>
      <c r="E463" s="76">
        <v>7663</v>
      </c>
      <c r="F463" s="76" t="s">
        <v>635</v>
      </c>
      <c r="G463" s="177">
        <v>6477</v>
      </c>
      <c r="H463" s="45">
        <v>5616</v>
      </c>
      <c r="I463" s="45">
        <v>4718</v>
      </c>
      <c r="J463" s="45">
        <v>4545</v>
      </c>
      <c r="K463" s="45">
        <v>3708</v>
      </c>
    </row>
    <row r="464" spans="1:11" ht="15.95" customHeight="1">
      <c r="B464" s="26" t="str">
        <f t="shared" si="12"/>
        <v>EPB</v>
      </c>
      <c r="C464" s="26" t="s">
        <v>483</v>
      </c>
      <c r="D464" s="46" t="s">
        <v>62</v>
      </c>
      <c r="E464" s="76" t="s">
        <v>62</v>
      </c>
      <c r="F464" s="76" t="s">
        <v>488</v>
      </c>
      <c r="G464" s="76" t="s">
        <v>62</v>
      </c>
      <c r="H464" s="46" t="s">
        <v>62</v>
      </c>
      <c r="I464" s="45">
        <v>23115</v>
      </c>
      <c r="J464" s="45">
        <v>10655</v>
      </c>
      <c r="K464" s="45">
        <v>7258</v>
      </c>
    </row>
    <row r="465" spans="1:11" ht="15.95" customHeight="1">
      <c r="B465" s="26" t="str">
        <f t="shared" si="12"/>
        <v>EPB</v>
      </c>
      <c r="C465" s="26" t="s">
        <v>484</v>
      </c>
      <c r="D465" s="46">
        <v>4207</v>
      </c>
      <c r="E465" s="76">
        <v>2756</v>
      </c>
      <c r="F465" s="76" t="s">
        <v>636</v>
      </c>
      <c r="G465" s="177">
        <v>3072</v>
      </c>
      <c r="H465" s="45">
        <v>2670</v>
      </c>
      <c r="I465" s="45">
        <v>111</v>
      </c>
      <c r="J465" s="45">
        <v>123</v>
      </c>
      <c r="K465" s="45">
        <v>122</v>
      </c>
    </row>
    <row r="466" spans="1:11" ht="15.95" customHeight="1">
      <c r="B466" s="26" t="str">
        <f t="shared" si="12"/>
        <v>EPB</v>
      </c>
      <c r="C466" s="26" t="s">
        <v>487</v>
      </c>
      <c r="D466" s="46" t="s">
        <v>62</v>
      </c>
      <c r="E466" s="76" t="s">
        <v>62</v>
      </c>
      <c r="F466" s="76" t="s">
        <v>101</v>
      </c>
      <c r="G466" s="76" t="s">
        <v>62</v>
      </c>
      <c r="H466" s="46" t="s">
        <v>62</v>
      </c>
      <c r="I466" s="46">
        <v>6</v>
      </c>
      <c r="J466" s="46">
        <v>5</v>
      </c>
      <c r="K466" s="46">
        <v>9</v>
      </c>
    </row>
    <row r="467" spans="1:11" ht="15.95" customHeight="1">
      <c r="B467" s="26" t="str">
        <f t="shared" si="12"/>
        <v>EPB</v>
      </c>
      <c r="C467" s="26" t="s">
        <v>489</v>
      </c>
      <c r="D467" s="46">
        <v>1449</v>
      </c>
      <c r="E467" s="76">
        <v>526</v>
      </c>
      <c r="F467" s="76" t="s">
        <v>637</v>
      </c>
      <c r="G467" s="177">
        <v>1466</v>
      </c>
      <c r="H467" s="45">
        <v>1552</v>
      </c>
      <c r="I467" s="45">
        <v>739</v>
      </c>
      <c r="J467" s="45">
        <v>553</v>
      </c>
      <c r="K467" s="45">
        <v>930</v>
      </c>
    </row>
    <row r="468" spans="1:11" ht="15.95" customHeight="1">
      <c r="B468" s="26" t="str">
        <f t="shared" si="12"/>
        <v>EPB</v>
      </c>
      <c r="C468" s="26" t="s">
        <v>492</v>
      </c>
      <c r="D468" s="46">
        <v>178</v>
      </c>
      <c r="E468" s="76">
        <v>153</v>
      </c>
      <c r="F468" s="76" t="s">
        <v>638</v>
      </c>
      <c r="G468" s="76">
        <v>191</v>
      </c>
      <c r="H468" s="46">
        <v>223</v>
      </c>
      <c r="I468" s="46">
        <v>225</v>
      </c>
      <c r="J468" s="46">
        <v>187</v>
      </c>
      <c r="K468" s="46">
        <v>137</v>
      </c>
    </row>
    <row r="469" spans="1:11" ht="15.95" customHeight="1">
      <c r="B469" s="26" t="str">
        <f t="shared" si="12"/>
        <v>EPB</v>
      </c>
      <c r="C469" s="26" t="s">
        <v>495</v>
      </c>
      <c r="D469" s="46">
        <v>2995</v>
      </c>
      <c r="E469" s="76">
        <v>3304</v>
      </c>
      <c r="F469" s="76" t="s">
        <v>639</v>
      </c>
      <c r="G469" s="177">
        <v>2433</v>
      </c>
      <c r="H469" s="45">
        <v>2456</v>
      </c>
      <c r="I469" s="45">
        <v>2443</v>
      </c>
      <c r="J469" s="45">
        <v>455</v>
      </c>
      <c r="K469" s="45">
        <v>282</v>
      </c>
    </row>
    <row r="470" spans="1:11" s="25" customFormat="1" ht="15.95" customHeight="1">
      <c r="A470" s="52"/>
      <c r="B470" s="652" t="str">
        <f t="shared" si="12"/>
        <v>EPB</v>
      </c>
      <c r="C470" s="652" t="s">
        <v>212</v>
      </c>
      <c r="D470" s="653">
        <v>2021</v>
      </c>
      <c r="E470" s="653">
        <v>2020</v>
      </c>
      <c r="F470" s="653">
        <v>2019</v>
      </c>
      <c r="G470" s="653">
        <v>2018</v>
      </c>
      <c r="H470" s="654">
        <f>$H$4</f>
        <v>2017</v>
      </c>
      <c r="I470" s="654">
        <f>$I$4</f>
        <v>2016</v>
      </c>
      <c r="J470" s="652">
        <f>$J$4</f>
        <v>2015</v>
      </c>
      <c r="K470" s="652">
        <f>$K$4</f>
        <v>2014</v>
      </c>
    </row>
    <row r="471" spans="1:11" s="25" customFormat="1" ht="15.95" customHeight="1">
      <c r="A471" s="52"/>
      <c r="B471" s="26" t="str">
        <f t="shared" si="12"/>
        <v>EPB</v>
      </c>
      <c r="C471" s="26" t="s">
        <v>498</v>
      </c>
      <c r="D471" s="46">
        <v>21270</v>
      </c>
      <c r="E471" s="76">
        <v>20364</v>
      </c>
      <c r="F471" s="76" t="s">
        <v>640</v>
      </c>
      <c r="G471" s="177">
        <v>15136</v>
      </c>
      <c r="H471" s="45">
        <v>6938</v>
      </c>
      <c r="I471" s="45">
        <v>9356</v>
      </c>
      <c r="J471" s="45">
        <v>8021</v>
      </c>
      <c r="K471" s="45">
        <v>7656</v>
      </c>
    </row>
    <row r="472" spans="1:11" ht="15.95" customHeight="1">
      <c r="B472" s="26" t="str">
        <f t="shared" si="12"/>
        <v>EPB</v>
      </c>
      <c r="C472" s="26" t="s">
        <v>501</v>
      </c>
      <c r="D472" s="43">
        <v>0.18</v>
      </c>
      <c r="E472" s="102">
        <v>0.19900000000000001</v>
      </c>
      <c r="F472" s="102">
        <v>0.38800000000000001</v>
      </c>
      <c r="G472" s="102">
        <v>0.154</v>
      </c>
      <c r="H472" s="43">
        <v>7.5999999999999998E-2</v>
      </c>
      <c r="I472" s="43">
        <v>0.09</v>
      </c>
      <c r="J472" s="43">
        <v>8.5000000000000006E-2</v>
      </c>
      <c r="K472" s="43">
        <v>8.5999999999999993E-2</v>
      </c>
    </row>
    <row r="473" spans="1:11" ht="15.95" customHeight="1">
      <c r="B473" s="26" t="str">
        <f t="shared" si="12"/>
        <v>EPB</v>
      </c>
      <c r="C473" s="26" t="s">
        <v>502</v>
      </c>
      <c r="D473" s="46">
        <v>61.47</v>
      </c>
      <c r="E473" s="76">
        <v>61.93</v>
      </c>
      <c r="F473" s="76">
        <v>61.16</v>
      </c>
      <c r="G473" s="76">
        <v>59.65</v>
      </c>
      <c r="H473" s="46">
        <v>49.36</v>
      </c>
      <c r="I473" s="46">
        <v>21.5</v>
      </c>
      <c r="J473" s="46">
        <v>24</v>
      </c>
      <c r="K473" s="46">
        <v>22.9</v>
      </c>
    </row>
    <row r="474" spans="1:11" ht="15.95" customHeight="1">
      <c r="B474" s="26" t="str">
        <f t="shared" si="12"/>
        <v>EPB</v>
      </c>
      <c r="C474" s="26" t="s">
        <v>505</v>
      </c>
      <c r="D474" s="46">
        <v>1</v>
      </c>
      <c r="E474" s="76">
        <v>1</v>
      </c>
      <c r="F474" s="76">
        <v>1.05</v>
      </c>
      <c r="G474" s="76">
        <v>1.03</v>
      </c>
      <c r="H474" s="46">
        <v>1.1000000000000001</v>
      </c>
      <c r="I474" s="46">
        <v>1.1000000000000001</v>
      </c>
      <c r="J474" s="46">
        <v>1.1000000000000001</v>
      </c>
      <c r="K474" s="46">
        <v>1.2</v>
      </c>
    </row>
    <row r="475" spans="1:11" s="25" customFormat="1" ht="15.95" customHeight="1">
      <c r="A475" s="52"/>
      <c r="B475" s="652" t="str">
        <f t="shared" si="12"/>
        <v>EPB</v>
      </c>
      <c r="C475" s="652" t="s">
        <v>508</v>
      </c>
      <c r="D475" s="653">
        <v>2021</v>
      </c>
      <c r="E475" s="653"/>
      <c r="F475" s="653"/>
      <c r="G475" s="653"/>
      <c r="H475" s="654">
        <f>$H$4</f>
        <v>2017</v>
      </c>
      <c r="I475" s="654">
        <f>$I$4</f>
        <v>2016</v>
      </c>
      <c r="J475" s="652">
        <f>$J$4</f>
        <v>2015</v>
      </c>
      <c r="K475" s="652">
        <f>$K$4</f>
        <v>2014</v>
      </c>
    </row>
    <row r="476" spans="1:11" s="25" customFormat="1" ht="15.95" customHeight="1">
      <c r="A476" s="52"/>
      <c r="B476" s="26" t="str">
        <f t="shared" si="12"/>
        <v>EPB</v>
      </c>
      <c r="C476" s="13" t="s">
        <v>509</v>
      </c>
      <c r="D476" s="9">
        <v>58073</v>
      </c>
      <c r="E476" s="14">
        <v>39043</v>
      </c>
      <c r="F476" s="14">
        <v>35354</v>
      </c>
      <c r="G476" s="14">
        <v>33641</v>
      </c>
      <c r="H476" s="14">
        <v>36835</v>
      </c>
      <c r="I476" s="9" t="s">
        <v>641</v>
      </c>
      <c r="J476" s="9" t="s">
        <v>642</v>
      </c>
      <c r="K476" s="9">
        <v>27416.89</v>
      </c>
    </row>
    <row r="477" spans="1:11" ht="15.95" customHeight="1">
      <c r="B477" s="26" t="str">
        <f t="shared" si="12"/>
        <v>EPB</v>
      </c>
      <c r="C477" s="13" t="s">
        <v>513</v>
      </c>
      <c r="D477" s="9">
        <v>16724</v>
      </c>
      <c r="E477" s="14">
        <v>14702</v>
      </c>
      <c r="F477" s="14">
        <v>14386</v>
      </c>
      <c r="G477" s="14">
        <v>13434</v>
      </c>
      <c r="H477" s="14">
        <v>12132</v>
      </c>
      <c r="I477" s="9" t="s">
        <v>643</v>
      </c>
      <c r="J477" s="9" t="s">
        <v>644</v>
      </c>
      <c r="K477" s="9">
        <v>12398.11</v>
      </c>
    </row>
    <row r="478" spans="1:11" ht="15.95" customHeight="1">
      <c r="B478" s="26" t="str">
        <f t="shared" si="12"/>
        <v>EPB</v>
      </c>
      <c r="C478" s="13" t="s">
        <v>517</v>
      </c>
      <c r="D478" s="9">
        <v>3819</v>
      </c>
      <c r="E478" s="14">
        <v>3249</v>
      </c>
      <c r="F478" s="14">
        <v>3175</v>
      </c>
      <c r="G478" s="14">
        <v>2972</v>
      </c>
      <c r="H478" s="14">
        <v>2636</v>
      </c>
      <c r="I478" s="9" t="s">
        <v>645</v>
      </c>
      <c r="J478" s="9" t="s">
        <v>646</v>
      </c>
      <c r="K478" s="9">
        <v>2201.14</v>
      </c>
    </row>
    <row r="479" spans="1:11" ht="15.95" customHeight="1">
      <c r="B479" s="26" t="str">
        <f t="shared" si="12"/>
        <v>EPB</v>
      </c>
      <c r="C479" s="13" t="s">
        <v>521</v>
      </c>
      <c r="D479" s="9">
        <v>1708</v>
      </c>
      <c r="E479" s="14">
        <v>1439</v>
      </c>
      <c r="F479" s="14">
        <v>1442</v>
      </c>
      <c r="G479" s="14">
        <v>1361</v>
      </c>
      <c r="H479" s="14">
        <v>1325</v>
      </c>
      <c r="I479" s="9" t="s">
        <v>647</v>
      </c>
      <c r="J479" s="9" t="s">
        <v>648</v>
      </c>
      <c r="K479" s="9">
        <v>848.76</v>
      </c>
    </row>
    <row r="480" spans="1:11" s="25" customFormat="1" ht="15.95" customHeight="1">
      <c r="A480" s="52"/>
      <c r="B480" s="652" t="str">
        <f t="shared" si="12"/>
        <v>EPB</v>
      </c>
      <c r="C480" s="652" t="s">
        <v>525</v>
      </c>
      <c r="D480" s="653">
        <v>2021</v>
      </c>
      <c r="E480" s="653">
        <v>2020</v>
      </c>
      <c r="F480" s="653">
        <v>2019</v>
      </c>
      <c r="G480" s="653">
        <v>2018</v>
      </c>
      <c r="H480" s="654">
        <f>$H$4</f>
        <v>2017</v>
      </c>
      <c r="I480" s="654">
        <f>$I$4</f>
        <v>2016</v>
      </c>
      <c r="J480" s="652">
        <f>$J$4</f>
        <v>2015</v>
      </c>
      <c r="K480" s="652">
        <f>$K$4</f>
        <v>2014</v>
      </c>
    </row>
    <row r="481" spans="1:11" s="27" customFormat="1" ht="15.95" customHeight="1">
      <c r="B481" s="26" t="str">
        <f t="shared" si="12"/>
        <v>EPB</v>
      </c>
      <c r="C481" s="13" t="s">
        <v>526</v>
      </c>
      <c r="D481" s="5">
        <v>45.81</v>
      </c>
      <c r="E481" s="13">
        <v>51.53</v>
      </c>
      <c r="F481" s="13">
        <v>54.63</v>
      </c>
      <c r="G481" s="13">
        <v>60.58</v>
      </c>
      <c r="H481" s="13">
        <v>61.39</v>
      </c>
      <c r="I481" s="13">
        <v>63.76</v>
      </c>
      <c r="J481" s="13">
        <v>70.25</v>
      </c>
      <c r="K481" s="13">
        <v>76.77</v>
      </c>
    </row>
    <row r="482" spans="1:11" s="52" customFormat="1" ht="15.95" customHeight="1">
      <c r="B482" s="26" t="str">
        <f t="shared" si="12"/>
        <v>EPB</v>
      </c>
      <c r="C482" s="13" t="s">
        <v>530</v>
      </c>
      <c r="D482" s="5">
        <v>0.83</v>
      </c>
      <c r="E482" s="13">
        <v>1.1499999999999999</v>
      </c>
      <c r="F482" s="13">
        <v>2.58</v>
      </c>
      <c r="G482" s="13">
        <v>2.93</v>
      </c>
      <c r="H482" s="13">
        <v>6.72</v>
      </c>
      <c r="I482" s="13">
        <v>8.43</v>
      </c>
      <c r="J482" s="13">
        <v>1.3</v>
      </c>
      <c r="K482" s="13">
        <v>1.2500000000000001E-2</v>
      </c>
    </row>
    <row r="483" spans="1:11" s="27" customFormat="1" ht="15.95" customHeight="1">
      <c r="B483" s="26" t="str">
        <f t="shared" si="12"/>
        <v>EPB</v>
      </c>
      <c r="C483" s="13" t="s">
        <v>533</v>
      </c>
      <c r="D483" s="5">
        <v>48.03</v>
      </c>
      <c r="E483" s="13">
        <v>26.37</v>
      </c>
      <c r="F483" s="13">
        <v>45.91</v>
      </c>
      <c r="G483" s="13">
        <v>227.13</v>
      </c>
      <c r="H483" s="66">
        <v>1747.92</v>
      </c>
      <c r="I483" s="66">
        <v>100</v>
      </c>
      <c r="J483" s="66">
        <v>8.57</v>
      </c>
      <c r="K483" s="66">
        <v>30.23</v>
      </c>
    </row>
    <row r="484" spans="1:11" s="27" customFormat="1" ht="15.95" customHeight="1">
      <c r="B484" s="26" t="str">
        <f t="shared" si="12"/>
        <v>EPB</v>
      </c>
      <c r="C484" s="13" t="s">
        <v>536</v>
      </c>
      <c r="D484" s="5" t="s">
        <v>649</v>
      </c>
      <c r="E484" s="13">
        <v>1.94</v>
      </c>
      <c r="F484" s="13">
        <v>1.57</v>
      </c>
      <c r="G484" s="13">
        <v>1.81</v>
      </c>
      <c r="H484" s="13">
        <v>2.41</v>
      </c>
      <c r="I484" s="13">
        <v>1.25</v>
      </c>
      <c r="J484" s="13">
        <v>2.5299999999999998</v>
      </c>
      <c r="K484" s="13">
        <v>2.3900000000000001E-2</v>
      </c>
    </row>
    <row r="485" spans="1:11" s="27" customFormat="1" ht="15.95" customHeight="1">
      <c r="B485" s="26" t="str">
        <f t="shared" si="12"/>
        <v>EPB</v>
      </c>
      <c r="C485" s="13" t="s">
        <v>540</v>
      </c>
      <c r="D485" s="5" t="s">
        <v>649</v>
      </c>
      <c r="E485" s="13">
        <v>58.1</v>
      </c>
      <c r="F485" s="13">
        <v>231.37</v>
      </c>
      <c r="G485" s="13">
        <v>54.3</v>
      </c>
      <c r="H485" s="66">
        <v>3664.26</v>
      </c>
      <c r="I485" s="66">
        <v>37.549999999999997</v>
      </c>
      <c r="J485" s="66">
        <v>114.07</v>
      </c>
      <c r="K485" s="66">
        <v>107.35</v>
      </c>
    </row>
    <row r="486" spans="1:11" s="27" customFormat="1" ht="15.95" customHeight="1">
      <c r="B486" s="26" t="str">
        <f t="shared" si="12"/>
        <v>EPB</v>
      </c>
      <c r="C486" s="13" t="s">
        <v>544</v>
      </c>
      <c r="D486" s="5">
        <v>0.51</v>
      </c>
      <c r="E486" s="13">
        <v>4.45</v>
      </c>
      <c r="F486" s="13">
        <v>6.74</v>
      </c>
      <c r="G486" s="13">
        <v>2.59</v>
      </c>
      <c r="H486" s="13">
        <v>5.35</v>
      </c>
      <c r="I486" s="13">
        <v>6.26</v>
      </c>
      <c r="J486" s="13">
        <v>3.41</v>
      </c>
      <c r="K486" s="13">
        <v>4.55</v>
      </c>
    </row>
    <row r="487" spans="1:11" s="27" customFormat="1" ht="15.95" customHeight="1">
      <c r="B487" s="26" t="str">
        <f t="shared" si="12"/>
        <v>EPB</v>
      </c>
      <c r="C487" s="13" t="s">
        <v>548</v>
      </c>
      <c r="D487" s="93">
        <v>29.4</v>
      </c>
      <c r="E487" s="66">
        <v>26.19</v>
      </c>
      <c r="F487" s="66">
        <v>1099.3499999999999</v>
      </c>
      <c r="G487" s="13">
        <v>165.92</v>
      </c>
      <c r="H487" s="66">
        <v>2356.54</v>
      </c>
      <c r="I487" s="66">
        <v>81.41</v>
      </c>
      <c r="J487" s="66">
        <v>27.43</v>
      </c>
      <c r="K487" s="66">
        <v>45.68</v>
      </c>
    </row>
    <row r="488" spans="1:11" s="27" customFormat="1" ht="15.95" customHeight="1">
      <c r="B488" s="26" t="str">
        <f t="shared" si="12"/>
        <v>EPB</v>
      </c>
      <c r="C488" s="13" t="s">
        <v>552</v>
      </c>
      <c r="D488" s="5" t="s">
        <v>649</v>
      </c>
      <c r="E488" s="5" t="s">
        <v>101</v>
      </c>
      <c r="F488" s="5" t="s">
        <v>101</v>
      </c>
      <c r="G488" s="5" t="s">
        <v>101</v>
      </c>
      <c r="H488" s="5">
        <v>1</v>
      </c>
      <c r="I488" s="5">
        <v>0</v>
      </c>
      <c r="J488" s="5">
        <v>0</v>
      </c>
      <c r="K488" s="5">
        <v>0</v>
      </c>
    </row>
    <row r="489" spans="1:11" s="27" customFormat="1" ht="15.95" customHeight="1">
      <c r="B489" s="26" t="str">
        <f t="shared" si="12"/>
        <v>EPB</v>
      </c>
      <c r="C489" s="13" t="s">
        <v>553</v>
      </c>
      <c r="D489" s="5" t="s">
        <v>649</v>
      </c>
      <c r="E489" s="5" t="s">
        <v>101</v>
      </c>
      <c r="F489" s="5" t="s">
        <v>101</v>
      </c>
      <c r="G489" s="5" t="s">
        <v>101</v>
      </c>
      <c r="H489" s="5">
        <v>1</v>
      </c>
      <c r="I489" s="5">
        <v>0</v>
      </c>
      <c r="J489" s="5">
        <v>0</v>
      </c>
      <c r="K489" s="5">
        <v>0</v>
      </c>
    </row>
    <row r="490" spans="1:11" s="25" customFormat="1" ht="15.95" customHeight="1">
      <c r="A490" s="52"/>
      <c r="B490" s="652" t="str">
        <f t="shared" si="12"/>
        <v>EPB</v>
      </c>
      <c r="C490" s="652" t="s">
        <v>554</v>
      </c>
      <c r="D490" s="653">
        <v>2021</v>
      </c>
      <c r="E490" s="653">
        <v>2020</v>
      </c>
      <c r="F490" s="653">
        <v>2019</v>
      </c>
      <c r="G490" s="653">
        <v>2018</v>
      </c>
      <c r="H490" s="654">
        <f>$H$4</f>
        <v>2017</v>
      </c>
      <c r="I490" s="654">
        <f>$I$4</f>
        <v>2016</v>
      </c>
      <c r="J490" s="652">
        <f>$J$4</f>
        <v>2015</v>
      </c>
      <c r="K490" s="652">
        <f>$K$4</f>
        <v>2014</v>
      </c>
    </row>
    <row r="491" spans="1:11" s="27" customFormat="1" ht="15.95" customHeight="1">
      <c r="B491" s="26" t="str">
        <f t="shared" si="12"/>
        <v>EPB</v>
      </c>
      <c r="C491" s="19" t="s">
        <v>555</v>
      </c>
      <c r="D491" s="94"/>
      <c r="E491" s="71"/>
      <c r="F491" s="71"/>
      <c r="G491" s="71"/>
      <c r="H491" s="71"/>
      <c r="I491" s="71"/>
      <c r="J491" s="71"/>
      <c r="K491" s="72"/>
    </row>
    <row r="492" spans="1:11" s="52" customFormat="1" ht="15.95" customHeight="1">
      <c r="B492" s="26" t="str">
        <f t="shared" si="12"/>
        <v>EPB</v>
      </c>
      <c r="C492" s="96" t="s">
        <v>556</v>
      </c>
      <c r="D492" s="97">
        <v>1.55E-2</v>
      </c>
      <c r="E492" s="69">
        <v>1.55E-2</v>
      </c>
      <c r="F492" s="69">
        <v>1.9099999999999999E-2</v>
      </c>
      <c r="G492" s="69">
        <v>1.9199999999999998E-2</v>
      </c>
      <c r="H492" s="69">
        <v>2.1000000000000001E-2</v>
      </c>
      <c r="I492" s="69">
        <v>4.7E-2</v>
      </c>
      <c r="J492" s="69">
        <v>5.0999999999999997E-2</v>
      </c>
      <c r="K492" s="69">
        <v>0.04</v>
      </c>
    </row>
    <row r="493" spans="1:11" s="27" customFormat="1" ht="15.95" customHeight="1">
      <c r="B493" s="26" t="str">
        <f t="shared" si="12"/>
        <v>EPB</v>
      </c>
      <c r="C493" s="13" t="s">
        <v>557</v>
      </c>
      <c r="D493" s="31">
        <v>0.61229999999999996</v>
      </c>
      <c r="E493" s="64">
        <v>0.63749999999999996</v>
      </c>
      <c r="F493" s="64">
        <v>0.65149999999999997</v>
      </c>
      <c r="G493" s="64">
        <v>0.77210000000000001</v>
      </c>
      <c r="H493" s="64">
        <v>0.77300000000000002</v>
      </c>
      <c r="I493" s="64">
        <v>0.73899999999999999</v>
      </c>
      <c r="J493" s="64">
        <v>0.73599999999999999</v>
      </c>
      <c r="K493" s="64">
        <v>0.78</v>
      </c>
    </row>
    <row r="494" spans="1:11" s="27" customFormat="1" ht="15.95" customHeight="1">
      <c r="B494" s="26" t="str">
        <f t="shared" si="12"/>
        <v>EPB</v>
      </c>
      <c r="C494" s="13" t="s">
        <v>558</v>
      </c>
      <c r="D494" s="31">
        <v>0.16109999999999999</v>
      </c>
      <c r="E494" s="64">
        <v>0.14910000000000001</v>
      </c>
      <c r="F494" s="64">
        <v>0.1389</v>
      </c>
      <c r="G494" s="64">
        <v>3.2800000000000003E-2</v>
      </c>
      <c r="H494" s="64">
        <v>3.1E-2</v>
      </c>
      <c r="I494" s="64">
        <v>0.03</v>
      </c>
      <c r="J494" s="64">
        <v>2.7E-2</v>
      </c>
      <c r="K494" s="64" t="s">
        <v>62</v>
      </c>
    </row>
    <row r="495" spans="1:11" s="27" customFormat="1" ht="15.95" customHeight="1">
      <c r="B495" s="26" t="str">
        <f t="shared" si="12"/>
        <v>EPB</v>
      </c>
      <c r="C495" s="13" t="s">
        <v>559</v>
      </c>
      <c r="D495" s="31">
        <v>0.19359999999999999</v>
      </c>
      <c r="E495" s="64">
        <v>0.18609999999999999</v>
      </c>
      <c r="F495" s="64">
        <v>0.1827</v>
      </c>
      <c r="G495" s="64">
        <v>0.15329999999999999</v>
      </c>
      <c r="H495" s="64">
        <v>0.154</v>
      </c>
      <c r="I495" s="64">
        <v>0.161</v>
      </c>
      <c r="J495" s="64">
        <v>0.16500000000000001</v>
      </c>
      <c r="K495" s="64">
        <v>0.16500000000000001</v>
      </c>
    </row>
    <row r="496" spans="1:11" s="27" customFormat="1" ht="15.95" customHeight="1">
      <c r="B496" s="26" t="str">
        <f t="shared" si="12"/>
        <v>EPB</v>
      </c>
      <c r="C496" s="13" t="s">
        <v>560</v>
      </c>
      <c r="D496" s="31">
        <v>1.7600000000000001E-2</v>
      </c>
      <c r="E496" s="64">
        <v>1.18E-2</v>
      </c>
      <c r="F496" s="64">
        <v>7.7000000000000002E-3</v>
      </c>
      <c r="G496" s="64">
        <v>2.2599999999999999E-2</v>
      </c>
      <c r="H496" s="64">
        <v>2.1000000000000001E-2</v>
      </c>
      <c r="I496" s="64">
        <v>2.3E-2</v>
      </c>
      <c r="J496" s="64">
        <v>2.1000000000000001E-2</v>
      </c>
      <c r="K496" s="64">
        <v>1.4999999999999999E-2</v>
      </c>
    </row>
    <row r="497" spans="1:11" s="27" customFormat="1" ht="15.95" customHeight="1">
      <c r="B497" s="26" t="str">
        <f t="shared" si="12"/>
        <v>EPB</v>
      </c>
      <c r="C497" s="13" t="s">
        <v>561</v>
      </c>
      <c r="D497" s="262">
        <v>623797</v>
      </c>
      <c r="E497" s="13">
        <v>430078</v>
      </c>
      <c r="F497" s="13">
        <v>601158</v>
      </c>
      <c r="G497" s="13">
        <v>622784</v>
      </c>
      <c r="H497" s="13">
        <v>798</v>
      </c>
      <c r="I497" s="13">
        <v>739</v>
      </c>
      <c r="J497" s="13">
        <v>553</v>
      </c>
      <c r="K497" s="13">
        <v>930</v>
      </c>
    </row>
    <row r="498" spans="1:11" s="27" customFormat="1" ht="15.95" customHeight="1">
      <c r="B498" s="26" t="str">
        <f t="shared" si="12"/>
        <v>EPB</v>
      </c>
      <c r="C498" s="19" t="s">
        <v>562</v>
      </c>
      <c r="D498" s="94"/>
      <c r="E498" s="71"/>
      <c r="F498" s="71"/>
      <c r="G498" s="71"/>
      <c r="H498" s="71"/>
      <c r="I498" s="71"/>
      <c r="J498" s="71"/>
      <c r="K498" s="72"/>
    </row>
    <row r="499" spans="1:11" s="27" customFormat="1" ht="15.95" customHeight="1">
      <c r="B499" s="26" t="str">
        <f t="shared" si="12"/>
        <v>EPB</v>
      </c>
      <c r="C499" s="13" t="s">
        <v>509</v>
      </c>
      <c r="D499" s="5">
        <v>3.21</v>
      </c>
      <c r="E499" s="13">
        <v>14.33</v>
      </c>
      <c r="F499" s="13">
        <v>17.75</v>
      </c>
      <c r="G499" s="13">
        <v>16</v>
      </c>
      <c r="H499" s="13">
        <v>37.9</v>
      </c>
      <c r="I499" s="13">
        <v>67.25</v>
      </c>
      <c r="J499" s="13">
        <v>172.5</v>
      </c>
      <c r="K499" s="13">
        <v>17</v>
      </c>
    </row>
    <row r="500" spans="1:11" s="27" customFormat="1" ht="15.95" customHeight="1">
      <c r="B500" s="26" t="str">
        <f t="shared" si="12"/>
        <v>EPB</v>
      </c>
      <c r="C500" s="13" t="s">
        <v>513</v>
      </c>
      <c r="D500" s="5">
        <v>20.46</v>
      </c>
      <c r="E500" s="13">
        <v>30.69</v>
      </c>
      <c r="F500" s="13">
        <v>16.77</v>
      </c>
      <c r="G500" s="13">
        <v>11.96</v>
      </c>
      <c r="H500" s="13">
        <v>40.4</v>
      </c>
      <c r="I500" s="13">
        <v>58.15</v>
      </c>
      <c r="J500" s="13">
        <v>68</v>
      </c>
      <c r="K500" s="13">
        <v>66.8</v>
      </c>
    </row>
    <row r="501" spans="1:11" s="27" customFormat="1" ht="15.95" customHeight="1">
      <c r="B501" s="26" t="str">
        <f t="shared" si="12"/>
        <v>EPB</v>
      </c>
      <c r="C501" s="13" t="s">
        <v>517</v>
      </c>
      <c r="D501" s="5">
        <v>37.57</v>
      </c>
      <c r="E501" s="13">
        <v>19.760000000000002</v>
      </c>
      <c r="F501" s="13">
        <v>28.24</v>
      </c>
      <c r="G501" s="13">
        <v>34.4</v>
      </c>
      <c r="H501" s="13">
        <v>34.9</v>
      </c>
      <c r="I501" s="13">
        <v>45.96</v>
      </c>
      <c r="J501" s="13">
        <v>51</v>
      </c>
      <c r="K501" s="13">
        <v>51.5</v>
      </c>
    </row>
    <row r="502" spans="1:11" s="27" customFormat="1" ht="15.95" customHeight="1">
      <c r="B502" s="26" t="str">
        <f t="shared" si="12"/>
        <v>EPB</v>
      </c>
      <c r="C502" s="13" t="s">
        <v>521</v>
      </c>
      <c r="D502" s="5">
        <v>63.24</v>
      </c>
      <c r="E502" s="13">
        <v>47.69</v>
      </c>
      <c r="F502" s="13">
        <v>58.91</v>
      </c>
      <c r="G502" s="13">
        <v>60.1</v>
      </c>
      <c r="H502" s="13">
        <v>70.599999999999994</v>
      </c>
      <c r="I502" s="13">
        <v>86.52</v>
      </c>
      <c r="J502" s="13">
        <v>94</v>
      </c>
      <c r="K502" s="13">
        <v>84</v>
      </c>
    </row>
    <row r="503" spans="1:11" s="25" customFormat="1" ht="15.95" customHeight="1">
      <c r="A503" s="52"/>
      <c r="B503" s="652" t="str">
        <f t="shared" si="12"/>
        <v>EPB</v>
      </c>
      <c r="C503" s="652" t="s">
        <v>576</v>
      </c>
      <c r="D503" s="653">
        <v>2021</v>
      </c>
      <c r="E503" s="653">
        <v>2020</v>
      </c>
      <c r="F503" s="653">
        <v>2019</v>
      </c>
      <c r="G503" s="653">
        <v>2018</v>
      </c>
      <c r="H503" s="654">
        <f>$H$4</f>
        <v>2017</v>
      </c>
      <c r="I503" s="654">
        <f>$I$4</f>
        <v>2016</v>
      </c>
      <c r="J503" s="652">
        <f>$J$4</f>
        <v>2015</v>
      </c>
      <c r="K503" s="652">
        <f>$K$4</f>
        <v>2014</v>
      </c>
    </row>
    <row r="504" spans="1:11" s="27" customFormat="1" ht="15.95" customHeight="1">
      <c r="B504" s="26" t="str">
        <f t="shared" si="12"/>
        <v>EPB</v>
      </c>
      <c r="C504" s="13" t="s">
        <v>577</v>
      </c>
      <c r="D504" s="98">
        <v>8.7800000000000003E-2</v>
      </c>
      <c r="E504" s="63">
        <v>6.3299999999999995E-2</v>
      </c>
      <c r="F504" s="63">
        <v>7.9899999999999999E-2</v>
      </c>
      <c r="G504" s="63">
        <v>7.1499999999999994E-2</v>
      </c>
      <c r="H504" s="63">
        <v>8.3599999999999994E-2</v>
      </c>
      <c r="I504" s="63">
        <v>8.5900000000000004E-2</v>
      </c>
      <c r="J504" s="63">
        <v>9.01E-2</v>
      </c>
      <c r="K504" s="9" t="s">
        <v>100</v>
      </c>
    </row>
    <row r="505" spans="1:11" s="25" customFormat="1" ht="15.95" customHeight="1">
      <c r="A505" s="52"/>
      <c r="B505" s="652" t="str">
        <f t="shared" si="12"/>
        <v>EPB</v>
      </c>
      <c r="C505" s="652" t="s">
        <v>578</v>
      </c>
      <c r="D505" s="653">
        <v>2021</v>
      </c>
      <c r="E505" s="653">
        <v>2020</v>
      </c>
      <c r="F505" s="653">
        <v>2019</v>
      </c>
      <c r="G505" s="653">
        <v>2018</v>
      </c>
      <c r="H505" s="654">
        <f>$H$4</f>
        <v>2017</v>
      </c>
      <c r="I505" s="654">
        <f>$I$4</f>
        <v>2016</v>
      </c>
      <c r="J505" s="652">
        <f>$J$4</f>
        <v>2015</v>
      </c>
      <c r="K505" s="652">
        <f>$K$4</f>
        <v>2014</v>
      </c>
    </row>
    <row r="506" spans="1:11" s="27" customFormat="1" ht="15.95" customHeight="1">
      <c r="B506" s="26" t="str">
        <f t="shared" si="12"/>
        <v>EPB</v>
      </c>
      <c r="C506" s="13" t="s">
        <v>579</v>
      </c>
      <c r="D506" s="9">
        <v>2744</v>
      </c>
      <c r="E506" s="14">
        <v>2656</v>
      </c>
      <c r="F506" s="14">
        <v>3478</v>
      </c>
      <c r="G506" s="14">
        <v>5035</v>
      </c>
      <c r="H506" s="14">
        <v>9048</v>
      </c>
      <c r="I506" s="14">
        <v>18165</v>
      </c>
      <c r="J506" s="14">
        <v>21956</v>
      </c>
      <c r="K506" s="14">
        <v>12605</v>
      </c>
    </row>
    <row r="507" spans="1:11" s="27" customFormat="1" ht="15.95" customHeight="1">
      <c r="B507" s="26" t="str">
        <f t="shared" si="12"/>
        <v>EPB</v>
      </c>
      <c r="C507" s="13" t="s">
        <v>580</v>
      </c>
      <c r="D507" s="5">
        <v>27</v>
      </c>
      <c r="E507" s="13">
        <v>28</v>
      </c>
      <c r="F507" s="13">
        <v>46</v>
      </c>
      <c r="G507" s="13">
        <v>104</v>
      </c>
      <c r="H507" s="13">
        <v>181</v>
      </c>
      <c r="I507" s="13">
        <v>126</v>
      </c>
      <c r="J507" s="13">
        <v>177</v>
      </c>
      <c r="K507" s="13">
        <v>163</v>
      </c>
    </row>
    <row r="508" spans="1:11" s="27" customFormat="1" ht="15.95" customHeight="1">
      <c r="B508" s="26" t="str">
        <f t="shared" ref="B508:B514" si="13">$B$442</f>
        <v>EPB</v>
      </c>
      <c r="C508" s="13" t="s">
        <v>581</v>
      </c>
      <c r="D508" s="5">
        <v>151</v>
      </c>
      <c r="E508" s="13">
        <v>74</v>
      </c>
      <c r="F508" s="13">
        <v>62</v>
      </c>
      <c r="G508" s="13">
        <v>204</v>
      </c>
      <c r="H508" s="13">
        <v>94</v>
      </c>
      <c r="I508" s="13">
        <v>144</v>
      </c>
      <c r="J508" s="13">
        <v>58</v>
      </c>
      <c r="K508" s="13">
        <v>99</v>
      </c>
    </row>
    <row r="509" spans="1:11" s="27" customFormat="1" ht="15.95" customHeight="1">
      <c r="B509" s="26" t="str">
        <f t="shared" si="13"/>
        <v>EPB</v>
      </c>
      <c r="C509" s="13" t="s">
        <v>582</v>
      </c>
      <c r="D509" s="5">
        <v>128</v>
      </c>
      <c r="E509" s="13">
        <v>29</v>
      </c>
      <c r="F509" s="13">
        <v>82</v>
      </c>
      <c r="G509" s="13">
        <v>64</v>
      </c>
      <c r="H509" s="13">
        <v>46</v>
      </c>
      <c r="I509" s="13">
        <v>67</v>
      </c>
      <c r="J509" s="13">
        <v>54</v>
      </c>
      <c r="K509" s="13">
        <v>20</v>
      </c>
    </row>
    <row r="510" spans="1:11" s="27" customFormat="1" ht="15.95" customHeight="1">
      <c r="B510" s="26" t="str">
        <f t="shared" si="13"/>
        <v>EPB</v>
      </c>
      <c r="C510" s="13" t="s">
        <v>583</v>
      </c>
      <c r="D510" s="9">
        <v>718</v>
      </c>
      <c r="E510" s="14">
        <v>1103</v>
      </c>
      <c r="F510" s="14">
        <v>1156</v>
      </c>
      <c r="G510" s="14">
        <v>2529</v>
      </c>
      <c r="H510" s="14">
        <v>18973</v>
      </c>
      <c r="I510" s="14">
        <v>1702</v>
      </c>
      <c r="J510" s="14">
        <v>3685</v>
      </c>
      <c r="K510" s="14">
        <v>3115</v>
      </c>
    </row>
    <row r="511" spans="1:11" s="25" customFormat="1" ht="15.95" customHeight="1">
      <c r="A511" s="52"/>
      <c r="B511" s="652" t="str">
        <f t="shared" si="13"/>
        <v>EPB</v>
      </c>
      <c r="C511" s="652" t="s">
        <v>584</v>
      </c>
      <c r="D511" s="653">
        <v>2021</v>
      </c>
      <c r="E511" s="653">
        <v>2020</v>
      </c>
      <c r="F511" s="653">
        <v>2019</v>
      </c>
      <c r="G511" s="653">
        <v>2018</v>
      </c>
      <c r="H511" s="654">
        <f>$H$4</f>
        <v>2017</v>
      </c>
      <c r="I511" s="654">
        <f>$I$4</f>
        <v>2016</v>
      </c>
      <c r="J511" s="652">
        <f>$J$4</f>
        <v>2015</v>
      </c>
      <c r="K511" s="652">
        <f>$K$4</f>
        <v>2014</v>
      </c>
    </row>
    <row r="512" spans="1:11" s="27" customFormat="1" ht="15.95" customHeight="1">
      <c r="B512" s="26" t="str">
        <f t="shared" si="13"/>
        <v>EPB</v>
      </c>
      <c r="C512" s="13" t="s">
        <v>585</v>
      </c>
      <c r="D512" s="9">
        <v>3585</v>
      </c>
      <c r="E512" s="14">
        <v>4166</v>
      </c>
      <c r="F512" s="14">
        <v>12504</v>
      </c>
      <c r="G512" s="14">
        <v>10408</v>
      </c>
      <c r="H512" s="14">
        <v>22767</v>
      </c>
      <c r="I512" s="14">
        <v>23115</v>
      </c>
      <c r="J512" s="14">
        <v>10655</v>
      </c>
      <c r="K512" s="14">
        <v>7258</v>
      </c>
    </row>
    <row r="513" spans="1:11" s="27" customFormat="1" ht="15.95" customHeight="1">
      <c r="B513" s="26" t="str">
        <f t="shared" si="13"/>
        <v>EPB</v>
      </c>
      <c r="C513" s="13" t="s">
        <v>586</v>
      </c>
      <c r="D513" s="9">
        <v>1503</v>
      </c>
      <c r="E513" s="14">
        <v>792</v>
      </c>
      <c r="F513" s="14">
        <v>1058</v>
      </c>
      <c r="G513" s="13">
        <v>455</v>
      </c>
      <c r="H513" s="13">
        <v>408</v>
      </c>
      <c r="I513" s="13">
        <v>444</v>
      </c>
      <c r="J513" s="167">
        <v>537</v>
      </c>
      <c r="K513" s="167">
        <v>528</v>
      </c>
    </row>
    <row r="514" spans="1:11" ht="15.95" customHeight="1">
      <c r="B514" s="26" t="str">
        <f t="shared" si="13"/>
        <v>EPB</v>
      </c>
      <c r="C514" s="679"/>
      <c r="D514" s="680"/>
      <c r="E514" s="680"/>
      <c r="F514" s="680"/>
      <c r="G514" s="680"/>
      <c r="H514" s="659"/>
      <c r="I514" s="659"/>
      <c r="J514" s="669"/>
      <c r="K514" s="670"/>
    </row>
    <row r="515" spans="1:11" s="25" customFormat="1" ht="15.95" customHeight="1">
      <c r="A515" s="52"/>
      <c r="B515" s="652" t="s">
        <v>21</v>
      </c>
      <c r="C515" s="652" t="s">
        <v>447</v>
      </c>
      <c r="D515" s="653">
        <v>2021</v>
      </c>
      <c r="E515" s="653">
        <v>2020</v>
      </c>
      <c r="F515" s="653">
        <v>2019</v>
      </c>
      <c r="G515" s="653">
        <v>2018</v>
      </c>
      <c r="H515" s="654">
        <f>$H$4</f>
        <v>2017</v>
      </c>
      <c r="I515" s="654">
        <f>$I$4</f>
        <v>2016</v>
      </c>
      <c r="J515" s="671"/>
      <c r="K515" s="672"/>
    </row>
    <row r="516" spans="1:11" ht="15.95" customHeight="1">
      <c r="B516" s="26" t="str">
        <f>$B$515</f>
        <v>ERO</v>
      </c>
      <c r="C516" s="26" t="s">
        <v>448</v>
      </c>
      <c r="D516" s="45">
        <v>1309</v>
      </c>
      <c r="E516" s="45">
        <v>1269</v>
      </c>
      <c r="F516" s="45">
        <v>932</v>
      </c>
      <c r="G516" s="45">
        <v>937</v>
      </c>
      <c r="H516" s="45">
        <v>717</v>
      </c>
      <c r="I516" s="45">
        <v>694</v>
      </c>
      <c r="J516" s="673"/>
      <c r="K516" s="674"/>
    </row>
    <row r="517" spans="1:11" ht="26.25" customHeight="1">
      <c r="B517" s="26" t="str">
        <f t="shared" ref="B517:B580" si="14">$B$515</f>
        <v>ERO</v>
      </c>
      <c r="C517" s="26" t="s">
        <v>451</v>
      </c>
      <c r="D517" s="45">
        <v>1002</v>
      </c>
      <c r="E517" s="45">
        <v>3219</v>
      </c>
      <c r="F517" s="45" t="s">
        <v>148</v>
      </c>
      <c r="G517" s="45">
        <v>1232</v>
      </c>
      <c r="H517" s="45">
        <v>1216</v>
      </c>
      <c r="I517" s="45">
        <v>1573</v>
      </c>
      <c r="J517" s="673"/>
      <c r="K517" s="674"/>
    </row>
    <row r="518" spans="1:11" ht="15.95" customHeight="1">
      <c r="B518" s="26" t="str">
        <f t="shared" si="14"/>
        <v>ERO</v>
      </c>
      <c r="C518" s="26" t="s">
        <v>455</v>
      </c>
      <c r="D518" s="43">
        <v>0.38269999999999998</v>
      </c>
      <c r="E518" s="43">
        <v>0.39090000000000003</v>
      </c>
      <c r="F518" s="43">
        <v>0.38790000000000002</v>
      </c>
      <c r="G518" s="43">
        <v>0.14000000000000001</v>
      </c>
      <c r="H518" s="43">
        <v>0.08</v>
      </c>
      <c r="I518" s="43">
        <v>0.1</v>
      </c>
      <c r="J518" s="673"/>
      <c r="K518" s="674"/>
    </row>
    <row r="519" spans="1:11" ht="15.95" customHeight="1">
      <c r="B519" s="26" t="str">
        <f t="shared" si="14"/>
        <v>ERO</v>
      </c>
      <c r="C519" s="26" t="s">
        <v>456</v>
      </c>
      <c r="D519" s="43">
        <v>0.46289999999999998</v>
      </c>
      <c r="E519" s="43">
        <v>0.46729999999999999</v>
      </c>
      <c r="F519" s="43">
        <v>0.41710000000000003</v>
      </c>
      <c r="G519" s="43">
        <v>0.3</v>
      </c>
      <c r="H519" s="43">
        <v>0.27</v>
      </c>
      <c r="I519" s="43">
        <v>0.27</v>
      </c>
      <c r="J519" s="673"/>
      <c r="K519" s="674"/>
    </row>
    <row r="520" spans="1:11" ht="15.95" customHeight="1">
      <c r="B520" s="26" t="str">
        <f t="shared" si="14"/>
        <v>ERO</v>
      </c>
      <c r="C520" s="26" t="s">
        <v>457</v>
      </c>
      <c r="D520" s="43">
        <v>0.13450000000000001</v>
      </c>
      <c r="E520" s="43">
        <v>0.1119</v>
      </c>
      <c r="F520" s="43">
        <v>0.13109999999999999</v>
      </c>
      <c r="G520" s="43">
        <v>0.17</v>
      </c>
      <c r="H520" s="43">
        <v>0.2</v>
      </c>
      <c r="I520" s="43">
        <v>0.21</v>
      </c>
      <c r="J520" s="673"/>
      <c r="K520" s="674"/>
    </row>
    <row r="521" spans="1:11" ht="15.95" customHeight="1">
      <c r="B521" s="26" t="str">
        <f t="shared" si="14"/>
        <v>ERO</v>
      </c>
      <c r="C521" s="26" t="s">
        <v>458</v>
      </c>
      <c r="D521" s="43">
        <v>1.9900000000000001E-2</v>
      </c>
      <c r="E521" s="43">
        <v>2.9899999999999999E-2</v>
      </c>
      <c r="F521" s="43">
        <v>6.3899999999999998E-2</v>
      </c>
      <c r="G521" s="43">
        <v>0.39</v>
      </c>
      <c r="H521" s="43">
        <v>0.46</v>
      </c>
      <c r="I521" s="43">
        <v>0.43</v>
      </c>
      <c r="J521" s="673"/>
      <c r="K521" s="674"/>
    </row>
    <row r="522" spans="1:11" ht="15.95" customHeight="1">
      <c r="B522" s="26" t="str">
        <f t="shared" si="14"/>
        <v>ERO</v>
      </c>
      <c r="C522" s="26" t="s">
        <v>459</v>
      </c>
      <c r="D522" s="43">
        <v>0.1467</v>
      </c>
      <c r="E522" s="43">
        <v>0.1363</v>
      </c>
      <c r="F522" s="43">
        <v>0.1777</v>
      </c>
      <c r="G522" s="43">
        <v>0.189</v>
      </c>
      <c r="H522" s="43">
        <v>0.20100000000000001</v>
      </c>
      <c r="I522" s="43">
        <v>0.20319999999999999</v>
      </c>
      <c r="J522" s="673"/>
      <c r="K522" s="674"/>
    </row>
    <row r="523" spans="1:11" ht="15.95" customHeight="1">
      <c r="B523" s="26" t="str">
        <f t="shared" si="14"/>
        <v>ERO</v>
      </c>
      <c r="C523" s="26" t="s">
        <v>460</v>
      </c>
      <c r="D523" s="43">
        <v>0.19439999999999999</v>
      </c>
      <c r="E523" s="43">
        <v>0.12820000000000001</v>
      </c>
      <c r="F523" s="43">
        <v>0.14630000000000001</v>
      </c>
      <c r="G523" s="43">
        <v>0.27800000000000002</v>
      </c>
      <c r="H523" s="43">
        <v>0.29199999999999998</v>
      </c>
      <c r="I523" s="43">
        <v>0.2631</v>
      </c>
      <c r="J523" s="673"/>
      <c r="K523" s="674"/>
    </row>
    <row r="524" spans="1:11" ht="15.95" customHeight="1">
      <c r="B524" s="26" t="str">
        <f t="shared" si="14"/>
        <v>ERO</v>
      </c>
      <c r="C524" s="26" t="s">
        <v>461</v>
      </c>
      <c r="D524" s="43">
        <v>8.0199999999999994E-2</v>
      </c>
      <c r="E524" s="43">
        <v>8.5900000000000004E-2</v>
      </c>
      <c r="F524" s="43">
        <v>0.10829999999999999</v>
      </c>
      <c r="G524" s="43">
        <v>0.10299999999999999</v>
      </c>
      <c r="H524" s="43">
        <v>9.6000000000000002E-2</v>
      </c>
      <c r="I524" s="43">
        <v>9.6500000000000002E-2</v>
      </c>
      <c r="J524" s="673"/>
      <c r="K524" s="674"/>
    </row>
    <row r="525" spans="1:11" ht="15.95" customHeight="1">
      <c r="B525" s="26" t="str">
        <f t="shared" si="14"/>
        <v>ERO</v>
      </c>
      <c r="C525" s="26" t="s">
        <v>462</v>
      </c>
      <c r="D525" s="43">
        <v>0.56459999999999999</v>
      </c>
      <c r="E525" s="43">
        <v>0.6099</v>
      </c>
      <c r="F525" s="43">
        <v>0.53410000000000002</v>
      </c>
      <c r="G525" s="43">
        <v>0.54600000000000004</v>
      </c>
      <c r="H525" s="43">
        <v>0.505</v>
      </c>
      <c r="I525" s="43">
        <v>0.47839999999999999</v>
      </c>
      <c r="J525" s="673"/>
      <c r="K525" s="674"/>
    </row>
    <row r="526" spans="1:11" ht="15.95" customHeight="1">
      <c r="B526" s="26" t="str">
        <f t="shared" si="14"/>
        <v>ERO</v>
      </c>
      <c r="C526" s="26" t="s">
        <v>463</v>
      </c>
      <c r="D526" s="43">
        <v>0.42859999999999998</v>
      </c>
      <c r="E526" s="43">
        <v>0.35899999999999999</v>
      </c>
      <c r="F526" s="43">
        <v>0.39019999999999999</v>
      </c>
      <c r="G526" s="43">
        <v>0.5</v>
      </c>
      <c r="H526" s="43">
        <v>0.46</v>
      </c>
      <c r="I526" s="43">
        <v>0.5</v>
      </c>
      <c r="J526" s="673"/>
      <c r="K526" s="674"/>
    </row>
    <row r="527" spans="1:11" ht="15.95" customHeight="1">
      <c r="B527" s="26" t="str">
        <f t="shared" si="14"/>
        <v>ERO</v>
      </c>
      <c r="C527" s="26" t="s">
        <v>464</v>
      </c>
      <c r="D527" s="43">
        <v>1.83E-2</v>
      </c>
      <c r="E527" s="43">
        <v>1.18E-2</v>
      </c>
      <c r="F527" s="43">
        <v>5.1999999999999998E-2</v>
      </c>
      <c r="G527" s="43">
        <v>0.05</v>
      </c>
      <c r="H527" s="43">
        <v>7.0000000000000007E-2</v>
      </c>
      <c r="I527" s="43">
        <v>7.0000000000000007E-2</v>
      </c>
      <c r="J527" s="673"/>
      <c r="K527" s="674"/>
    </row>
    <row r="528" spans="1:11" ht="15.95" customHeight="1">
      <c r="B528" s="26" t="str">
        <f t="shared" si="14"/>
        <v>ERO</v>
      </c>
      <c r="C528" s="26" t="s">
        <v>465</v>
      </c>
      <c r="D528" s="43">
        <v>3.5099999999999999E-2</v>
      </c>
      <c r="E528" s="43">
        <v>3.6999999999999998E-2</v>
      </c>
      <c r="F528" s="43">
        <v>6.5000000000000002E-2</v>
      </c>
      <c r="G528" s="43">
        <v>0.03</v>
      </c>
      <c r="H528" s="43">
        <v>0.04</v>
      </c>
      <c r="I528" s="43">
        <v>0.04</v>
      </c>
      <c r="J528" s="673"/>
      <c r="K528" s="674"/>
    </row>
    <row r="529" spans="1:11" ht="15.95" customHeight="1">
      <c r="B529" s="26" t="str">
        <f t="shared" si="14"/>
        <v>ERO</v>
      </c>
      <c r="C529" s="26" t="s">
        <v>466</v>
      </c>
      <c r="D529" s="46">
        <v>48</v>
      </c>
      <c r="E529" s="46">
        <v>33</v>
      </c>
      <c r="F529" s="46">
        <v>38</v>
      </c>
      <c r="G529" s="46">
        <v>19</v>
      </c>
      <c r="H529" s="46">
        <v>12</v>
      </c>
      <c r="I529" s="46">
        <v>9</v>
      </c>
      <c r="J529" s="673"/>
      <c r="K529" s="674"/>
    </row>
    <row r="530" spans="1:11" s="25" customFormat="1" ht="15.95" customHeight="1">
      <c r="A530" s="52"/>
      <c r="B530" s="652" t="str">
        <f t="shared" si="14"/>
        <v>ERO</v>
      </c>
      <c r="C530" s="652" t="s">
        <v>467</v>
      </c>
      <c r="D530" s="653">
        <v>2021</v>
      </c>
      <c r="E530" s="653">
        <v>2020</v>
      </c>
      <c r="F530" s="653">
        <v>2019</v>
      </c>
      <c r="G530" s="653">
        <v>2018</v>
      </c>
      <c r="H530" s="654">
        <f>$H$4</f>
        <v>2017</v>
      </c>
      <c r="I530" s="654">
        <f>$I$4</f>
        <v>2016</v>
      </c>
      <c r="J530" s="671"/>
      <c r="K530" s="672"/>
    </row>
    <row r="531" spans="1:11" ht="15.95" customHeight="1">
      <c r="B531" s="26" t="str">
        <f t="shared" si="14"/>
        <v>ERO</v>
      </c>
      <c r="C531" s="26" t="s">
        <v>468</v>
      </c>
      <c r="D531" s="45">
        <v>110087</v>
      </c>
      <c r="E531" s="45">
        <v>118326</v>
      </c>
      <c r="F531" s="45" t="s">
        <v>650</v>
      </c>
      <c r="G531" s="45">
        <v>254214</v>
      </c>
      <c r="H531" s="45">
        <v>147141</v>
      </c>
      <c r="I531" s="45">
        <v>134166</v>
      </c>
      <c r="J531" s="673"/>
      <c r="K531" s="674"/>
    </row>
    <row r="532" spans="1:11" ht="15.95" customHeight="1">
      <c r="B532" s="26" t="str">
        <f t="shared" si="14"/>
        <v>ERO</v>
      </c>
      <c r="C532" s="26" t="s">
        <v>470</v>
      </c>
      <c r="D532" s="46">
        <v>28943</v>
      </c>
      <c r="E532" s="46">
        <v>28365</v>
      </c>
      <c r="F532" s="46" t="s">
        <v>651</v>
      </c>
      <c r="G532" s="45">
        <v>31875</v>
      </c>
      <c r="H532" s="45">
        <v>29058</v>
      </c>
      <c r="I532" s="45">
        <v>25536</v>
      </c>
      <c r="J532" s="673"/>
      <c r="K532" s="674"/>
    </row>
    <row r="533" spans="1:11" ht="15.95" customHeight="1">
      <c r="B533" s="26" t="str">
        <f t="shared" si="14"/>
        <v>ERO</v>
      </c>
      <c r="C533" s="26" t="s">
        <v>473</v>
      </c>
      <c r="D533" s="46">
        <v>87</v>
      </c>
      <c r="E533" s="46">
        <v>123</v>
      </c>
      <c r="F533" s="46" t="s">
        <v>652</v>
      </c>
      <c r="G533" s="45">
        <v>1323</v>
      </c>
      <c r="H533" s="45">
        <v>1333</v>
      </c>
      <c r="I533" s="45">
        <v>1246</v>
      </c>
      <c r="J533" s="673"/>
      <c r="K533" s="674"/>
    </row>
    <row r="534" spans="1:11" ht="15.95" customHeight="1">
      <c r="B534" s="26" t="str">
        <f t="shared" si="14"/>
        <v>ERO</v>
      </c>
      <c r="C534" s="26" t="s">
        <v>476</v>
      </c>
      <c r="D534" s="46">
        <v>21067</v>
      </c>
      <c r="E534" s="46">
        <v>19962</v>
      </c>
      <c r="F534" s="46" t="s">
        <v>653</v>
      </c>
      <c r="G534" s="45">
        <v>12302</v>
      </c>
      <c r="H534" s="45">
        <v>10678</v>
      </c>
      <c r="I534" s="45">
        <v>10128</v>
      </c>
      <c r="J534" s="673"/>
      <c r="K534" s="674"/>
    </row>
    <row r="535" spans="1:11" ht="15.95" customHeight="1">
      <c r="B535" s="26" t="str">
        <f t="shared" si="14"/>
        <v>ERO</v>
      </c>
      <c r="C535" s="26" t="s">
        <v>479</v>
      </c>
      <c r="D535" s="46" t="s">
        <v>62</v>
      </c>
      <c r="E535" s="46" t="s">
        <v>62</v>
      </c>
      <c r="F535" s="46" t="s">
        <v>108</v>
      </c>
      <c r="G535" s="46">
        <v>23</v>
      </c>
      <c r="H535" s="46">
        <v>22</v>
      </c>
      <c r="I535" s="46">
        <v>22</v>
      </c>
      <c r="J535" s="673"/>
      <c r="K535" s="674"/>
    </row>
    <row r="536" spans="1:11" ht="15.95" customHeight="1">
      <c r="B536" s="26" t="str">
        <f t="shared" si="14"/>
        <v>ERO</v>
      </c>
      <c r="C536" s="26" t="s">
        <v>480</v>
      </c>
      <c r="D536" s="46">
        <v>5663</v>
      </c>
      <c r="E536" s="46">
        <v>12420</v>
      </c>
      <c r="F536" s="46" t="s">
        <v>654</v>
      </c>
      <c r="G536" s="45">
        <v>16472</v>
      </c>
      <c r="H536" s="45">
        <v>16236</v>
      </c>
      <c r="I536" s="45">
        <v>14435</v>
      </c>
      <c r="J536" s="673"/>
      <c r="K536" s="674"/>
    </row>
    <row r="537" spans="1:11" ht="15.95" customHeight="1">
      <c r="B537" s="26" t="str">
        <f t="shared" si="14"/>
        <v>ERO</v>
      </c>
      <c r="C537" s="26" t="s">
        <v>483</v>
      </c>
      <c r="D537" s="46" t="s">
        <v>62</v>
      </c>
      <c r="E537" s="46" t="s">
        <v>62</v>
      </c>
      <c r="F537" s="46" t="s">
        <v>108</v>
      </c>
      <c r="G537" s="45" t="s">
        <v>62</v>
      </c>
      <c r="H537" s="45" t="s">
        <v>62</v>
      </c>
      <c r="I537" s="45" t="s">
        <v>62</v>
      </c>
      <c r="J537" s="673"/>
      <c r="K537" s="674"/>
    </row>
    <row r="538" spans="1:11" ht="15.95" customHeight="1">
      <c r="B538" s="26" t="str">
        <f t="shared" si="14"/>
        <v>ERO</v>
      </c>
      <c r="C538" s="26" t="s">
        <v>484</v>
      </c>
      <c r="D538" s="46">
        <v>5163</v>
      </c>
      <c r="E538" s="46">
        <v>5404</v>
      </c>
      <c r="F538" s="46" t="s">
        <v>655</v>
      </c>
      <c r="G538" s="45">
        <v>619</v>
      </c>
      <c r="H538" s="45">
        <v>349</v>
      </c>
      <c r="I538" s="45">
        <v>362</v>
      </c>
      <c r="J538" s="673"/>
      <c r="K538" s="674"/>
    </row>
    <row r="539" spans="1:11" ht="15.95" customHeight="1">
      <c r="B539" s="26" t="str">
        <f t="shared" si="14"/>
        <v>ERO</v>
      </c>
      <c r="C539" s="26" t="s">
        <v>487</v>
      </c>
      <c r="D539" s="46" t="s">
        <v>62</v>
      </c>
      <c r="E539" s="46" t="s">
        <v>62</v>
      </c>
      <c r="F539" s="46" t="s">
        <v>101</v>
      </c>
      <c r="G539" s="46" t="s">
        <v>62</v>
      </c>
      <c r="H539" s="46" t="s">
        <v>62</v>
      </c>
      <c r="I539" s="46" t="s">
        <v>62</v>
      </c>
      <c r="J539" s="673"/>
      <c r="K539" s="674"/>
    </row>
    <row r="540" spans="1:11" ht="15.95" customHeight="1">
      <c r="B540" s="26" t="str">
        <f t="shared" si="14"/>
        <v>ERO</v>
      </c>
      <c r="C540" s="26" t="s">
        <v>489</v>
      </c>
      <c r="D540" s="46">
        <v>1859</v>
      </c>
      <c r="E540" s="46">
        <v>1497</v>
      </c>
      <c r="F540" s="46" t="s">
        <v>656</v>
      </c>
      <c r="G540" s="45">
        <v>643</v>
      </c>
      <c r="H540" s="46">
        <v>336</v>
      </c>
      <c r="I540" s="45">
        <v>282</v>
      </c>
      <c r="J540" s="673"/>
      <c r="K540" s="674"/>
    </row>
    <row r="541" spans="1:11" ht="15.95" customHeight="1">
      <c r="B541" s="26" t="str">
        <f t="shared" si="14"/>
        <v>ERO</v>
      </c>
      <c r="C541" s="26" t="s">
        <v>492</v>
      </c>
      <c r="D541" s="46">
        <v>898</v>
      </c>
      <c r="E541" s="46">
        <v>1014</v>
      </c>
      <c r="F541" s="46" t="s">
        <v>657</v>
      </c>
      <c r="G541" s="46">
        <v>632</v>
      </c>
      <c r="H541" s="46">
        <v>691</v>
      </c>
      <c r="I541" s="46">
        <v>640</v>
      </c>
      <c r="J541" s="673"/>
      <c r="K541" s="674"/>
    </row>
    <row r="542" spans="1:11" ht="15.95" customHeight="1">
      <c r="B542" s="26" t="str">
        <f t="shared" si="14"/>
        <v>ERO</v>
      </c>
      <c r="C542" s="26" t="s">
        <v>495</v>
      </c>
      <c r="D542" s="46">
        <v>775</v>
      </c>
      <c r="E542" s="46">
        <v>1060</v>
      </c>
      <c r="F542" s="46" t="s">
        <v>658</v>
      </c>
      <c r="G542" s="45">
        <v>886</v>
      </c>
      <c r="H542" s="45">
        <v>981</v>
      </c>
      <c r="I542" s="45">
        <v>889</v>
      </c>
      <c r="J542" s="673"/>
      <c r="K542" s="674"/>
    </row>
    <row r="543" spans="1:11" s="25" customFormat="1" ht="15.95" customHeight="1">
      <c r="A543" s="52"/>
      <c r="B543" s="652" t="str">
        <f t="shared" si="14"/>
        <v>ERO</v>
      </c>
      <c r="C543" s="652" t="s">
        <v>212</v>
      </c>
      <c r="D543" s="653">
        <v>2021</v>
      </c>
      <c r="E543" s="653">
        <v>2020</v>
      </c>
      <c r="F543" s="653">
        <v>2019</v>
      </c>
      <c r="G543" s="653">
        <v>2018</v>
      </c>
      <c r="H543" s="654">
        <f>$H$4</f>
        <v>2017</v>
      </c>
      <c r="I543" s="654">
        <f>$I$4</f>
        <v>2016</v>
      </c>
      <c r="J543" s="671"/>
      <c r="K543" s="672"/>
    </row>
    <row r="544" spans="1:11" s="25" customFormat="1" ht="15.95" customHeight="1">
      <c r="A544" s="52"/>
      <c r="B544" s="26" t="str">
        <f t="shared" si="14"/>
        <v>ERO</v>
      </c>
      <c r="C544" s="26" t="s">
        <v>498</v>
      </c>
      <c r="D544" s="46">
        <v>3321</v>
      </c>
      <c r="E544" s="46">
        <v>8157</v>
      </c>
      <c r="F544" s="46" t="s">
        <v>659</v>
      </c>
      <c r="G544" s="45">
        <v>4600</v>
      </c>
      <c r="H544" s="45">
        <v>3348</v>
      </c>
      <c r="I544" s="45">
        <v>1148</v>
      </c>
      <c r="J544" s="671"/>
      <c r="K544" s="672"/>
    </row>
    <row r="545" spans="1:11" ht="15.95" customHeight="1">
      <c r="B545" s="26" t="str">
        <f t="shared" si="14"/>
        <v>ERO</v>
      </c>
      <c r="C545" s="26" t="s">
        <v>501</v>
      </c>
      <c r="D545" s="47">
        <v>0.03</v>
      </c>
      <c r="E545" s="47">
        <v>6.9</v>
      </c>
      <c r="F545" s="47">
        <v>2E-3</v>
      </c>
      <c r="G545" s="47">
        <v>1.7999999999999999E-2</v>
      </c>
      <c r="H545" s="47">
        <v>2.3E-2</v>
      </c>
      <c r="I545" s="47">
        <v>8.3999999999999995E-3</v>
      </c>
      <c r="J545" s="673"/>
      <c r="K545" s="674"/>
    </row>
    <row r="546" spans="1:11" ht="15.95" customHeight="1">
      <c r="B546" s="26" t="str">
        <f t="shared" si="14"/>
        <v>ERO</v>
      </c>
      <c r="C546" s="26" t="s">
        <v>502</v>
      </c>
      <c r="D546" s="46">
        <v>49.38</v>
      </c>
      <c r="E546" s="46">
        <v>47.27</v>
      </c>
      <c r="F546" s="46">
        <v>47.85</v>
      </c>
      <c r="G546" s="46">
        <v>19.63</v>
      </c>
      <c r="H546" s="46">
        <v>18.989999999999998</v>
      </c>
      <c r="I546" s="46">
        <v>10.75</v>
      </c>
      <c r="J546" s="673"/>
      <c r="K546" s="674"/>
    </row>
    <row r="547" spans="1:11" ht="15.95" customHeight="1">
      <c r="B547" s="26" t="str">
        <f t="shared" si="14"/>
        <v>ERO</v>
      </c>
      <c r="C547" s="26" t="s">
        <v>505</v>
      </c>
      <c r="D547" s="46">
        <v>1.24</v>
      </c>
      <c r="E547" s="46">
        <v>1.31</v>
      </c>
      <c r="F547" s="46">
        <v>1.35</v>
      </c>
      <c r="G547" s="46">
        <v>2</v>
      </c>
      <c r="H547" s="46">
        <v>2</v>
      </c>
      <c r="I547" s="46">
        <v>2.82</v>
      </c>
      <c r="J547" s="673"/>
      <c r="K547" s="674"/>
    </row>
    <row r="548" spans="1:11" s="25" customFormat="1" ht="15.95" customHeight="1">
      <c r="A548" s="52"/>
      <c r="B548" s="652" t="str">
        <f t="shared" si="14"/>
        <v>ERO</v>
      </c>
      <c r="C548" s="652" t="s">
        <v>508</v>
      </c>
      <c r="D548" s="653">
        <v>2021</v>
      </c>
      <c r="E548" s="653">
        <v>2020</v>
      </c>
      <c r="F548" s="653">
        <v>2019</v>
      </c>
      <c r="G548" s="653">
        <v>2018</v>
      </c>
      <c r="H548" s="654">
        <f>$H$4</f>
        <v>2017</v>
      </c>
      <c r="I548" s="654">
        <f>$I$4</f>
        <v>2016</v>
      </c>
      <c r="J548" s="671"/>
      <c r="K548" s="672"/>
    </row>
    <row r="549" spans="1:11" s="25" customFormat="1" ht="15.95" customHeight="1">
      <c r="A549" s="52"/>
      <c r="B549" s="26" t="str">
        <f t="shared" si="14"/>
        <v>ERO</v>
      </c>
      <c r="C549" s="13" t="s">
        <v>509</v>
      </c>
      <c r="D549" s="14">
        <v>54275</v>
      </c>
      <c r="E549" s="14">
        <v>47297</v>
      </c>
      <c r="F549" s="14">
        <v>47297</v>
      </c>
      <c r="G549" s="14">
        <v>33721</v>
      </c>
      <c r="H549" s="14">
        <v>25201</v>
      </c>
      <c r="I549" s="14">
        <v>25201</v>
      </c>
      <c r="J549" s="671"/>
      <c r="K549" s="672"/>
    </row>
    <row r="550" spans="1:11" ht="15.95" customHeight="1">
      <c r="B550" s="26" t="str">
        <f t="shared" si="14"/>
        <v>ERO</v>
      </c>
      <c r="C550" s="13" t="s">
        <v>513</v>
      </c>
      <c r="D550" s="14">
        <v>13428</v>
      </c>
      <c r="E550" s="14">
        <v>13040</v>
      </c>
      <c r="F550" s="14">
        <v>9256</v>
      </c>
      <c r="G550" s="14">
        <v>15289</v>
      </c>
      <c r="H550" s="14">
        <v>17512</v>
      </c>
      <c r="I550" s="14">
        <v>15652</v>
      </c>
      <c r="J550" s="673"/>
      <c r="K550" s="674"/>
    </row>
    <row r="551" spans="1:11" ht="15.95" customHeight="1">
      <c r="B551" s="26" t="str">
        <f t="shared" si="14"/>
        <v>ERO</v>
      </c>
      <c r="C551" s="13" t="s">
        <v>517</v>
      </c>
      <c r="D551" s="14">
        <v>3954</v>
      </c>
      <c r="E551" s="14">
        <v>3872</v>
      </c>
      <c r="F551" s="14">
        <v>2904</v>
      </c>
      <c r="G551" s="14">
        <v>4918</v>
      </c>
      <c r="H551" s="14">
        <v>6671</v>
      </c>
      <c r="I551" s="14">
        <v>4957</v>
      </c>
      <c r="J551" s="673"/>
      <c r="K551" s="674"/>
    </row>
    <row r="552" spans="1:11" ht="15.95" customHeight="1">
      <c r="B552" s="26" t="str">
        <f t="shared" si="14"/>
        <v>ERO</v>
      </c>
      <c r="C552" s="13" t="s">
        <v>521</v>
      </c>
      <c r="D552" s="14">
        <v>2120</v>
      </c>
      <c r="E552" s="14">
        <v>2022</v>
      </c>
      <c r="F552" s="14">
        <v>1465</v>
      </c>
      <c r="G552" s="14">
        <v>4287</v>
      </c>
      <c r="H552" s="14">
        <v>4994</v>
      </c>
      <c r="I552" s="14">
        <v>5332</v>
      </c>
      <c r="J552" s="673"/>
      <c r="K552" s="674"/>
    </row>
    <row r="553" spans="1:11" s="25" customFormat="1" ht="15.95" customHeight="1">
      <c r="A553" s="52"/>
      <c r="B553" s="652" t="str">
        <f t="shared" si="14"/>
        <v>ERO</v>
      </c>
      <c r="C553" s="652" t="s">
        <v>525</v>
      </c>
      <c r="D553" s="653">
        <v>2021</v>
      </c>
      <c r="E553" s="653" t="s">
        <v>295</v>
      </c>
      <c r="F553" s="653">
        <v>2019</v>
      </c>
      <c r="G553" s="653">
        <v>2018</v>
      </c>
      <c r="H553" s="654">
        <f>$H$4</f>
        <v>2017</v>
      </c>
      <c r="I553" s="654">
        <f>$I$4</f>
        <v>2016</v>
      </c>
      <c r="J553" s="671"/>
      <c r="K553" s="672"/>
    </row>
    <row r="554" spans="1:11" s="27" customFormat="1" ht="15.95" customHeight="1">
      <c r="B554" s="26" t="str">
        <f t="shared" si="14"/>
        <v>ERO</v>
      </c>
      <c r="C554" s="13" t="s">
        <v>526</v>
      </c>
      <c r="D554" s="5">
        <v>77.180000000000007</v>
      </c>
      <c r="E554" s="5">
        <v>55.24</v>
      </c>
      <c r="F554" s="5">
        <v>47.23</v>
      </c>
      <c r="G554" s="5">
        <v>45</v>
      </c>
      <c r="H554" s="5">
        <v>5</v>
      </c>
      <c r="I554" s="5">
        <v>76.239999999999995</v>
      </c>
      <c r="J554" s="675"/>
      <c r="K554" s="676"/>
    </row>
    <row r="555" spans="1:11" s="52" customFormat="1" ht="15.95" customHeight="1">
      <c r="B555" s="26" t="str">
        <f t="shared" si="14"/>
        <v>ERO</v>
      </c>
      <c r="C555" s="13" t="s">
        <v>530</v>
      </c>
      <c r="D555" s="5">
        <v>0.8</v>
      </c>
      <c r="E555" s="5">
        <v>5.07</v>
      </c>
      <c r="F555" s="5" t="s">
        <v>101</v>
      </c>
      <c r="G555" s="5">
        <v>6.02</v>
      </c>
      <c r="H555" s="5">
        <v>3.58</v>
      </c>
      <c r="I555" s="5">
        <v>0.75</v>
      </c>
      <c r="J555" s="677"/>
      <c r="K555" s="678"/>
    </row>
    <row r="556" spans="1:11" s="27" customFormat="1" ht="15.95" customHeight="1">
      <c r="B556" s="26" t="str">
        <f t="shared" si="14"/>
        <v>ERO</v>
      </c>
      <c r="C556" s="13" t="s">
        <v>533</v>
      </c>
      <c r="D556" s="93">
        <v>43.7</v>
      </c>
      <c r="E556" s="93">
        <v>170.98</v>
      </c>
      <c r="F556" s="93" t="s">
        <v>101</v>
      </c>
      <c r="G556" s="93">
        <v>2873</v>
      </c>
      <c r="H556" s="93">
        <v>1</v>
      </c>
      <c r="I556" s="93">
        <v>1</v>
      </c>
      <c r="J556" s="675"/>
      <c r="K556" s="676"/>
    </row>
    <row r="557" spans="1:11" s="27" customFormat="1" ht="15.95" customHeight="1">
      <c r="B557" s="26" t="str">
        <f t="shared" si="14"/>
        <v>ERO</v>
      </c>
      <c r="C557" s="13" t="s">
        <v>536</v>
      </c>
      <c r="D557" s="5">
        <v>1.81</v>
      </c>
      <c r="E557" s="5">
        <v>5.82</v>
      </c>
      <c r="F557" s="5">
        <v>6.23</v>
      </c>
      <c r="G557" s="5">
        <v>6.76</v>
      </c>
      <c r="H557" s="5">
        <v>5.72</v>
      </c>
      <c r="I557" s="5">
        <v>9.3699999999999992</v>
      </c>
      <c r="J557" s="675"/>
      <c r="K557" s="676"/>
    </row>
    <row r="558" spans="1:11" s="27" customFormat="1" ht="15.95" customHeight="1">
      <c r="B558" s="26" t="str">
        <f t="shared" si="14"/>
        <v>ERO</v>
      </c>
      <c r="C558" s="13" t="s">
        <v>540</v>
      </c>
      <c r="D558" s="93">
        <v>1018.48</v>
      </c>
      <c r="E558" s="93">
        <v>2779.9</v>
      </c>
      <c r="F558" s="93">
        <v>4688.5</v>
      </c>
      <c r="G558" s="93">
        <v>2032</v>
      </c>
      <c r="H558" s="93">
        <v>5641</v>
      </c>
      <c r="I558" s="93">
        <v>2116</v>
      </c>
      <c r="J558" s="675"/>
      <c r="K558" s="676"/>
    </row>
    <row r="559" spans="1:11" s="27" customFormat="1" ht="15.95" customHeight="1">
      <c r="B559" s="26" t="str">
        <f t="shared" si="14"/>
        <v>ERO</v>
      </c>
      <c r="C559" s="13" t="s">
        <v>544</v>
      </c>
      <c r="D559" s="5">
        <v>1.52</v>
      </c>
      <c r="E559" s="5">
        <v>8.89</v>
      </c>
      <c r="F559" s="5">
        <v>6.21</v>
      </c>
      <c r="G559" s="5">
        <v>6.09</v>
      </c>
      <c r="H559" s="5">
        <v>5.09</v>
      </c>
      <c r="I559" s="5">
        <v>6.94</v>
      </c>
      <c r="J559" s="675"/>
      <c r="K559" s="676"/>
    </row>
    <row r="560" spans="1:11" s="27" customFormat="1" ht="15.95" customHeight="1">
      <c r="B560" s="26" t="str">
        <f t="shared" si="14"/>
        <v>ERO</v>
      </c>
      <c r="C560" s="13" t="s">
        <v>548</v>
      </c>
      <c r="D560" s="93">
        <v>734.38</v>
      </c>
      <c r="E560" s="93">
        <v>1582.89</v>
      </c>
      <c r="F560" s="93">
        <v>4673.05</v>
      </c>
      <c r="G560" s="93">
        <v>2284</v>
      </c>
      <c r="H560" s="93">
        <v>3972</v>
      </c>
      <c r="I560" s="93">
        <v>1520</v>
      </c>
      <c r="J560" s="675"/>
      <c r="K560" s="676"/>
    </row>
    <row r="561" spans="1:11" s="27" customFormat="1" ht="15.95" customHeight="1">
      <c r="B561" s="26" t="str">
        <f t="shared" si="14"/>
        <v>ERO</v>
      </c>
      <c r="C561" s="13" t="s">
        <v>552</v>
      </c>
      <c r="D561" s="5" t="s">
        <v>62</v>
      </c>
      <c r="E561" s="5" t="s">
        <v>101</v>
      </c>
      <c r="F561" s="5" t="s">
        <v>101</v>
      </c>
      <c r="G561" s="5">
        <v>0</v>
      </c>
      <c r="H561" s="5">
        <v>0</v>
      </c>
      <c r="I561" s="5" t="s">
        <v>62</v>
      </c>
      <c r="J561" s="675"/>
      <c r="K561" s="676"/>
    </row>
    <row r="562" spans="1:11" s="27" customFormat="1" ht="15.95" customHeight="1">
      <c r="B562" s="26" t="str">
        <f t="shared" si="14"/>
        <v>ERO</v>
      </c>
      <c r="C562" s="13" t="s">
        <v>553</v>
      </c>
      <c r="D562" s="5">
        <v>1</v>
      </c>
      <c r="E562" s="5">
        <v>2</v>
      </c>
      <c r="F562" s="5">
        <v>4</v>
      </c>
      <c r="G562" s="5">
        <v>1</v>
      </c>
      <c r="H562" s="5">
        <v>3</v>
      </c>
      <c r="I562" s="5">
        <v>1</v>
      </c>
      <c r="J562" s="675"/>
      <c r="K562" s="676"/>
    </row>
    <row r="563" spans="1:11" s="25" customFormat="1" ht="15.95" customHeight="1">
      <c r="A563" s="52"/>
      <c r="B563" s="652" t="str">
        <f t="shared" si="14"/>
        <v>ERO</v>
      </c>
      <c r="C563" s="652" t="s">
        <v>554</v>
      </c>
      <c r="D563" s="653">
        <v>2021</v>
      </c>
      <c r="E563" s="653">
        <v>2020</v>
      </c>
      <c r="F563" s="653">
        <v>2019</v>
      </c>
      <c r="G563" s="653">
        <v>2018</v>
      </c>
      <c r="H563" s="654">
        <f>$H$4</f>
        <v>2017</v>
      </c>
      <c r="I563" s="654">
        <f>$I$4</f>
        <v>2016</v>
      </c>
      <c r="J563" s="671"/>
      <c r="K563" s="672"/>
    </row>
    <row r="564" spans="1:11" s="27" customFormat="1" ht="15.95" customHeight="1">
      <c r="B564" s="26" t="str">
        <f t="shared" si="14"/>
        <v>ERO</v>
      </c>
      <c r="C564" s="19" t="s">
        <v>555</v>
      </c>
      <c r="D564" s="94"/>
      <c r="E564" s="94"/>
      <c r="F564" s="94"/>
      <c r="G564" s="94"/>
      <c r="H564" s="94"/>
      <c r="I564" s="95"/>
      <c r="J564" s="675"/>
      <c r="K564" s="676"/>
    </row>
    <row r="565" spans="1:11" s="52" customFormat="1" ht="15.95" customHeight="1">
      <c r="B565" s="26" t="str">
        <f t="shared" si="14"/>
        <v>ERO</v>
      </c>
      <c r="C565" s="96" t="s">
        <v>556</v>
      </c>
      <c r="D565" s="97">
        <v>2.98E-2</v>
      </c>
      <c r="E565" s="97">
        <v>2.5999999999999999E-2</v>
      </c>
      <c r="F565" s="97">
        <v>1.95E-2</v>
      </c>
      <c r="G565" s="97">
        <v>0.05</v>
      </c>
      <c r="H565" s="97">
        <v>6.0999999999999999E-2</v>
      </c>
      <c r="I565" s="97">
        <v>1.44E-2</v>
      </c>
      <c r="J565" s="677"/>
      <c r="K565" s="678"/>
    </row>
    <row r="566" spans="1:11" s="27" customFormat="1" ht="15.95" customHeight="1">
      <c r="B566" s="26" t="str">
        <f t="shared" si="14"/>
        <v>ERO</v>
      </c>
      <c r="C566" s="13" t="s">
        <v>557</v>
      </c>
      <c r="D566" s="31">
        <v>0.54010000000000002</v>
      </c>
      <c r="E566" s="31">
        <v>0.56420000000000003</v>
      </c>
      <c r="F566" s="31">
        <v>0.46150000000000002</v>
      </c>
      <c r="G566" s="31">
        <v>0.442</v>
      </c>
      <c r="H566" s="31">
        <v>0.42299999999999999</v>
      </c>
      <c r="I566" s="31">
        <v>0.48099999999999998</v>
      </c>
      <c r="J566" s="675"/>
      <c r="K566" s="676"/>
    </row>
    <row r="567" spans="1:11" s="27" customFormat="1" ht="15.95" customHeight="1">
      <c r="B567" s="26" t="str">
        <f t="shared" si="14"/>
        <v>ERO</v>
      </c>
      <c r="C567" s="13" t="s">
        <v>558</v>
      </c>
      <c r="D567" s="31">
        <v>0.23760000000000001</v>
      </c>
      <c r="E567" s="31">
        <v>0.20169999999999999</v>
      </c>
      <c r="F567" s="31">
        <v>0.2069</v>
      </c>
      <c r="G567" s="31">
        <v>9.0999999999999998E-2</v>
      </c>
      <c r="H567" s="31">
        <v>4.7E-2</v>
      </c>
      <c r="I567" s="31">
        <v>9.6500000000000002E-2</v>
      </c>
      <c r="J567" s="675"/>
      <c r="K567" s="676"/>
    </row>
    <row r="568" spans="1:11" s="27" customFormat="1" ht="15.95" customHeight="1">
      <c r="B568" s="26" t="str">
        <f t="shared" si="14"/>
        <v>ERO</v>
      </c>
      <c r="C568" s="13" t="s">
        <v>559</v>
      </c>
      <c r="D568" s="31">
        <v>0.16039999999999999</v>
      </c>
      <c r="E568" s="31">
        <v>0.1734</v>
      </c>
      <c r="F568" s="31">
        <v>0.25030000000000002</v>
      </c>
      <c r="G568" s="31">
        <v>0.30199999999999999</v>
      </c>
      <c r="H568" s="31">
        <v>0.33100000000000002</v>
      </c>
      <c r="I568" s="31">
        <v>0.27500000000000002</v>
      </c>
      <c r="J568" s="675"/>
      <c r="K568" s="676"/>
    </row>
    <row r="569" spans="1:11" s="27" customFormat="1" ht="15.95" customHeight="1">
      <c r="B569" s="26" t="str">
        <f t="shared" si="14"/>
        <v>ERO</v>
      </c>
      <c r="C569" s="13" t="s">
        <v>560</v>
      </c>
      <c r="D569" s="31">
        <v>3.2099999999999997E-2</v>
      </c>
      <c r="E569" s="31">
        <v>3.4700000000000002E-2</v>
      </c>
      <c r="F569" s="31">
        <v>6.1800000000000001E-2</v>
      </c>
      <c r="G569" s="31">
        <v>0.115</v>
      </c>
      <c r="H569" s="31">
        <v>0.13800000000000001</v>
      </c>
      <c r="I569" s="31">
        <v>0.1326</v>
      </c>
      <c r="J569" s="675"/>
      <c r="K569" s="676"/>
    </row>
    <row r="570" spans="1:11" s="27" customFormat="1" ht="15.95" customHeight="1">
      <c r="B570" s="26" t="str">
        <f t="shared" si="14"/>
        <v>ERO</v>
      </c>
      <c r="C570" s="167" t="s">
        <v>561</v>
      </c>
      <c r="D570" s="290">
        <v>1013.6319999999999</v>
      </c>
      <c r="E570" s="168">
        <v>615572</v>
      </c>
      <c r="F570" s="168">
        <v>572285</v>
      </c>
      <c r="G570" s="168">
        <v>74</v>
      </c>
      <c r="H570" s="168">
        <v>262</v>
      </c>
      <c r="I570" s="168">
        <v>373.79</v>
      </c>
      <c r="J570" s="675"/>
      <c r="K570" s="676"/>
    </row>
    <row r="571" spans="1:11" s="27" customFormat="1" ht="15.95" customHeight="1">
      <c r="B571" s="26" t="str">
        <f t="shared" si="14"/>
        <v>ERO</v>
      </c>
      <c r="C571" s="19" t="s">
        <v>562</v>
      </c>
      <c r="D571" s="94"/>
      <c r="E571" s="94"/>
      <c r="F571" s="94"/>
      <c r="G571" s="94"/>
      <c r="H571" s="94"/>
      <c r="I571" s="95"/>
      <c r="J571" s="675"/>
      <c r="K571" s="676"/>
    </row>
    <row r="572" spans="1:11" s="27" customFormat="1" ht="15.95" customHeight="1">
      <c r="B572" s="26" t="str">
        <f t="shared" si="14"/>
        <v>ERO</v>
      </c>
      <c r="C572" s="96" t="s">
        <v>509</v>
      </c>
      <c r="D572" s="101">
        <v>0.75</v>
      </c>
      <c r="E572" s="101" t="s">
        <v>101</v>
      </c>
      <c r="F572" s="101">
        <v>122.5</v>
      </c>
      <c r="G572" s="101">
        <v>36.6</v>
      </c>
      <c r="H572" s="101" t="s">
        <v>100</v>
      </c>
      <c r="I572" s="101" t="s">
        <v>100</v>
      </c>
      <c r="J572" s="675"/>
      <c r="K572" s="676"/>
    </row>
    <row r="573" spans="1:11" s="27" customFormat="1" ht="15.95" customHeight="1">
      <c r="B573" s="26" t="str">
        <f t="shared" si="14"/>
        <v>ERO</v>
      </c>
      <c r="C573" s="13" t="s">
        <v>513</v>
      </c>
      <c r="D573" s="5">
        <v>25.75</v>
      </c>
      <c r="E573" s="5">
        <v>58.23</v>
      </c>
      <c r="F573" s="5">
        <v>30.49</v>
      </c>
      <c r="G573" s="5">
        <v>21.5</v>
      </c>
      <c r="H573" s="5" t="s">
        <v>100</v>
      </c>
      <c r="I573" s="5" t="s">
        <v>100</v>
      </c>
      <c r="J573" s="675"/>
      <c r="K573" s="676"/>
    </row>
    <row r="574" spans="1:11" s="27" customFormat="1" ht="15.95" customHeight="1">
      <c r="B574" s="26" t="str">
        <f t="shared" si="14"/>
        <v>ERO</v>
      </c>
      <c r="C574" s="13" t="s">
        <v>517</v>
      </c>
      <c r="D574" s="5">
        <v>45.38</v>
      </c>
      <c r="E574" s="5">
        <v>79.16</v>
      </c>
      <c r="F574" s="5">
        <v>41.24</v>
      </c>
      <c r="G574" s="5">
        <v>24.8</v>
      </c>
      <c r="H574" s="5" t="s">
        <v>100</v>
      </c>
      <c r="I574" s="5" t="s">
        <v>100</v>
      </c>
      <c r="J574" s="675"/>
      <c r="K574" s="676"/>
    </row>
    <row r="575" spans="1:11" s="27" customFormat="1" ht="15.95" customHeight="1">
      <c r="B575" s="26" t="str">
        <f t="shared" si="14"/>
        <v>ERO</v>
      </c>
      <c r="C575" s="13" t="s">
        <v>521</v>
      </c>
      <c r="D575" s="5">
        <v>53.58</v>
      </c>
      <c r="E575" s="5">
        <v>112.47</v>
      </c>
      <c r="F575" s="5">
        <v>75.11</v>
      </c>
      <c r="G575" s="5">
        <v>42.7</v>
      </c>
      <c r="H575" s="5" t="s">
        <v>100</v>
      </c>
      <c r="I575" s="5" t="s">
        <v>100</v>
      </c>
      <c r="J575" s="675"/>
      <c r="K575" s="676"/>
    </row>
    <row r="576" spans="1:11" s="25" customFormat="1" ht="15.95" customHeight="1">
      <c r="A576" s="52"/>
      <c r="B576" s="652" t="str">
        <f t="shared" si="14"/>
        <v>ERO</v>
      </c>
      <c r="C576" s="652" t="s">
        <v>576</v>
      </c>
      <c r="D576" s="653">
        <v>2021</v>
      </c>
      <c r="E576" s="653">
        <v>2020</v>
      </c>
      <c r="F576" s="653">
        <v>2019</v>
      </c>
      <c r="G576" s="653">
        <v>2018</v>
      </c>
      <c r="H576" s="654">
        <f>$H$4</f>
        <v>2017</v>
      </c>
      <c r="I576" s="654">
        <f>$I$4</f>
        <v>2016</v>
      </c>
      <c r="J576" s="671"/>
      <c r="K576" s="672"/>
    </row>
    <row r="577" spans="1:18" s="27" customFormat="1" ht="15.95" customHeight="1">
      <c r="B577" s="26" t="str">
        <f t="shared" si="14"/>
        <v>ERO</v>
      </c>
      <c r="C577" s="13" t="s">
        <v>577</v>
      </c>
      <c r="D577" s="31">
        <v>0.20130000000000001</v>
      </c>
      <c r="E577" s="31">
        <v>0.39090000000000003</v>
      </c>
      <c r="F577" s="31">
        <v>0.56069999999999998</v>
      </c>
      <c r="G577" s="31">
        <v>0.2</v>
      </c>
      <c r="H577" s="31">
        <v>0.2</v>
      </c>
      <c r="I577" s="31">
        <v>0.5</v>
      </c>
      <c r="J577" s="671"/>
      <c r="K577" s="672"/>
      <c r="L577" s="25"/>
      <c r="M577" s="25"/>
      <c r="N577" s="25"/>
      <c r="O577" s="25"/>
      <c r="P577" s="25"/>
      <c r="Q577" s="25"/>
      <c r="R577" s="25"/>
    </row>
    <row r="578" spans="1:18" s="25" customFormat="1" ht="15.95" customHeight="1">
      <c r="A578" s="52"/>
      <c r="B578" s="652" t="str">
        <f t="shared" si="14"/>
        <v>ERO</v>
      </c>
      <c r="C578" s="652" t="s">
        <v>578</v>
      </c>
      <c r="D578" s="653">
        <v>2021</v>
      </c>
      <c r="E578" s="653">
        <v>2020</v>
      </c>
      <c r="F578" s="653">
        <v>2019</v>
      </c>
      <c r="G578" s="653">
        <v>2018</v>
      </c>
      <c r="H578" s="654">
        <f>$H$4</f>
        <v>2017</v>
      </c>
      <c r="I578" s="652">
        <f>$I$4</f>
        <v>2016</v>
      </c>
      <c r="J578" s="671"/>
      <c r="K578" s="672"/>
    </row>
    <row r="579" spans="1:18" s="27" customFormat="1" ht="15.95" customHeight="1">
      <c r="B579" s="26" t="str">
        <f t="shared" si="14"/>
        <v>ERO</v>
      </c>
      <c r="C579" s="13" t="s">
        <v>579</v>
      </c>
      <c r="D579" s="9">
        <v>40409</v>
      </c>
      <c r="E579" s="9">
        <v>50005</v>
      </c>
      <c r="F579" s="9">
        <v>40014</v>
      </c>
      <c r="G579" s="9">
        <v>6044</v>
      </c>
      <c r="H579" s="9">
        <v>6290</v>
      </c>
      <c r="I579" s="9">
        <v>6008</v>
      </c>
      <c r="J579" s="671"/>
      <c r="K579" s="672"/>
      <c r="L579" s="25"/>
      <c r="M579" s="25"/>
      <c r="N579" s="25"/>
      <c r="O579" s="25"/>
      <c r="P579" s="25"/>
      <c r="Q579" s="25"/>
      <c r="R579" s="25"/>
    </row>
    <row r="580" spans="1:18" s="27" customFormat="1" ht="15.95" customHeight="1">
      <c r="B580" s="26" t="str">
        <f t="shared" si="14"/>
        <v>ERO</v>
      </c>
      <c r="C580" s="13" t="s">
        <v>580</v>
      </c>
      <c r="D580" s="5">
        <v>531</v>
      </c>
      <c r="E580" s="5">
        <v>719</v>
      </c>
      <c r="F580" s="5">
        <v>187</v>
      </c>
      <c r="G580" s="5">
        <v>754</v>
      </c>
      <c r="H580" s="5">
        <v>313</v>
      </c>
      <c r="I580" s="5">
        <v>64</v>
      </c>
      <c r="J580" s="671"/>
      <c r="K580" s="672"/>
      <c r="L580" s="25"/>
      <c r="M580" s="25"/>
      <c r="N580" s="25"/>
      <c r="O580" s="25"/>
      <c r="P580" s="25"/>
      <c r="Q580" s="25"/>
      <c r="R580" s="25"/>
    </row>
    <row r="581" spans="1:18" s="27" customFormat="1" ht="15.95" customHeight="1">
      <c r="B581" s="26" t="str">
        <f t="shared" ref="B581:B587" si="15">$B$515</f>
        <v>ERO</v>
      </c>
      <c r="C581" s="13" t="s">
        <v>581</v>
      </c>
      <c r="D581" s="5">
        <v>1017</v>
      </c>
      <c r="E581" s="5">
        <v>117</v>
      </c>
      <c r="F581" s="5">
        <v>574</v>
      </c>
      <c r="G581" s="5">
        <v>670</v>
      </c>
      <c r="H581" s="5">
        <v>21</v>
      </c>
      <c r="I581" s="5">
        <v>12</v>
      </c>
      <c r="J581" s="671"/>
      <c r="K581" s="672"/>
      <c r="L581" s="25"/>
      <c r="M581" s="25"/>
      <c r="N581" s="25"/>
      <c r="O581" s="25"/>
      <c r="P581" s="25"/>
      <c r="Q581" s="25"/>
      <c r="R581" s="25"/>
    </row>
    <row r="582" spans="1:18" s="27" customFormat="1" ht="15.95" customHeight="1">
      <c r="B582" s="26" t="str">
        <f t="shared" si="15"/>
        <v>ERO</v>
      </c>
      <c r="C582" s="13" t="s">
        <v>582</v>
      </c>
      <c r="D582" s="5">
        <v>125</v>
      </c>
      <c r="E582" s="5">
        <v>72</v>
      </c>
      <c r="F582" s="5">
        <v>817</v>
      </c>
      <c r="G582" s="5">
        <v>12</v>
      </c>
      <c r="H582" s="5">
        <v>39</v>
      </c>
      <c r="I582" s="5">
        <v>6</v>
      </c>
      <c r="J582" s="671"/>
      <c r="K582" s="672"/>
      <c r="L582" s="25"/>
      <c r="M582" s="25"/>
      <c r="N582" s="25"/>
      <c r="O582" s="25"/>
      <c r="P582" s="25"/>
      <c r="Q582" s="25"/>
      <c r="R582" s="25"/>
    </row>
    <row r="583" spans="1:18" s="27" customFormat="1" ht="15.95" customHeight="1">
      <c r="B583" s="26" t="str">
        <f t="shared" si="15"/>
        <v>ERO</v>
      </c>
      <c r="C583" s="13" t="s">
        <v>583</v>
      </c>
      <c r="D583" s="9">
        <v>13767</v>
      </c>
      <c r="E583" s="9">
        <v>10120</v>
      </c>
      <c r="F583" s="9">
        <v>25333</v>
      </c>
      <c r="G583" s="9">
        <v>1112</v>
      </c>
      <c r="H583" s="9">
        <v>482</v>
      </c>
      <c r="I583" s="9">
        <v>722</v>
      </c>
      <c r="J583" s="675"/>
      <c r="K583" s="676"/>
    </row>
    <row r="584" spans="1:18" s="25" customFormat="1" ht="15.95" customHeight="1">
      <c r="A584" s="52"/>
      <c r="B584" s="652" t="str">
        <f t="shared" si="15"/>
        <v>ERO</v>
      </c>
      <c r="C584" s="652" t="s">
        <v>584</v>
      </c>
      <c r="D584" s="653">
        <v>2021</v>
      </c>
      <c r="E584" s="653">
        <v>2020</v>
      </c>
      <c r="F584" s="653">
        <v>2019</v>
      </c>
      <c r="G584" s="653">
        <v>2018</v>
      </c>
      <c r="H584" s="654">
        <f>$H$4</f>
        <v>2017</v>
      </c>
      <c r="I584" s="654">
        <f>$I$4</f>
        <v>2016</v>
      </c>
      <c r="J584" s="671"/>
      <c r="K584" s="672"/>
    </row>
    <row r="585" spans="1:18" s="27" customFormat="1" ht="15.95" customHeight="1">
      <c r="B585" s="26" t="str">
        <f t="shared" si="15"/>
        <v>ERO</v>
      </c>
      <c r="C585" s="13" t="s">
        <v>585</v>
      </c>
      <c r="D585" s="9">
        <v>260</v>
      </c>
      <c r="E585" s="9">
        <v>2307</v>
      </c>
      <c r="F585" s="9">
        <v>5139</v>
      </c>
      <c r="G585" s="9">
        <v>7044</v>
      </c>
      <c r="H585" s="9">
        <v>6804</v>
      </c>
      <c r="I585" s="9">
        <v>5816.3</v>
      </c>
      <c r="J585" s="675"/>
      <c r="K585" s="676"/>
    </row>
    <row r="586" spans="1:18" s="27" customFormat="1" ht="15.95" customHeight="1">
      <c r="B586" s="26" t="str">
        <f t="shared" si="15"/>
        <v>ERO</v>
      </c>
      <c r="C586" s="13" t="s">
        <v>586</v>
      </c>
      <c r="D586" s="9">
        <v>589</v>
      </c>
      <c r="E586" s="9" t="s">
        <v>101</v>
      </c>
      <c r="F586" s="9">
        <v>275</v>
      </c>
      <c r="G586" s="9">
        <v>580</v>
      </c>
      <c r="H586" s="9">
        <v>584</v>
      </c>
      <c r="I586" s="9">
        <v>546</v>
      </c>
      <c r="J586" s="675"/>
      <c r="K586" s="676"/>
    </row>
    <row r="587" spans="1:18" ht="15.95" customHeight="1">
      <c r="B587" s="26" t="str">
        <f t="shared" si="15"/>
        <v>ERO</v>
      </c>
      <c r="J587" s="664"/>
      <c r="K587" s="665"/>
    </row>
    <row r="588" spans="1:18" s="25" customFormat="1" ht="15.95" customHeight="1">
      <c r="A588" s="52"/>
      <c r="B588" s="652" t="s">
        <v>22</v>
      </c>
      <c r="C588" s="652" t="s">
        <v>447</v>
      </c>
      <c r="D588" s="653">
        <v>2021</v>
      </c>
      <c r="E588" s="653">
        <v>2020</v>
      </c>
      <c r="F588" s="653">
        <v>2019</v>
      </c>
      <c r="G588" s="653">
        <v>2018</v>
      </c>
      <c r="H588" s="654">
        <f>$H$4</f>
        <v>2017</v>
      </c>
      <c r="I588" s="654">
        <f>$I$4</f>
        <v>2016</v>
      </c>
      <c r="J588" s="652">
        <f>$J$4</f>
        <v>2015</v>
      </c>
      <c r="K588" s="652">
        <f>$K$4</f>
        <v>2014</v>
      </c>
    </row>
    <row r="589" spans="1:18" ht="15.95" customHeight="1">
      <c r="B589" s="26" t="str">
        <f>$B$588</f>
        <v>ESE</v>
      </c>
      <c r="C589" s="26" t="s">
        <v>448</v>
      </c>
      <c r="D589" s="45">
        <v>898</v>
      </c>
      <c r="E589" s="45" t="s">
        <v>660</v>
      </c>
      <c r="F589" s="45">
        <v>818</v>
      </c>
      <c r="G589" s="45">
        <v>819</v>
      </c>
      <c r="H589" s="45">
        <v>825</v>
      </c>
      <c r="I589" s="45">
        <v>900</v>
      </c>
      <c r="J589" s="45">
        <v>916</v>
      </c>
      <c r="K589" s="45">
        <v>920</v>
      </c>
    </row>
    <row r="590" spans="1:18" ht="26.25" customHeight="1">
      <c r="B590" s="26" t="str">
        <f t="shared" ref="B590:B653" si="16">$B$588</f>
        <v>ESE</v>
      </c>
      <c r="C590" s="26" t="s">
        <v>451</v>
      </c>
      <c r="D590" s="46">
        <v>253</v>
      </c>
      <c r="E590" s="46">
        <v>270</v>
      </c>
      <c r="F590" s="46">
        <v>162</v>
      </c>
      <c r="G590" s="46">
        <v>163</v>
      </c>
      <c r="H590" s="46">
        <v>97</v>
      </c>
      <c r="I590" s="46">
        <v>75</v>
      </c>
      <c r="J590" s="46">
        <v>75</v>
      </c>
      <c r="K590" s="46">
        <v>469</v>
      </c>
    </row>
    <row r="591" spans="1:18" ht="15.95" customHeight="1">
      <c r="B591" s="26" t="str">
        <f t="shared" si="16"/>
        <v>ESE</v>
      </c>
      <c r="C591" s="26" t="s">
        <v>455</v>
      </c>
      <c r="D591" s="43">
        <v>0.31180000000000002</v>
      </c>
      <c r="E591" s="43">
        <v>0.311</v>
      </c>
      <c r="F591" s="43">
        <v>0.34110000000000001</v>
      </c>
      <c r="G591" s="43">
        <v>0.3004</v>
      </c>
      <c r="H591" s="43">
        <v>0.378</v>
      </c>
      <c r="I591" s="43">
        <v>0.35199999999999998</v>
      </c>
      <c r="J591" s="43">
        <v>0.35899999999999999</v>
      </c>
      <c r="K591" s="43">
        <v>0.35799999999999998</v>
      </c>
    </row>
    <row r="592" spans="1:18" ht="15.95" customHeight="1">
      <c r="B592" s="26" t="str">
        <f t="shared" si="16"/>
        <v>ESE</v>
      </c>
      <c r="C592" s="26" t="s">
        <v>456</v>
      </c>
      <c r="D592" s="43">
        <v>0.46329999999999999</v>
      </c>
      <c r="E592" s="43">
        <v>0.46289999999999998</v>
      </c>
      <c r="F592" s="43">
        <v>0.45479999999999998</v>
      </c>
      <c r="G592" s="43">
        <v>0.47010000000000002</v>
      </c>
      <c r="H592" s="43">
        <v>0.41799999999999998</v>
      </c>
      <c r="I592" s="43">
        <v>0.41299999999999998</v>
      </c>
      <c r="J592" s="43">
        <v>0.38800000000000001</v>
      </c>
      <c r="K592" s="43">
        <v>0.443</v>
      </c>
    </row>
    <row r="593" spans="1:11" ht="15.95" customHeight="1">
      <c r="B593" s="26" t="str">
        <f t="shared" si="16"/>
        <v>ESE</v>
      </c>
      <c r="C593" s="26" t="s">
        <v>457</v>
      </c>
      <c r="D593" s="43">
        <v>0.1648</v>
      </c>
      <c r="E593" s="43">
        <v>0.1663</v>
      </c>
      <c r="F593" s="43">
        <v>0.1479</v>
      </c>
      <c r="G593" s="43">
        <v>0.16120000000000001</v>
      </c>
      <c r="H593" s="43">
        <v>0.13900000000000001</v>
      </c>
      <c r="I593" s="43">
        <v>0.151</v>
      </c>
      <c r="J593" s="43">
        <v>0.16500000000000001</v>
      </c>
      <c r="K593" s="43">
        <v>0.13500000000000001</v>
      </c>
    </row>
    <row r="594" spans="1:11" ht="15.95" customHeight="1">
      <c r="B594" s="26" t="str">
        <f t="shared" si="16"/>
        <v>ESE</v>
      </c>
      <c r="C594" s="26" t="s">
        <v>458</v>
      </c>
      <c r="D594" s="43">
        <v>6.0100000000000001E-2</v>
      </c>
      <c r="E594" s="43">
        <v>5.9799999999999999E-2</v>
      </c>
      <c r="F594" s="43">
        <v>5.62E-2</v>
      </c>
      <c r="G594" s="43">
        <v>6.8400000000000002E-2</v>
      </c>
      <c r="H594" s="43">
        <v>6.4000000000000001E-2</v>
      </c>
      <c r="I594" s="43">
        <v>8.4000000000000005E-2</v>
      </c>
      <c r="J594" s="43">
        <v>8.7999999999999995E-2</v>
      </c>
      <c r="K594" s="43">
        <v>6.4000000000000001E-2</v>
      </c>
    </row>
    <row r="595" spans="1:11" ht="15.95" customHeight="1">
      <c r="B595" s="26" t="str">
        <f t="shared" si="16"/>
        <v>ESE</v>
      </c>
      <c r="C595" s="26" t="s">
        <v>459</v>
      </c>
      <c r="D595" s="43">
        <v>0.1002</v>
      </c>
      <c r="E595" s="43">
        <v>0.10290000000000001</v>
      </c>
      <c r="F595" s="43">
        <v>0.1137</v>
      </c>
      <c r="G595" s="43">
        <v>0.1172</v>
      </c>
      <c r="H595" s="43">
        <v>0.122</v>
      </c>
      <c r="I595" s="43">
        <v>0.14399999999999999</v>
      </c>
      <c r="J595" s="43">
        <v>0.15</v>
      </c>
      <c r="K595" s="43">
        <v>0.16</v>
      </c>
    </row>
    <row r="596" spans="1:11" ht="15.95" customHeight="1">
      <c r="B596" s="26" t="str">
        <f t="shared" si="16"/>
        <v>ESE</v>
      </c>
      <c r="C596" s="26" t="s">
        <v>460</v>
      </c>
      <c r="D596" s="43">
        <v>0.25</v>
      </c>
      <c r="E596" s="43">
        <v>0.08</v>
      </c>
      <c r="F596" s="43">
        <v>8.6999999999999994E-2</v>
      </c>
      <c r="G596" s="43">
        <v>0.1</v>
      </c>
      <c r="H596" s="43">
        <v>0.222</v>
      </c>
      <c r="I596" s="43">
        <v>0.2</v>
      </c>
      <c r="J596" s="43">
        <v>0.19</v>
      </c>
      <c r="K596" s="43">
        <v>0.16</v>
      </c>
    </row>
    <row r="597" spans="1:11" ht="15.95" customHeight="1">
      <c r="B597" s="26" t="str">
        <f t="shared" si="16"/>
        <v>ESE</v>
      </c>
      <c r="C597" s="26" t="s">
        <v>461</v>
      </c>
      <c r="D597" s="43">
        <v>7.1300000000000002E-2</v>
      </c>
      <c r="E597" s="43">
        <v>7.6600000000000001E-2</v>
      </c>
      <c r="F597" s="43">
        <v>8.4400000000000003E-2</v>
      </c>
      <c r="G597" s="43">
        <v>8.7900000000000006E-2</v>
      </c>
      <c r="H597" s="43">
        <v>9.1999999999999998E-2</v>
      </c>
      <c r="I597" s="43">
        <v>0.13300000000000001</v>
      </c>
      <c r="J597" s="43">
        <v>0.11</v>
      </c>
      <c r="K597" s="43">
        <v>0.12</v>
      </c>
    </row>
    <row r="598" spans="1:11" ht="15.95" customHeight="1">
      <c r="B598" s="26" t="str">
        <f t="shared" si="16"/>
        <v>ESE</v>
      </c>
      <c r="C598" s="26" t="s">
        <v>462</v>
      </c>
      <c r="D598" s="43">
        <v>0.70820000000000005</v>
      </c>
      <c r="E598" s="43">
        <v>0.73680000000000001</v>
      </c>
      <c r="F598" s="43">
        <v>0.72130000000000005</v>
      </c>
      <c r="G598" s="43">
        <v>0.70940000000000003</v>
      </c>
      <c r="H598" s="43">
        <v>0.71199999999999997</v>
      </c>
      <c r="I598" s="43">
        <v>0.84199999999999997</v>
      </c>
      <c r="J598" s="43">
        <v>0.7</v>
      </c>
      <c r="K598" s="43">
        <v>0.7</v>
      </c>
    </row>
    <row r="599" spans="1:11" ht="15.95" customHeight="1">
      <c r="B599" s="26" t="str">
        <f t="shared" si="16"/>
        <v>ESE</v>
      </c>
      <c r="C599" s="26" t="s">
        <v>463</v>
      </c>
      <c r="D599" s="43">
        <v>0.43480000000000002</v>
      </c>
      <c r="E599" s="43">
        <v>0.44</v>
      </c>
      <c r="F599" s="43">
        <v>0.3478</v>
      </c>
      <c r="G599" s="43">
        <v>0.25</v>
      </c>
      <c r="H599" s="43">
        <v>0.222</v>
      </c>
      <c r="I599" s="43">
        <v>0.73299999999999998</v>
      </c>
      <c r="J599" s="43">
        <v>0.13</v>
      </c>
      <c r="K599" s="43">
        <v>0.13</v>
      </c>
    </row>
    <row r="600" spans="1:11" ht="15.95" customHeight="1">
      <c r="B600" s="26" t="str">
        <f t="shared" si="16"/>
        <v>ESE</v>
      </c>
      <c r="C600" s="26" t="s">
        <v>464</v>
      </c>
      <c r="D600" s="43">
        <v>1.67E-2</v>
      </c>
      <c r="E600" s="43">
        <v>6.0000000000000001E-3</v>
      </c>
      <c r="F600" s="43">
        <v>3.4200000000000001E-2</v>
      </c>
      <c r="G600" s="43">
        <v>4.1500000000000002E-2</v>
      </c>
      <c r="H600" s="43">
        <v>5.8000000000000003E-2</v>
      </c>
      <c r="I600" s="43">
        <v>5.8999999999999997E-2</v>
      </c>
      <c r="J600" s="43">
        <v>0.05</v>
      </c>
      <c r="K600" s="43">
        <v>4.2000000000000003E-2</v>
      </c>
    </row>
    <row r="601" spans="1:11" ht="15.95" customHeight="1">
      <c r="B601" s="26" t="str">
        <f t="shared" si="16"/>
        <v>ESE</v>
      </c>
      <c r="C601" s="26" t="s">
        <v>465</v>
      </c>
      <c r="D601" s="43">
        <v>4.5699999999999998E-2</v>
      </c>
      <c r="E601" s="43">
        <v>3.95E-2</v>
      </c>
      <c r="F601" s="43">
        <v>3.0599999999999999E-2</v>
      </c>
      <c r="G601" s="43">
        <v>1.2200000000000001E-2</v>
      </c>
      <c r="H601" s="43">
        <v>4.2000000000000003E-2</v>
      </c>
      <c r="I601" s="43">
        <v>0.05</v>
      </c>
      <c r="J601" s="43">
        <v>0.05</v>
      </c>
      <c r="K601" s="43">
        <v>0.05</v>
      </c>
    </row>
    <row r="602" spans="1:11" ht="15.95" customHeight="1">
      <c r="B602" s="26" t="str">
        <f t="shared" si="16"/>
        <v>ESE</v>
      </c>
      <c r="C602" s="26" t="s">
        <v>466</v>
      </c>
      <c r="D602" s="46">
        <v>37</v>
      </c>
      <c r="E602" s="46">
        <v>37</v>
      </c>
      <c r="F602" s="46">
        <v>37</v>
      </c>
      <c r="G602" s="46">
        <v>37</v>
      </c>
      <c r="H602" s="46">
        <v>40</v>
      </c>
      <c r="I602" s="46">
        <v>41</v>
      </c>
      <c r="J602" s="46">
        <v>37</v>
      </c>
      <c r="K602" s="46">
        <v>35</v>
      </c>
    </row>
    <row r="603" spans="1:11" s="25" customFormat="1" ht="15.95" customHeight="1">
      <c r="A603" s="52"/>
      <c r="B603" s="652" t="str">
        <f t="shared" si="16"/>
        <v>ESE</v>
      </c>
      <c r="C603" s="652" t="s">
        <v>467</v>
      </c>
      <c r="D603" s="653">
        <v>2021</v>
      </c>
      <c r="E603" s="653">
        <v>2020</v>
      </c>
      <c r="F603" s="653">
        <v>2019</v>
      </c>
      <c r="G603" s="653">
        <v>2018</v>
      </c>
      <c r="H603" s="654">
        <f>$H$4</f>
        <v>2017</v>
      </c>
      <c r="I603" s="654">
        <f>$I$4</f>
        <v>2016</v>
      </c>
      <c r="J603" s="652">
        <f>$J$4</f>
        <v>2015</v>
      </c>
      <c r="K603" s="652">
        <f>$K$4</f>
        <v>2014</v>
      </c>
    </row>
    <row r="604" spans="1:11" ht="15.95" customHeight="1">
      <c r="B604" s="26" t="str">
        <f t="shared" si="16"/>
        <v>ESE</v>
      </c>
      <c r="C604" s="26" t="s">
        <v>468</v>
      </c>
      <c r="D604" s="45">
        <v>79138</v>
      </c>
      <c r="E604" s="45">
        <v>64676</v>
      </c>
      <c r="F604" s="45" t="s">
        <v>661</v>
      </c>
      <c r="G604" s="45">
        <v>63189</v>
      </c>
      <c r="H604" s="45">
        <v>64286</v>
      </c>
      <c r="I604" s="45">
        <v>64874</v>
      </c>
      <c r="J604" s="45">
        <v>61254</v>
      </c>
      <c r="K604" s="45" t="s">
        <v>662</v>
      </c>
    </row>
    <row r="605" spans="1:11" ht="15.95" customHeight="1">
      <c r="B605" s="26" t="str">
        <f t="shared" si="16"/>
        <v>ESE</v>
      </c>
      <c r="C605" s="26" t="s">
        <v>470</v>
      </c>
      <c r="D605" s="46">
        <v>16620</v>
      </c>
      <c r="E605" s="46">
        <v>14415</v>
      </c>
      <c r="F605" s="46" t="s">
        <v>663</v>
      </c>
      <c r="G605" s="45">
        <v>15693</v>
      </c>
      <c r="H605" s="45">
        <v>17893</v>
      </c>
      <c r="I605" s="45">
        <v>15711</v>
      </c>
      <c r="J605" s="45">
        <v>14622</v>
      </c>
      <c r="K605" s="45" t="s">
        <v>664</v>
      </c>
    </row>
    <row r="606" spans="1:11" ht="15.95" customHeight="1">
      <c r="B606" s="26" t="str">
        <f t="shared" si="16"/>
        <v>ESE</v>
      </c>
      <c r="C606" s="26" t="s">
        <v>473</v>
      </c>
      <c r="D606" s="46">
        <v>76</v>
      </c>
      <c r="E606" s="46">
        <v>99</v>
      </c>
      <c r="F606" s="46" t="s">
        <v>665</v>
      </c>
      <c r="G606" s="46">
        <v>141</v>
      </c>
      <c r="H606" s="46">
        <v>107</v>
      </c>
      <c r="I606" s="46">
        <v>92</v>
      </c>
      <c r="J606" s="46">
        <v>98</v>
      </c>
      <c r="K606" s="46" t="s">
        <v>666</v>
      </c>
    </row>
    <row r="607" spans="1:11" ht="15.95" customHeight="1">
      <c r="B607" s="26" t="str">
        <f t="shared" si="16"/>
        <v>ESE</v>
      </c>
      <c r="C607" s="26" t="s">
        <v>476</v>
      </c>
      <c r="D607" s="46">
        <v>10143</v>
      </c>
      <c r="E607" s="46">
        <v>9260</v>
      </c>
      <c r="F607" s="46" t="s">
        <v>667</v>
      </c>
      <c r="G607" s="45">
        <v>8787</v>
      </c>
      <c r="H607" s="45">
        <v>8514</v>
      </c>
      <c r="I607" s="45">
        <v>8550</v>
      </c>
      <c r="J607" s="45">
        <v>7976</v>
      </c>
      <c r="K607" s="45" t="s">
        <v>668</v>
      </c>
    </row>
    <row r="608" spans="1:11" ht="15.95" customHeight="1">
      <c r="B608" s="26" t="str">
        <f t="shared" si="16"/>
        <v>ESE</v>
      </c>
      <c r="C608" s="26" t="s">
        <v>479</v>
      </c>
      <c r="D608" s="46" t="s">
        <v>62</v>
      </c>
      <c r="E608" s="46" t="s">
        <v>62</v>
      </c>
      <c r="F608" s="46" t="s">
        <v>108</v>
      </c>
      <c r="G608" s="46" t="s">
        <v>62</v>
      </c>
      <c r="H608" s="46" t="s">
        <v>62</v>
      </c>
      <c r="I608" s="46" t="s">
        <v>62</v>
      </c>
      <c r="J608" s="46">
        <v>268</v>
      </c>
      <c r="K608" s="46" t="s">
        <v>669</v>
      </c>
    </row>
    <row r="609" spans="1:11" ht="15.95" customHeight="1">
      <c r="B609" s="26" t="str">
        <f t="shared" si="16"/>
        <v>ESE</v>
      </c>
      <c r="C609" s="26" t="s">
        <v>480</v>
      </c>
      <c r="D609" s="46">
        <v>4872</v>
      </c>
      <c r="E609" s="46">
        <v>5473</v>
      </c>
      <c r="F609" s="46" t="s">
        <v>670</v>
      </c>
      <c r="G609" s="45">
        <v>6701</v>
      </c>
      <c r="H609" s="45">
        <v>4673</v>
      </c>
      <c r="I609" s="45">
        <v>5061</v>
      </c>
      <c r="J609" s="45">
        <v>4979</v>
      </c>
      <c r="K609" s="45" t="s">
        <v>671</v>
      </c>
    </row>
    <row r="610" spans="1:11" ht="15.95" customHeight="1">
      <c r="B610" s="26" t="str">
        <f t="shared" si="16"/>
        <v>ESE</v>
      </c>
      <c r="C610" s="26" t="s">
        <v>483</v>
      </c>
      <c r="D610" s="46" t="s">
        <v>62</v>
      </c>
      <c r="E610" s="46" t="s">
        <v>62</v>
      </c>
      <c r="F610" s="46" t="s">
        <v>108</v>
      </c>
      <c r="G610" s="45">
        <v>22060</v>
      </c>
      <c r="H610" s="45">
        <v>46834</v>
      </c>
      <c r="I610" s="45">
        <v>17533</v>
      </c>
      <c r="J610" s="45">
        <v>15870</v>
      </c>
      <c r="K610" s="45" t="s">
        <v>672</v>
      </c>
    </row>
    <row r="611" spans="1:11" ht="15.95" customHeight="1">
      <c r="B611" s="26" t="str">
        <f t="shared" si="16"/>
        <v>ESE</v>
      </c>
      <c r="C611" s="26" t="s">
        <v>484</v>
      </c>
      <c r="D611" s="46">
        <v>2396</v>
      </c>
      <c r="E611" s="46">
        <v>1858</v>
      </c>
      <c r="F611" s="46" t="s">
        <v>673</v>
      </c>
      <c r="G611" s="45">
        <v>1313</v>
      </c>
      <c r="H611" s="45">
        <v>959</v>
      </c>
      <c r="I611" s="45">
        <v>1080</v>
      </c>
      <c r="J611" s="45">
        <v>991</v>
      </c>
      <c r="K611" s="45" t="s">
        <v>674</v>
      </c>
    </row>
    <row r="612" spans="1:11" ht="15.95" customHeight="1">
      <c r="B612" s="26" t="str">
        <f t="shared" si="16"/>
        <v>ESE</v>
      </c>
      <c r="C612" s="26" t="s">
        <v>487</v>
      </c>
      <c r="D612" s="46" t="s">
        <v>62</v>
      </c>
      <c r="E612" s="46" t="s">
        <v>62</v>
      </c>
      <c r="F612" s="46" t="s">
        <v>101</v>
      </c>
      <c r="G612" s="46" t="s">
        <v>62</v>
      </c>
      <c r="H612" s="46">
        <v>197</v>
      </c>
      <c r="I612" s="46">
        <v>9</v>
      </c>
      <c r="J612" s="46">
        <v>40</v>
      </c>
      <c r="K612" s="46" t="s">
        <v>675</v>
      </c>
    </row>
    <row r="613" spans="1:11" ht="15.95" customHeight="1">
      <c r="B613" s="26" t="str">
        <f t="shared" si="16"/>
        <v>ESE</v>
      </c>
      <c r="C613" s="26" t="s">
        <v>489</v>
      </c>
      <c r="D613" s="46">
        <v>611</v>
      </c>
      <c r="E613" s="46">
        <v>316</v>
      </c>
      <c r="F613" s="46" t="s">
        <v>676</v>
      </c>
      <c r="G613" s="45">
        <v>479</v>
      </c>
      <c r="H613" s="45">
        <v>297</v>
      </c>
      <c r="I613" s="45">
        <v>284</v>
      </c>
      <c r="J613" s="45">
        <v>373</v>
      </c>
      <c r="K613" s="45" t="s">
        <v>677</v>
      </c>
    </row>
    <row r="614" spans="1:11" ht="15.95" customHeight="1">
      <c r="B614" s="26" t="str">
        <f t="shared" si="16"/>
        <v>ESE</v>
      </c>
      <c r="C614" s="26" t="s">
        <v>492</v>
      </c>
      <c r="D614" s="46">
        <v>363</v>
      </c>
      <c r="E614" s="46">
        <v>284</v>
      </c>
      <c r="F614" s="46" t="s">
        <v>678</v>
      </c>
      <c r="G614" s="46">
        <v>372</v>
      </c>
      <c r="H614" s="46">
        <v>509</v>
      </c>
      <c r="I614" s="46">
        <v>535</v>
      </c>
      <c r="J614" s="46">
        <v>488</v>
      </c>
      <c r="K614" s="46" t="s">
        <v>679</v>
      </c>
    </row>
    <row r="615" spans="1:11" ht="15.95" customHeight="1">
      <c r="B615" s="26" t="str">
        <f t="shared" si="16"/>
        <v>ESE</v>
      </c>
      <c r="C615" s="26" t="s">
        <v>495</v>
      </c>
      <c r="D615" s="46">
        <v>228</v>
      </c>
      <c r="E615" s="46">
        <v>721</v>
      </c>
      <c r="F615" s="46" t="s">
        <v>680</v>
      </c>
      <c r="G615" s="45">
        <v>732</v>
      </c>
      <c r="H615" s="45">
        <v>931</v>
      </c>
      <c r="I615" s="45">
        <v>585</v>
      </c>
      <c r="J615" s="45">
        <v>309</v>
      </c>
      <c r="K615" s="45" t="s">
        <v>681</v>
      </c>
    </row>
    <row r="616" spans="1:11" s="25" customFormat="1" ht="15.95" customHeight="1">
      <c r="A616" s="52"/>
      <c r="B616" s="652" t="str">
        <f t="shared" si="16"/>
        <v>ESE</v>
      </c>
      <c r="C616" s="652" t="s">
        <v>212</v>
      </c>
      <c r="D616" s="653">
        <v>2021</v>
      </c>
      <c r="E616" s="653">
        <v>2020</v>
      </c>
      <c r="F616" s="653">
        <v>2019</v>
      </c>
      <c r="G616" s="653">
        <v>2018</v>
      </c>
      <c r="H616" s="654">
        <f>$H$4</f>
        <v>2017</v>
      </c>
      <c r="I616" s="654">
        <f>$I$4</f>
        <v>2016</v>
      </c>
      <c r="J616" s="652">
        <f>$J$4</f>
        <v>2015</v>
      </c>
      <c r="K616" s="652">
        <f>$K$4</f>
        <v>2014</v>
      </c>
    </row>
    <row r="617" spans="1:11" s="25" customFormat="1" ht="15.95" customHeight="1">
      <c r="A617" s="52"/>
      <c r="B617" s="26" t="str">
        <f t="shared" si="16"/>
        <v>ESE</v>
      </c>
      <c r="C617" s="26" t="s">
        <v>498</v>
      </c>
      <c r="D617" s="46">
        <v>14918</v>
      </c>
      <c r="E617" s="46">
        <v>8711</v>
      </c>
      <c r="F617" s="46" t="s">
        <v>682</v>
      </c>
      <c r="G617" s="45">
        <v>3870</v>
      </c>
      <c r="H617" s="45">
        <v>3685</v>
      </c>
      <c r="I617" s="45">
        <v>5108</v>
      </c>
      <c r="J617" s="45">
        <v>4872</v>
      </c>
      <c r="K617" s="45" t="s">
        <v>683</v>
      </c>
    </row>
    <row r="618" spans="1:11" ht="15.95" customHeight="1">
      <c r="B618" s="26" t="str">
        <f t="shared" si="16"/>
        <v>ESE</v>
      </c>
      <c r="C618" s="26" t="s">
        <v>501</v>
      </c>
      <c r="D618" s="43">
        <v>0.189</v>
      </c>
      <c r="E618" s="43">
        <v>0.13500000000000001</v>
      </c>
      <c r="F618" s="43">
        <v>0.29699999999999999</v>
      </c>
      <c r="G618" s="43">
        <v>9.2999999999999999E-2</v>
      </c>
      <c r="H618" s="43">
        <v>6.0999999999999999E-2</v>
      </c>
      <c r="I618" s="43">
        <v>7.9000000000000001E-2</v>
      </c>
      <c r="J618" s="43">
        <v>0.08</v>
      </c>
      <c r="K618" s="43">
        <v>0.09</v>
      </c>
    </row>
    <row r="619" spans="1:11" ht="15.95" customHeight="1">
      <c r="B619" s="26" t="str">
        <f t="shared" si="16"/>
        <v>ESE</v>
      </c>
      <c r="C619" s="26" t="s">
        <v>502</v>
      </c>
      <c r="D619" s="46">
        <v>49.57</v>
      </c>
      <c r="E619" s="46">
        <v>53.55</v>
      </c>
      <c r="F619" s="46">
        <v>53.55</v>
      </c>
      <c r="G619" s="46">
        <v>53.56</v>
      </c>
      <c r="H619" s="46">
        <v>57.11</v>
      </c>
      <c r="I619" s="46">
        <v>18.899999999999999</v>
      </c>
      <c r="J619" s="46">
        <v>18.899999999999999</v>
      </c>
      <c r="K619" s="46">
        <v>19</v>
      </c>
    </row>
    <row r="620" spans="1:11" ht="15.95" customHeight="1">
      <c r="B620" s="26" t="str">
        <f t="shared" si="16"/>
        <v>ESE</v>
      </c>
      <c r="C620" s="26" t="s">
        <v>505</v>
      </c>
      <c r="D620" s="46">
        <v>1.1200000000000001</v>
      </c>
      <c r="E620" s="46">
        <v>1.01</v>
      </c>
      <c r="F620" s="46">
        <v>1.06</v>
      </c>
      <c r="G620" s="46">
        <v>1.08</v>
      </c>
      <c r="H620" s="46">
        <v>1.05</v>
      </c>
      <c r="I620" s="46">
        <v>1.1000000000000001</v>
      </c>
      <c r="J620" s="46">
        <v>1.1000000000000001</v>
      </c>
      <c r="K620" s="46">
        <v>1.1000000000000001</v>
      </c>
    </row>
    <row r="621" spans="1:11" s="25" customFormat="1" ht="15.95" customHeight="1">
      <c r="A621" s="52"/>
      <c r="B621" s="652" t="str">
        <f t="shared" si="16"/>
        <v>ESE</v>
      </c>
      <c r="C621" s="652" t="s">
        <v>508</v>
      </c>
      <c r="D621" s="653">
        <v>2021</v>
      </c>
      <c r="E621" s="653">
        <v>2020</v>
      </c>
      <c r="F621" s="653">
        <v>2019</v>
      </c>
      <c r="G621" s="653">
        <v>2018</v>
      </c>
      <c r="H621" s="654">
        <f>$H$4</f>
        <v>2017</v>
      </c>
      <c r="I621" s="654">
        <f>$I$4</f>
        <v>2016</v>
      </c>
      <c r="J621" s="652">
        <f>$J$4</f>
        <v>2015</v>
      </c>
      <c r="K621" s="652">
        <f>$K$4</f>
        <v>2014</v>
      </c>
    </row>
    <row r="622" spans="1:11" s="25" customFormat="1" ht="15.95" customHeight="1">
      <c r="A622" s="52"/>
      <c r="B622" s="26" t="str">
        <f t="shared" si="16"/>
        <v>ESE</v>
      </c>
      <c r="C622" s="13" t="s">
        <v>509</v>
      </c>
      <c r="D622" s="9">
        <v>52137</v>
      </c>
      <c r="E622" s="9">
        <v>48917</v>
      </c>
      <c r="F622" s="9">
        <v>46948</v>
      </c>
      <c r="G622" s="9">
        <v>45653</v>
      </c>
      <c r="H622" s="9">
        <v>45475</v>
      </c>
      <c r="I622" s="9">
        <v>44899</v>
      </c>
      <c r="J622" s="9">
        <v>38333</v>
      </c>
      <c r="K622" s="9">
        <v>18998</v>
      </c>
    </row>
    <row r="623" spans="1:11" ht="15.95" customHeight="1">
      <c r="B623" s="26" t="str">
        <f t="shared" si="16"/>
        <v>ESE</v>
      </c>
      <c r="C623" s="13" t="s">
        <v>513</v>
      </c>
      <c r="D623" s="9">
        <v>12685</v>
      </c>
      <c r="E623" s="9">
        <v>11739</v>
      </c>
      <c r="F623" s="9">
        <v>11483</v>
      </c>
      <c r="G623" s="9">
        <v>11724</v>
      </c>
      <c r="H623" s="9">
        <v>12494</v>
      </c>
      <c r="I623" s="9">
        <v>11849</v>
      </c>
      <c r="J623" s="9">
        <v>10815</v>
      </c>
      <c r="K623" s="9">
        <v>10542</v>
      </c>
    </row>
    <row r="624" spans="1:11" ht="15.95" customHeight="1">
      <c r="B624" s="26" t="str">
        <f t="shared" si="16"/>
        <v>ESE</v>
      </c>
      <c r="C624" s="13" t="s">
        <v>517</v>
      </c>
      <c r="D624" s="9">
        <v>3316</v>
      </c>
      <c r="E624" s="9">
        <v>2609</v>
      </c>
      <c r="F624" s="9">
        <v>2637</v>
      </c>
      <c r="G624" s="9">
        <v>2754</v>
      </c>
      <c r="H624" s="9">
        <v>2969</v>
      </c>
      <c r="I624" s="9">
        <v>2941</v>
      </c>
      <c r="J624" s="9">
        <v>2706</v>
      </c>
      <c r="K624" s="9">
        <v>2226</v>
      </c>
    </row>
    <row r="625" spans="1:11" ht="15.95" customHeight="1">
      <c r="B625" s="26" t="str">
        <f t="shared" si="16"/>
        <v>ESE</v>
      </c>
      <c r="C625" s="13" t="s">
        <v>521</v>
      </c>
      <c r="D625" s="9">
        <v>2044</v>
      </c>
      <c r="E625" s="9">
        <v>1795</v>
      </c>
      <c r="F625" s="9">
        <v>1840</v>
      </c>
      <c r="G625" s="9">
        <v>1821</v>
      </c>
      <c r="H625" s="9">
        <v>1692</v>
      </c>
      <c r="I625" s="9">
        <v>1742</v>
      </c>
      <c r="J625" s="9">
        <v>1690</v>
      </c>
      <c r="K625" s="9">
        <v>2572</v>
      </c>
    </row>
    <row r="626" spans="1:11" s="25" customFormat="1" ht="15.95" customHeight="1">
      <c r="A626" s="52"/>
      <c r="B626" s="652" t="str">
        <f t="shared" si="16"/>
        <v>ESE</v>
      </c>
      <c r="C626" s="652" t="s">
        <v>525</v>
      </c>
      <c r="D626" s="653">
        <v>2021</v>
      </c>
      <c r="E626" s="653">
        <v>2020</v>
      </c>
      <c r="F626" s="653">
        <v>2019</v>
      </c>
      <c r="G626" s="653">
        <v>2018</v>
      </c>
      <c r="H626" s="654">
        <f>$H$4</f>
        <v>2017</v>
      </c>
      <c r="I626" s="654">
        <f>$I$4</f>
        <v>2016</v>
      </c>
      <c r="J626" s="652">
        <f>$J$4</f>
        <v>2015</v>
      </c>
      <c r="K626" s="652">
        <f>$K$4</f>
        <v>2014</v>
      </c>
    </row>
    <row r="627" spans="1:11" s="27" customFormat="1" ht="15.95" customHeight="1">
      <c r="B627" s="26" t="str">
        <f t="shared" si="16"/>
        <v>ESE</v>
      </c>
      <c r="C627" s="13" t="s">
        <v>526</v>
      </c>
      <c r="D627" s="5">
        <v>51.39</v>
      </c>
      <c r="E627" s="5">
        <v>54.05</v>
      </c>
      <c r="F627" s="5">
        <v>56.07</v>
      </c>
      <c r="G627" s="5">
        <v>55.9</v>
      </c>
      <c r="H627" s="5">
        <v>57.65</v>
      </c>
      <c r="I627" s="5">
        <v>59</v>
      </c>
      <c r="J627" s="5">
        <v>59</v>
      </c>
      <c r="K627" s="5">
        <v>64</v>
      </c>
    </row>
    <row r="628" spans="1:11" s="52" customFormat="1" ht="15.95" customHeight="1">
      <c r="B628" s="26" t="str">
        <f t="shared" si="16"/>
        <v>ESE</v>
      </c>
      <c r="C628" s="13" t="s">
        <v>530</v>
      </c>
      <c r="D628" s="5" t="s">
        <v>62</v>
      </c>
      <c r="E628" s="5" t="s">
        <v>101</v>
      </c>
      <c r="F628" s="5" t="s">
        <v>101</v>
      </c>
      <c r="G628" s="5">
        <v>7.76</v>
      </c>
      <c r="H628" s="5">
        <v>14</v>
      </c>
      <c r="I628" s="5">
        <v>4.88</v>
      </c>
      <c r="J628" s="5">
        <v>10.7</v>
      </c>
      <c r="K628" s="5">
        <v>6.88</v>
      </c>
    </row>
    <row r="629" spans="1:11" s="27" customFormat="1" ht="15.95" customHeight="1">
      <c r="B629" s="26" t="str">
        <f t="shared" si="16"/>
        <v>ESE</v>
      </c>
      <c r="C629" s="13" t="s">
        <v>533</v>
      </c>
      <c r="D629" s="5" t="s">
        <v>62</v>
      </c>
      <c r="E629" s="5" t="s">
        <v>101</v>
      </c>
      <c r="F629" s="5" t="s">
        <v>101</v>
      </c>
      <c r="G629" s="5">
        <v>62.08</v>
      </c>
      <c r="H629" s="93">
        <v>64</v>
      </c>
      <c r="I629" s="93">
        <v>48.18</v>
      </c>
      <c r="J629" s="93">
        <v>25.33</v>
      </c>
      <c r="K629" s="93">
        <v>9.18</v>
      </c>
    </row>
    <row r="630" spans="1:11" s="27" customFormat="1" ht="15.95" customHeight="1">
      <c r="B630" s="26" t="str">
        <f t="shared" si="16"/>
        <v>ESE</v>
      </c>
      <c r="C630" s="13" t="s">
        <v>536</v>
      </c>
      <c r="D630" s="5">
        <v>1.92</v>
      </c>
      <c r="E630" s="5">
        <v>1.4</v>
      </c>
      <c r="F630" s="5">
        <v>2.2400000000000002</v>
      </c>
      <c r="G630" s="5">
        <v>2.23</v>
      </c>
      <c r="H630" s="5">
        <v>2</v>
      </c>
      <c r="I630" s="5">
        <v>3.11</v>
      </c>
      <c r="J630" s="5">
        <v>3.44</v>
      </c>
      <c r="K630" s="5">
        <v>10.9</v>
      </c>
    </row>
    <row r="631" spans="1:11" s="27" customFormat="1" ht="15.95" customHeight="1">
      <c r="B631" s="26" t="str">
        <f t="shared" si="16"/>
        <v>ESE</v>
      </c>
      <c r="C631" s="13" t="s">
        <v>540</v>
      </c>
      <c r="D631" s="5">
        <v>58.12</v>
      </c>
      <c r="E631" s="5">
        <v>41.87</v>
      </c>
      <c r="F631" s="5">
        <v>67.16</v>
      </c>
      <c r="G631" s="5">
        <v>66.819999999999993</v>
      </c>
      <c r="H631" s="93">
        <v>3969</v>
      </c>
      <c r="I631" s="93">
        <v>93.17</v>
      </c>
      <c r="J631" s="93">
        <v>34.4</v>
      </c>
      <c r="K631" s="93">
        <v>27409</v>
      </c>
    </row>
    <row r="632" spans="1:11" s="27" customFormat="1" ht="15.95" customHeight="1">
      <c r="B632" s="26" t="str">
        <f t="shared" si="16"/>
        <v>ESE</v>
      </c>
      <c r="C632" s="13" t="s">
        <v>544</v>
      </c>
      <c r="D632" s="5">
        <v>0.93</v>
      </c>
      <c r="E632" s="5">
        <v>6.33</v>
      </c>
      <c r="F632" s="5">
        <v>1.19</v>
      </c>
      <c r="G632" s="5">
        <v>5.73</v>
      </c>
      <c r="H632" s="5">
        <v>9</v>
      </c>
      <c r="I632" s="5">
        <v>4.32</v>
      </c>
      <c r="J632" s="5">
        <v>9.31</v>
      </c>
      <c r="K632" s="5">
        <v>2.81</v>
      </c>
    </row>
    <row r="633" spans="1:11" s="27" customFormat="1" ht="15.95" customHeight="1">
      <c r="B633" s="26" t="str">
        <f t="shared" si="16"/>
        <v>ESE</v>
      </c>
      <c r="C633" s="13" t="s">
        <v>548</v>
      </c>
      <c r="D633" s="93">
        <v>28.23</v>
      </c>
      <c r="E633" s="93">
        <v>3</v>
      </c>
      <c r="F633" s="93">
        <v>35.549999999999997</v>
      </c>
      <c r="G633" s="5">
        <v>63.87</v>
      </c>
      <c r="H633" s="93">
        <v>429</v>
      </c>
      <c r="I633" s="93">
        <v>60</v>
      </c>
      <c r="J633" s="93">
        <v>32.83</v>
      </c>
      <c r="K633" s="93">
        <v>10598</v>
      </c>
    </row>
    <row r="634" spans="1:11" s="27" customFormat="1" ht="15.95" customHeight="1">
      <c r="B634" s="26" t="str">
        <f t="shared" si="16"/>
        <v>ESE</v>
      </c>
      <c r="C634" s="13" t="s">
        <v>552</v>
      </c>
      <c r="D634" s="5" t="s">
        <v>62</v>
      </c>
      <c r="E634" s="5" t="s">
        <v>101</v>
      </c>
      <c r="F634" s="5" t="s">
        <v>101</v>
      </c>
      <c r="G634" s="5" t="s">
        <v>101</v>
      </c>
      <c r="H634" s="5">
        <v>0</v>
      </c>
      <c r="I634" s="5">
        <v>0</v>
      </c>
      <c r="J634" s="5">
        <v>0</v>
      </c>
      <c r="K634" s="5">
        <v>0</v>
      </c>
    </row>
    <row r="635" spans="1:11" s="27" customFormat="1" ht="15.95" customHeight="1">
      <c r="B635" s="26" t="str">
        <f t="shared" si="16"/>
        <v>ESE</v>
      </c>
      <c r="C635" s="13" t="s">
        <v>553</v>
      </c>
      <c r="D635" s="5" t="s">
        <v>62</v>
      </c>
      <c r="E635" s="5" t="s">
        <v>101</v>
      </c>
      <c r="F635" s="5" t="s">
        <v>101</v>
      </c>
      <c r="G635" s="5" t="s">
        <v>101</v>
      </c>
      <c r="H635" s="5">
        <v>0</v>
      </c>
      <c r="I635" s="5">
        <v>0</v>
      </c>
      <c r="J635" s="5">
        <v>0</v>
      </c>
      <c r="K635" s="5">
        <v>5</v>
      </c>
    </row>
    <row r="636" spans="1:11" s="25" customFormat="1" ht="15.95" customHeight="1">
      <c r="A636" s="52"/>
      <c r="B636" s="652" t="str">
        <f t="shared" si="16"/>
        <v>ESE</v>
      </c>
      <c r="C636" s="652" t="s">
        <v>554</v>
      </c>
      <c r="D636" s="653">
        <v>2021</v>
      </c>
      <c r="E636" s="653">
        <v>2020</v>
      </c>
      <c r="F636" s="653">
        <v>2019</v>
      </c>
      <c r="G636" s="653">
        <v>2018</v>
      </c>
      <c r="H636" s="654">
        <f>$H$4</f>
        <v>2017</v>
      </c>
      <c r="I636" s="654">
        <f>$I$4</f>
        <v>2016</v>
      </c>
      <c r="J636" s="652">
        <f>$J$4</f>
        <v>2015</v>
      </c>
      <c r="K636" s="652">
        <f>$K$4</f>
        <v>2014</v>
      </c>
    </row>
    <row r="637" spans="1:11" s="27" customFormat="1" ht="15.95" customHeight="1">
      <c r="B637" s="26" t="str">
        <f t="shared" si="16"/>
        <v>ESE</v>
      </c>
      <c r="C637" s="19" t="s">
        <v>555</v>
      </c>
      <c r="D637" s="230"/>
      <c r="E637" s="94"/>
      <c r="F637" s="94"/>
      <c r="G637" s="94"/>
      <c r="H637" s="94"/>
      <c r="I637" s="94"/>
      <c r="J637" s="94"/>
      <c r="K637" s="95"/>
    </row>
    <row r="638" spans="1:11" s="52" customFormat="1" ht="15.95" customHeight="1">
      <c r="B638" s="26" t="str">
        <f t="shared" si="16"/>
        <v>ESE</v>
      </c>
      <c r="C638" s="96" t="s">
        <v>556</v>
      </c>
      <c r="D638" s="97">
        <v>1.11E-2</v>
      </c>
      <c r="E638" s="97">
        <v>9.5999999999999992E-3</v>
      </c>
      <c r="F638" s="97">
        <v>9.7999999999999997E-3</v>
      </c>
      <c r="G638" s="97">
        <v>1.0999999999999999E-2</v>
      </c>
      <c r="H638" s="97">
        <v>1.6E-2</v>
      </c>
      <c r="I638" s="97">
        <v>0.01</v>
      </c>
      <c r="J638" s="97">
        <v>0.02</v>
      </c>
      <c r="K638" s="97">
        <v>0.02</v>
      </c>
    </row>
    <row r="639" spans="1:11" s="27" customFormat="1" ht="15.95" customHeight="1">
      <c r="B639" s="26" t="str">
        <f t="shared" si="16"/>
        <v>ESE</v>
      </c>
      <c r="C639" s="13" t="s">
        <v>557</v>
      </c>
      <c r="D639" s="31">
        <v>0.68149999999999999</v>
      </c>
      <c r="E639" s="31">
        <v>0.72370000000000001</v>
      </c>
      <c r="F639" s="31">
        <v>0.73470000000000002</v>
      </c>
      <c r="G639" s="31">
        <v>0.79369999999999996</v>
      </c>
      <c r="H639" s="31">
        <v>0.78400000000000003</v>
      </c>
      <c r="I639" s="31">
        <v>0.67</v>
      </c>
      <c r="J639" s="31">
        <v>0.72</v>
      </c>
      <c r="K639" s="31">
        <v>0.79</v>
      </c>
    </row>
    <row r="640" spans="1:11" s="27" customFormat="1" ht="15.95" customHeight="1">
      <c r="B640" s="26" t="str">
        <f t="shared" si="16"/>
        <v>ESE</v>
      </c>
      <c r="C640" s="13" t="s">
        <v>558</v>
      </c>
      <c r="D640" s="31">
        <v>0.16700000000000001</v>
      </c>
      <c r="E640" s="31">
        <v>0.13159999999999999</v>
      </c>
      <c r="F640" s="31">
        <v>0.12590000000000001</v>
      </c>
      <c r="G640" s="31">
        <v>7.0800000000000002E-2</v>
      </c>
      <c r="H640" s="31">
        <v>6.4000000000000001E-2</v>
      </c>
      <c r="I640" s="31">
        <v>0.14000000000000001</v>
      </c>
      <c r="J640" s="31">
        <v>7.0000000000000007E-2</v>
      </c>
      <c r="K640" s="31" t="s">
        <v>100</v>
      </c>
    </row>
    <row r="641" spans="1:11" s="27" customFormat="1" ht="15.95" customHeight="1">
      <c r="B641" s="26" t="str">
        <f t="shared" si="16"/>
        <v>ESE</v>
      </c>
      <c r="C641" s="13" t="s">
        <v>559</v>
      </c>
      <c r="D641" s="31">
        <v>0.12809999999999999</v>
      </c>
      <c r="E641" s="31">
        <v>0.12559999999999999</v>
      </c>
      <c r="F641" s="31">
        <v>0.12709999999999999</v>
      </c>
      <c r="G641" s="31">
        <v>8.7900000000000006E-2</v>
      </c>
      <c r="H641" s="31">
        <v>9.7000000000000003E-2</v>
      </c>
      <c r="I641" s="31">
        <v>0.05</v>
      </c>
      <c r="J641" s="31">
        <v>0.14000000000000001</v>
      </c>
      <c r="K641" s="31">
        <v>0.13</v>
      </c>
    </row>
    <row r="642" spans="1:11" s="27" customFormat="1" ht="15.95" customHeight="1">
      <c r="B642" s="26" t="str">
        <f t="shared" si="16"/>
        <v>ESE</v>
      </c>
      <c r="C642" s="13" t="s">
        <v>560</v>
      </c>
      <c r="D642" s="31">
        <v>1.2200000000000001E-2</v>
      </c>
      <c r="E642" s="31">
        <v>9.5999999999999992E-3</v>
      </c>
      <c r="F642" s="31">
        <v>2.3999999999999998E-3</v>
      </c>
      <c r="G642" s="31">
        <v>3.6600000000000001E-2</v>
      </c>
      <c r="H642" s="31">
        <v>3.9E-2</v>
      </c>
      <c r="I642" s="31">
        <v>0.13</v>
      </c>
      <c r="J642" s="31">
        <v>0.05</v>
      </c>
      <c r="K642" s="31">
        <v>0.06</v>
      </c>
    </row>
    <row r="643" spans="1:11" s="27" customFormat="1" ht="15.95" customHeight="1">
      <c r="B643" s="26" t="str">
        <f t="shared" si="16"/>
        <v>ESE</v>
      </c>
      <c r="C643" s="13" t="s">
        <v>561</v>
      </c>
      <c r="D643" s="262">
        <v>409324</v>
      </c>
      <c r="E643" s="5">
        <v>131856</v>
      </c>
      <c r="F643" s="5">
        <v>198279</v>
      </c>
      <c r="G643" s="5">
        <v>202666</v>
      </c>
      <c r="H643" s="5">
        <v>297</v>
      </c>
      <c r="I643" s="5">
        <v>284</v>
      </c>
      <c r="J643" s="5">
        <v>373</v>
      </c>
      <c r="K643" s="5" t="s">
        <v>677</v>
      </c>
    </row>
    <row r="644" spans="1:11" s="27" customFormat="1" ht="15.95" customHeight="1">
      <c r="B644" s="26" t="str">
        <f t="shared" si="16"/>
        <v>ESE</v>
      </c>
      <c r="C644" s="19" t="s">
        <v>562</v>
      </c>
      <c r="D644" s="230"/>
      <c r="E644" s="94"/>
      <c r="F644" s="94"/>
      <c r="G644" s="94"/>
      <c r="H644" s="94"/>
      <c r="I644" s="94"/>
      <c r="J644" s="94"/>
      <c r="K644" s="95"/>
    </row>
    <row r="645" spans="1:11" s="27" customFormat="1" ht="15.95" customHeight="1">
      <c r="B645" s="26" t="str">
        <f t="shared" si="16"/>
        <v>ESE</v>
      </c>
      <c r="C645" s="13" t="s">
        <v>509</v>
      </c>
      <c r="D645" s="13">
        <v>2.35</v>
      </c>
      <c r="E645" s="5" t="s">
        <v>101</v>
      </c>
      <c r="F645" s="5">
        <v>14</v>
      </c>
      <c r="G645" s="5">
        <v>16</v>
      </c>
      <c r="H645" s="5">
        <v>40</v>
      </c>
      <c r="I645" s="5">
        <v>35</v>
      </c>
      <c r="J645" s="5">
        <v>38</v>
      </c>
      <c r="K645" s="5">
        <v>78</v>
      </c>
    </row>
    <row r="646" spans="1:11" s="27" customFormat="1" ht="15.95" customHeight="1">
      <c r="B646" s="26" t="str">
        <f t="shared" si="16"/>
        <v>ESE</v>
      </c>
      <c r="C646" s="13" t="s">
        <v>513</v>
      </c>
      <c r="D646" s="13">
        <v>18.38</v>
      </c>
      <c r="E646" s="5">
        <v>41.8</v>
      </c>
      <c r="F646" s="5">
        <v>33.299999999999997</v>
      </c>
      <c r="G646" s="5">
        <v>11.43</v>
      </c>
      <c r="H646" s="5">
        <v>56.1</v>
      </c>
      <c r="I646" s="5">
        <v>69</v>
      </c>
      <c r="J646" s="5">
        <v>87</v>
      </c>
      <c r="K646" s="5">
        <v>97</v>
      </c>
    </row>
    <row r="647" spans="1:11" s="27" customFormat="1" ht="15.95" customHeight="1">
      <c r="B647" s="26" t="str">
        <f t="shared" si="16"/>
        <v>ESE</v>
      </c>
      <c r="C647" s="13" t="s">
        <v>517</v>
      </c>
      <c r="D647" s="13">
        <v>59.14</v>
      </c>
      <c r="E647" s="5">
        <v>27.21</v>
      </c>
      <c r="F647" s="5">
        <v>33.29</v>
      </c>
      <c r="G647" s="5">
        <v>60.7</v>
      </c>
      <c r="H647" s="5">
        <v>80.8</v>
      </c>
      <c r="I647" s="5">
        <v>60</v>
      </c>
      <c r="J647" s="5">
        <v>51</v>
      </c>
      <c r="K647" s="5">
        <v>52</v>
      </c>
    </row>
    <row r="648" spans="1:11" s="27" customFormat="1" ht="15.95" customHeight="1">
      <c r="B648" s="26" t="str">
        <f t="shared" si="16"/>
        <v>ESE</v>
      </c>
      <c r="C648" s="13" t="s">
        <v>521</v>
      </c>
      <c r="D648" s="13">
        <v>94.46</v>
      </c>
      <c r="E648" s="5">
        <v>87.93</v>
      </c>
      <c r="F648" s="5">
        <v>87.86</v>
      </c>
      <c r="G648" s="5">
        <v>96.2</v>
      </c>
      <c r="H648" s="5">
        <v>106.8</v>
      </c>
      <c r="I648" s="5">
        <v>112</v>
      </c>
      <c r="J648" s="5">
        <v>102</v>
      </c>
      <c r="K648" s="5">
        <v>126</v>
      </c>
    </row>
    <row r="649" spans="1:11" s="25" customFormat="1" ht="15.95" customHeight="1">
      <c r="A649" s="52"/>
      <c r="B649" s="652" t="str">
        <f t="shared" si="16"/>
        <v>ESE</v>
      </c>
      <c r="C649" s="652" t="s">
        <v>576</v>
      </c>
      <c r="D649" s="653">
        <v>2021</v>
      </c>
      <c r="E649" s="653">
        <v>2020</v>
      </c>
      <c r="F649" s="653">
        <v>2019</v>
      </c>
      <c r="G649" s="653">
        <v>2018</v>
      </c>
      <c r="H649" s="654">
        <f>$H$4</f>
        <v>2017</v>
      </c>
      <c r="I649" s="654">
        <f>$I$4</f>
        <v>2016</v>
      </c>
      <c r="J649" s="652">
        <f>$J$4</f>
        <v>2015</v>
      </c>
      <c r="K649" s="652">
        <f>$K$4</f>
        <v>2014</v>
      </c>
    </row>
    <row r="650" spans="1:11" s="27" customFormat="1" ht="15.95" customHeight="1">
      <c r="B650" s="26" t="str">
        <f t="shared" si="16"/>
        <v>ESE</v>
      </c>
      <c r="C650" s="13" t="s">
        <v>577</v>
      </c>
      <c r="D650" s="98">
        <v>0.1013</v>
      </c>
      <c r="E650" s="98">
        <v>6.2199999999999998E-2</v>
      </c>
      <c r="F650" s="98">
        <v>7.5200000000000003E-2</v>
      </c>
      <c r="G650" s="98">
        <v>5.6800000000000003E-2</v>
      </c>
      <c r="H650" s="98">
        <v>9.5799999999999996E-2</v>
      </c>
      <c r="I650" s="98">
        <v>8.1900000000000001E-2</v>
      </c>
      <c r="J650" s="98">
        <v>6.4399999999999999E-2</v>
      </c>
      <c r="K650" s="98" t="s">
        <v>100</v>
      </c>
    </row>
    <row r="651" spans="1:11" s="25" customFormat="1" ht="15.95" customHeight="1">
      <c r="A651" s="52"/>
      <c r="B651" s="652" t="str">
        <f t="shared" si="16"/>
        <v>ESE</v>
      </c>
      <c r="C651" s="652" t="s">
        <v>578</v>
      </c>
      <c r="D651" s="653">
        <v>2021</v>
      </c>
      <c r="E651" s="653">
        <v>2020</v>
      </c>
      <c r="F651" s="653">
        <v>2019</v>
      </c>
      <c r="G651" s="653">
        <v>2018</v>
      </c>
      <c r="H651" s="654">
        <f>$H$4</f>
        <v>2017</v>
      </c>
      <c r="I651" s="654">
        <f>$I$4</f>
        <v>2016</v>
      </c>
      <c r="J651" s="652">
        <f>$J$4</f>
        <v>2015</v>
      </c>
      <c r="K651" s="652">
        <f>$K$4</f>
        <v>2014</v>
      </c>
    </row>
    <row r="652" spans="1:11" s="27" customFormat="1" ht="15.95" customHeight="1">
      <c r="B652" s="26" t="str">
        <f t="shared" si="16"/>
        <v>ESE</v>
      </c>
      <c r="C652" s="13" t="s">
        <v>579</v>
      </c>
      <c r="D652" s="9">
        <v>19410</v>
      </c>
      <c r="E652" s="9">
        <v>27223</v>
      </c>
      <c r="F652" s="9">
        <v>25432</v>
      </c>
      <c r="G652" s="9">
        <v>23073</v>
      </c>
      <c r="H652" s="9">
        <v>21092</v>
      </c>
      <c r="I652" s="9">
        <v>19718</v>
      </c>
      <c r="J652" s="9">
        <v>18714</v>
      </c>
      <c r="K652" s="9">
        <v>15847</v>
      </c>
    </row>
    <row r="653" spans="1:11" s="27" customFormat="1" ht="15.95" customHeight="1">
      <c r="B653" s="26" t="str">
        <f t="shared" si="16"/>
        <v>ESE</v>
      </c>
      <c r="C653" s="13" t="s">
        <v>580</v>
      </c>
      <c r="D653" s="5">
        <v>32</v>
      </c>
      <c r="E653" s="5">
        <v>18</v>
      </c>
      <c r="F653" s="5">
        <v>30</v>
      </c>
      <c r="G653" s="5">
        <v>55</v>
      </c>
      <c r="H653" s="5">
        <v>58</v>
      </c>
      <c r="I653" s="5">
        <v>60</v>
      </c>
      <c r="J653" s="5">
        <v>115</v>
      </c>
      <c r="K653" s="5">
        <v>117</v>
      </c>
    </row>
    <row r="654" spans="1:11" s="27" customFormat="1" ht="15.95" customHeight="1">
      <c r="B654" s="26" t="str">
        <f t="shared" ref="B654:B660" si="17">$B$588</f>
        <v>ESE</v>
      </c>
      <c r="C654" s="13" t="s">
        <v>581</v>
      </c>
      <c r="D654" s="5">
        <v>32</v>
      </c>
      <c r="E654" s="5">
        <v>32</v>
      </c>
      <c r="F654" s="5">
        <v>53</v>
      </c>
      <c r="G654" s="5">
        <v>37</v>
      </c>
      <c r="H654" s="5">
        <v>51</v>
      </c>
      <c r="I654" s="5">
        <v>43</v>
      </c>
      <c r="J654" s="5">
        <v>38</v>
      </c>
      <c r="K654" s="5" t="s">
        <v>100</v>
      </c>
    </row>
    <row r="655" spans="1:11" s="27" customFormat="1" ht="15.95" customHeight="1">
      <c r="B655" s="26" t="str">
        <f t="shared" si="17"/>
        <v>ESE</v>
      </c>
      <c r="C655" s="13" t="s">
        <v>582</v>
      </c>
      <c r="D655" s="5">
        <v>11</v>
      </c>
      <c r="E655" s="5">
        <v>14</v>
      </c>
      <c r="F655" s="5">
        <v>29</v>
      </c>
      <c r="G655" s="5">
        <v>9</v>
      </c>
      <c r="H655" s="5">
        <v>20</v>
      </c>
      <c r="I655" s="5">
        <v>21</v>
      </c>
      <c r="J655" s="5">
        <v>17</v>
      </c>
      <c r="K655" s="5" t="s">
        <v>100</v>
      </c>
    </row>
    <row r="656" spans="1:11" s="27" customFormat="1" ht="15.95" customHeight="1">
      <c r="B656" s="26" t="str">
        <f t="shared" si="17"/>
        <v>ESE</v>
      </c>
      <c r="C656" s="13" t="s">
        <v>583</v>
      </c>
      <c r="D656" s="9">
        <v>4794</v>
      </c>
      <c r="E656" s="9">
        <v>9973</v>
      </c>
      <c r="F656" s="9">
        <v>9847</v>
      </c>
      <c r="G656" s="9">
        <v>4093</v>
      </c>
      <c r="H656" s="9">
        <v>4896</v>
      </c>
      <c r="I656" s="9">
        <v>4087</v>
      </c>
      <c r="J656" s="9">
        <v>5306</v>
      </c>
      <c r="K656" s="9">
        <v>3278.32</v>
      </c>
    </row>
    <row r="657" spans="1:11" s="25" customFormat="1" ht="15.95" customHeight="1">
      <c r="A657" s="52"/>
      <c r="B657" s="652" t="str">
        <f t="shared" si="17"/>
        <v>ESE</v>
      </c>
      <c r="C657" s="652" t="s">
        <v>584</v>
      </c>
      <c r="D657" s="653">
        <v>2021</v>
      </c>
      <c r="E657" s="653">
        <v>2020</v>
      </c>
      <c r="F657" s="653">
        <v>2019</v>
      </c>
      <c r="G657" s="653">
        <v>2018</v>
      </c>
      <c r="H657" s="654">
        <f>$H$4</f>
        <v>2017</v>
      </c>
      <c r="I657" s="654">
        <f>$I$4</f>
        <v>2016</v>
      </c>
      <c r="J657" s="652">
        <f>$J$4</f>
        <v>2015</v>
      </c>
      <c r="K657" s="652">
        <f>$K$4</f>
        <v>2014</v>
      </c>
    </row>
    <row r="658" spans="1:11" s="27" customFormat="1" ht="15.95" customHeight="1">
      <c r="B658" s="26" t="str">
        <f t="shared" si="17"/>
        <v>ESE</v>
      </c>
      <c r="C658" s="13" t="s">
        <v>585</v>
      </c>
      <c r="D658" s="9">
        <v>3159</v>
      </c>
      <c r="E658" s="9">
        <v>7784</v>
      </c>
      <c r="F658" s="9">
        <v>2843</v>
      </c>
      <c r="G658" s="9">
        <v>3243</v>
      </c>
      <c r="H658" s="9">
        <v>23595</v>
      </c>
      <c r="I658" s="9">
        <v>17533</v>
      </c>
      <c r="J658" s="9">
        <v>15870</v>
      </c>
      <c r="K658" s="9" t="s">
        <v>672</v>
      </c>
    </row>
    <row r="659" spans="1:11" s="27" customFormat="1" ht="15.95" customHeight="1">
      <c r="B659" s="26" t="str">
        <f t="shared" si="17"/>
        <v>ESE</v>
      </c>
      <c r="C659" s="13" t="s">
        <v>586</v>
      </c>
      <c r="D659" s="9">
        <v>717</v>
      </c>
      <c r="E659" s="9">
        <v>541</v>
      </c>
      <c r="F659" s="9">
        <v>620</v>
      </c>
      <c r="G659" s="5">
        <v>407</v>
      </c>
      <c r="H659" s="5">
        <v>575</v>
      </c>
      <c r="I659" s="5">
        <v>450</v>
      </c>
      <c r="J659" s="5">
        <v>478</v>
      </c>
      <c r="K659" s="5">
        <v>658</v>
      </c>
    </row>
    <row r="660" spans="1:11" ht="15.95" customHeight="1">
      <c r="B660" s="26" t="str">
        <f t="shared" si="17"/>
        <v>ESE</v>
      </c>
      <c r="C660" s="681"/>
      <c r="D660" s="682"/>
      <c r="E660" s="682"/>
      <c r="F660" s="682"/>
      <c r="G660" s="682"/>
      <c r="H660" s="683"/>
      <c r="I660" s="683"/>
      <c r="J660" s="683"/>
      <c r="K660" s="684"/>
    </row>
    <row r="661" spans="1:11" s="25" customFormat="1" ht="15.95" customHeight="1">
      <c r="A661" s="52"/>
      <c r="B661" s="652" t="s">
        <v>23</v>
      </c>
      <c r="C661" s="652" t="s">
        <v>447</v>
      </c>
      <c r="D661" s="653">
        <v>2021</v>
      </c>
      <c r="E661" s="653">
        <v>2020</v>
      </c>
      <c r="F661" s="653">
        <v>2019</v>
      </c>
      <c r="G661" s="653">
        <v>2018</v>
      </c>
      <c r="H661" s="654">
        <f>$H$4</f>
        <v>2017</v>
      </c>
      <c r="I661" s="654">
        <f>$I$4</f>
        <v>2016</v>
      </c>
      <c r="J661" s="652">
        <f>$J$4</f>
        <v>2015</v>
      </c>
      <c r="K661" s="670"/>
    </row>
    <row r="662" spans="1:11" ht="15.95" customHeight="1">
      <c r="B662" s="26" t="str">
        <f>$B$661</f>
        <v>ESS</v>
      </c>
      <c r="C662" s="26" t="s">
        <v>448</v>
      </c>
      <c r="D662" s="45">
        <v>1014</v>
      </c>
      <c r="E662" s="45">
        <v>1009</v>
      </c>
      <c r="F662" s="45">
        <v>1028</v>
      </c>
      <c r="G662" s="45">
        <v>1041</v>
      </c>
      <c r="H662" s="45">
        <v>1064</v>
      </c>
      <c r="I662" s="45" t="s">
        <v>164</v>
      </c>
      <c r="J662" s="45" t="s">
        <v>165</v>
      </c>
      <c r="K662" s="685"/>
    </row>
    <row r="663" spans="1:11" ht="26.25" customHeight="1">
      <c r="B663" s="26" t="str">
        <f t="shared" ref="B663:B726" si="18">$B$661</f>
        <v>ESS</v>
      </c>
      <c r="C663" s="26" t="s">
        <v>451</v>
      </c>
      <c r="D663" s="46">
        <v>261</v>
      </c>
      <c r="E663" s="46">
        <v>233</v>
      </c>
      <c r="F663" s="46">
        <v>222</v>
      </c>
      <c r="G663" s="45">
        <v>239</v>
      </c>
      <c r="H663" s="46">
        <v>194</v>
      </c>
      <c r="I663" s="46" t="s">
        <v>167</v>
      </c>
      <c r="J663" s="46" t="s">
        <v>168</v>
      </c>
      <c r="K663" s="685"/>
    </row>
    <row r="664" spans="1:11" ht="15.95" customHeight="1">
      <c r="B664" s="26" t="str">
        <f t="shared" si="18"/>
        <v>ESS</v>
      </c>
      <c r="C664" s="26" t="s">
        <v>455</v>
      </c>
      <c r="D664" s="43">
        <v>0.30080000000000001</v>
      </c>
      <c r="E664" s="43">
        <v>0.30030000000000001</v>
      </c>
      <c r="F664" s="43">
        <v>0.33750000000000002</v>
      </c>
      <c r="G664" s="43">
        <v>0.30070000000000002</v>
      </c>
      <c r="H664" s="43">
        <v>0.32900000000000001</v>
      </c>
      <c r="I664" s="43">
        <v>0.29599999999999999</v>
      </c>
      <c r="J664" s="43">
        <v>0.33400000000000002</v>
      </c>
      <c r="K664" s="685"/>
    </row>
    <row r="665" spans="1:11" ht="15.95" customHeight="1">
      <c r="B665" s="26" t="str">
        <f t="shared" si="18"/>
        <v>ESS</v>
      </c>
      <c r="C665" s="26" t="s">
        <v>456</v>
      </c>
      <c r="D665" s="43">
        <v>0.42309999999999998</v>
      </c>
      <c r="E665" s="43">
        <v>0.42809999999999998</v>
      </c>
      <c r="F665" s="43">
        <v>0.40760000000000002</v>
      </c>
      <c r="G665" s="43">
        <v>0.42649999999999999</v>
      </c>
      <c r="H665" s="43">
        <v>0.39100000000000001</v>
      </c>
      <c r="I665" s="43">
        <v>0.378</v>
      </c>
      <c r="J665" s="43">
        <v>0.36099999999999999</v>
      </c>
      <c r="K665" s="685"/>
    </row>
    <row r="666" spans="1:11" ht="15.95" customHeight="1">
      <c r="B666" s="26" t="str">
        <f t="shared" si="18"/>
        <v>ESS</v>
      </c>
      <c r="C666" s="26" t="s">
        <v>457</v>
      </c>
      <c r="D666" s="43">
        <v>0.22289999999999999</v>
      </c>
      <c r="E666" s="43">
        <v>0.21410000000000001</v>
      </c>
      <c r="F666" s="43">
        <v>0.20910000000000001</v>
      </c>
      <c r="G666" s="43">
        <v>0.22</v>
      </c>
      <c r="H666" s="43">
        <v>0.18</v>
      </c>
      <c r="I666" s="43">
        <v>0.193</v>
      </c>
      <c r="J666" s="43">
        <v>0.188</v>
      </c>
      <c r="K666" s="685"/>
    </row>
    <row r="667" spans="1:11" ht="15.95" customHeight="1">
      <c r="B667" s="26" t="str">
        <f t="shared" si="18"/>
        <v>ESS</v>
      </c>
      <c r="C667" s="26" t="s">
        <v>458</v>
      </c>
      <c r="D667" s="43">
        <v>5.33E-2</v>
      </c>
      <c r="E667" s="43">
        <v>5.7500000000000002E-2</v>
      </c>
      <c r="F667" s="43">
        <v>4.5699999999999998E-2</v>
      </c>
      <c r="G667" s="43">
        <v>5.28E-2</v>
      </c>
      <c r="H667" s="43">
        <v>0.1</v>
      </c>
      <c r="I667" s="43">
        <v>0.13300000000000001</v>
      </c>
      <c r="J667" s="43">
        <v>0.11700000000000001</v>
      </c>
      <c r="K667" s="685"/>
    </row>
    <row r="668" spans="1:11" ht="15.95" customHeight="1">
      <c r="B668" s="26" t="str">
        <f t="shared" si="18"/>
        <v>ESS</v>
      </c>
      <c r="C668" s="26" t="s">
        <v>459</v>
      </c>
      <c r="D668" s="43">
        <v>0.1489</v>
      </c>
      <c r="E668" s="43">
        <v>0.1368</v>
      </c>
      <c r="F668" s="43">
        <v>0.13619999999999999</v>
      </c>
      <c r="G668" s="43">
        <v>0.12870000000000001</v>
      </c>
      <c r="H668" s="43">
        <v>0.13900000000000001</v>
      </c>
      <c r="I668" s="43">
        <v>0.18</v>
      </c>
      <c r="J668" s="43">
        <v>0.20100000000000001</v>
      </c>
      <c r="K668" s="685"/>
    </row>
    <row r="669" spans="1:11" ht="15.95" customHeight="1">
      <c r="B669" s="26" t="str">
        <f t="shared" si="18"/>
        <v>ESS</v>
      </c>
      <c r="C669" s="26" t="s">
        <v>460</v>
      </c>
      <c r="D669" s="43">
        <v>0.10340000000000001</v>
      </c>
      <c r="E669" s="43">
        <v>6.4500000000000002E-2</v>
      </c>
      <c r="F669" s="43">
        <v>3.3300000000000003E-2</v>
      </c>
      <c r="G669" s="43">
        <v>0</v>
      </c>
      <c r="H669" s="43">
        <v>0</v>
      </c>
      <c r="I669" s="43">
        <v>6.8000000000000005E-2</v>
      </c>
      <c r="J669" s="43">
        <v>7.5999999999999998E-2</v>
      </c>
      <c r="K669" s="685"/>
    </row>
    <row r="670" spans="1:11" ht="15.95" customHeight="1">
      <c r="B670" s="26" t="str">
        <f t="shared" si="18"/>
        <v>ESS</v>
      </c>
      <c r="C670" s="26" t="s">
        <v>461</v>
      </c>
      <c r="D670" s="43">
        <v>2.1700000000000001E-2</v>
      </c>
      <c r="E670" s="43">
        <v>2.0799999999999999E-2</v>
      </c>
      <c r="F670" s="43">
        <v>1.8499999999999999E-2</v>
      </c>
      <c r="G670" s="43">
        <v>1.54E-2</v>
      </c>
      <c r="H670" s="43">
        <v>1.6E-2</v>
      </c>
      <c r="I670" s="43">
        <v>2.4E-2</v>
      </c>
      <c r="J670" s="43">
        <v>2.5000000000000001E-2</v>
      </c>
      <c r="K670" s="685"/>
    </row>
    <row r="671" spans="1:11" ht="15.95" customHeight="1">
      <c r="B671" s="26" t="str">
        <f t="shared" si="18"/>
        <v>ESS</v>
      </c>
      <c r="C671" s="26" t="s">
        <v>462</v>
      </c>
      <c r="D671" s="43">
        <v>0.17949999999999999</v>
      </c>
      <c r="E671" s="43">
        <v>0.1804</v>
      </c>
      <c r="F671" s="43">
        <v>0.16830000000000001</v>
      </c>
      <c r="G671" s="43">
        <v>0.1547</v>
      </c>
      <c r="H671" s="43">
        <v>0.13200000000000001</v>
      </c>
      <c r="I671" s="43">
        <v>0.11</v>
      </c>
      <c r="J671" s="43">
        <v>9.6000000000000002E-2</v>
      </c>
      <c r="K671" s="685"/>
    </row>
    <row r="672" spans="1:11" ht="15.95" customHeight="1">
      <c r="B672" s="26" t="str">
        <f t="shared" si="18"/>
        <v>ESS</v>
      </c>
      <c r="C672" s="26" t="s">
        <v>463</v>
      </c>
      <c r="D672" s="43">
        <v>6.9000000000000006E-2</v>
      </c>
      <c r="E672" s="43">
        <v>9.6799999999999997E-2</v>
      </c>
      <c r="F672" s="43">
        <v>0.16669999999999999</v>
      </c>
      <c r="G672" s="43">
        <v>0.1333</v>
      </c>
      <c r="H672" s="43">
        <v>0.111</v>
      </c>
      <c r="I672" s="43">
        <v>6.8000000000000005E-2</v>
      </c>
      <c r="J672" s="43">
        <v>0.05</v>
      </c>
      <c r="K672" s="685"/>
    </row>
    <row r="673" spans="1:11" ht="15.95" customHeight="1">
      <c r="B673" s="26" t="str">
        <f t="shared" si="18"/>
        <v>ESS</v>
      </c>
      <c r="C673" s="26" t="s">
        <v>464</v>
      </c>
      <c r="D673" s="43">
        <v>1.8700000000000001E-2</v>
      </c>
      <c r="E673" s="43">
        <v>1.5900000000000001E-2</v>
      </c>
      <c r="F673" s="43">
        <v>2.0400000000000001E-2</v>
      </c>
      <c r="G673" s="43">
        <v>2.7900000000000001E-2</v>
      </c>
      <c r="H673" s="43">
        <v>3.9E-2</v>
      </c>
      <c r="I673" s="43">
        <v>0.04</v>
      </c>
      <c r="J673" s="43">
        <v>6.7000000000000004E-2</v>
      </c>
      <c r="K673" s="685"/>
    </row>
    <row r="674" spans="1:11" ht="15.95" customHeight="1">
      <c r="B674" s="26" t="str">
        <f t="shared" si="18"/>
        <v>ESS</v>
      </c>
      <c r="C674" s="26" t="s">
        <v>465</v>
      </c>
      <c r="D674" s="43">
        <v>4.4400000000000002E-2</v>
      </c>
      <c r="E674" s="43">
        <v>3.1699999999999999E-2</v>
      </c>
      <c r="F674" s="43">
        <v>1.7500000000000002E-2</v>
      </c>
      <c r="G674" s="43">
        <v>3.1699999999999999E-2</v>
      </c>
      <c r="H674" s="43">
        <v>4.3999999999999997E-2</v>
      </c>
      <c r="I674" s="43">
        <v>0.03</v>
      </c>
      <c r="J674" s="43">
        <v>3.6999999999999998E-2</v>
      </c>
      <c r="K674" s="685"/>
    </row>
    <row r="675" spans="1:11" ht="15.95" customHeight="1">
      <c r="B675" s="26" t="str">
        <f t="shared" si="18"/>
        <v>ESS</v>
      </c>
      <c r="C675" s="26" t="s">
        <v>466</v>
      </c>
      <c r="D675" s="46">
        <v>39</v>
      </c>
      <c r="E675" s="46">
        <v>39</v>
      </c>
      <c r="F675" s="46">
        <v>35</v>
      </c>
      <c r="G675" s="46">
        <v>34</v>
      </c>
      <c r="H675" s="46">
        <v>23</v>
      </c>
      <c r="I675" s="46">
        <v>31</v>
      </c>
      <c r="J675" s="46">
        <v>32</v>
      </c>
      <c r="K675" s="685"/>
    </row>
    <row r="676" spans="1:11" s="25" customFormat="1" ht="15.95" customHeight="1">
      <c r="A676" s="52"/>
      <c r="B676" s="652" t="str">
        <f t="shared" si="18"/>
        <v>ESS</v>
      </c>
      <c r="C676" s="652" t="s">
        <v>467</v>
      </c>
      <c r="D676" s="653">
        <v>2021</v>
      </c>
      <c r="E676" s="653">
        <v>2020</v>
      </c>
      <c r="F676" s="653">
        <v>2019</v>
      </c>
      <c r="G676" s="653">
        <v>2018</v>
      </c>
      <c r="H676" s="654">
        <f>$H$4</f>
        <v>2017</v>
      </c>
      <c r="I676" s="654">
        <f>$I$4</f>
        <v>2016</v>
      </c>
      <c r="J676" s="652">
        <f>$J$4</f>
        <v>2015</v>
      </c>
      <c r="K676" s="685"/>
    </row>
    <row r="677" spans="1:11" ht="15.95" customHeight="1">
      <c r="B677" s="26" t="str">
        <f t="shared" si="18"/>
        <v>ESS</v>
      </c>
      <c r="C677" s="26" t="s">
        <v>468</v>
      </c>
      <c r="D677" s="45">
        <v>87770</v>
      </c>
      <c r="E677" s="45">
        <v>81679</v>
      </c>
      <c r="F677" s="45">
        <v>80588</v>
      </c>
      <c r="G677" s="45">
        <v>88070</v>
      </c>
      <c r="H677" s="45">
        <v>50076</v>
      </c>
      <c r="I677" s="45">
        <v>101050</v>
      </c>
      <c r="J677" s="45">
        <v>87346</v>
      </c>
      <c r="K677" s="685"/>
    </row>
    <row r="678" spans="1:11" ht="15.95" customHeight="1">
      <c r="B678" s="26" t="str">
        <f t="shared" si="18"/>
        <v>ESS</v>
      </c>
      <c r="C678" s="26" t="s">
        <v>470</v>
      </c>
      <c r="D678" s="46">
        <v>19946</v>
      </c>
      <c r="E678" s="46">
        <v>17571</v>
      </c>
      <c r="F678" s="46" t="s">
        <v>684</v>
      </c>
      <c r="G678" s="45">
        <v>21991</v>
      </c>
      <c r="H678" s="45">
        <v>14185</v>
      </c>
      <c r="I678" s="45">
        <v>18078</v>
      </c>
      <c r="J678" s="45">
        <v>16714</v>
      </c>
      <c r="K678" s="685"/>
    </row>
    <row r="679" spans="1:11" ht="15.95" customHeight="1">
      <c r="B679" s="26" t="str">
        <f t="shared" si="18"/>
        <v>ESS</v>
      </c>
      <c r="C679" s="26" t="s">
        <v>473</v>
      </c>
      <c r="D679" s="46">
        <v>120</v>
      </c>
      <c r="E679" s="46">
        <v>156</v>
      </c>
      <c r="F679" s="46" t="s">
        <v>685</v>
      </c>
      <c r="G679" s="46">
        <v>194</v>
      </c>
      <c r="H679" s="46">
        <v>294</v>
      </c>
      <c r="I679" s="46">
        <v>0</v>
      </c>
      <c r="J679" s="46">
        <v>0</v>
      </c>
      <c r="K679" s="685"/>
    </row>
    <row r="680" spans="1:11" ht="15.95" customHeight="1">
      <c r="B680" s="26" t="str">
        <f t="shared" si="18"/>
        <v>ESS</v>
      </c>
      <c r="C680" s="26" t="s">
        <v>476</v>
      </c>
      <c r="D680" s="46">
        <v>13172</v>
      </c>
      <c r="E680" s="46">
        <v>12601</v>
      </c>
      <c r="F680" s="46" t="s">
        <v>686</v>
      </c>
      <c r="G680" s="45">
        <v>11333</v>
      </c>
      <c r="H680" s="45">
        <v>8412</v>
      </c>
      <c r="I680" s="45">
        <v>12549</v>
      </c>
      <c r="J680" s="45">
        <v>10402</v>
      </c>
      <c r="K680" s="685"/>
    </row>
    <row r="681" spans="1:11" ht="15.95" customHeight="1">
      <c r="B681" s="26" t="str">
        <f t="shared" si="18"/>
        <v>ESS</v>
      </c>
      <c r="C681" s="26" t="s">
        <v>479</v>
      </c>
      <c r="D681" s="46" t="s">
        <v>62</v>
      </c>
      <c r="E681" s="46" t="s">
        <v>62</v>
      </c>
      <c r="F681" s="46" t="s">
        <v>108</v>
      </c>
      <c r="G681" s="46" t="s">
        <v>62</v>
      </c>
      <c r="H681" s="46" t="s">
        <v>62</v>
      </c>
      <c r="I681" s="46">
        <v>0</v>
      </c>
      <c r="J681" s="46">
        <v>0</v>
      </c>
      <c r="K681" s="685"/>
    </row>
    <row r="682" spans="1:11" ht="15.95" customHeight="1">
      <c r="B682" s="26" t="str">
        <f t="shared" si="18"/>
        <v>ESS</v>
      </c>
      <c r="C682" s="26" t="s">
        <v>480</v>
      </c>
      <c r="D682" s="46">
        <v>8128</v>
      </c>
      <c r="E682" s="46">
        <v>8297</v>
      </c>
      <c r="F682" s="46" t="s">
        <v>687</v>
      </c>
      <c r="G682" s="45">
        <v>7268</v>
      </c>
      <c r="H682" s="45">
        <v>6648</v>
      </c>
      <c r="I682" s="45">
        <v>8336</v>
      </c>
      <c r="J682" s="45">
        <v>7710</v>
      </c>
      <c r="K682" s="685"/>
    </row>
    <row r="683" spans="1:11" ht="15.95" customHeight="1">
      <c r="B683" s="26" t="str">
        <f t="shared" si="18"/>
        <v>ESS</v>
      </c>
      <c r="C683" s="26" t="s">
        <v>483</v>
      </c>
      <c r="D683" s="46" t="s">
        <v>62</v>
      </c>
      <c r="E683" s="46" t="s">
        <v>62</v>
      </c>
      <c r="F683" s="46" t="s">
        <v>108</v>
      </c>
      <c r="G683" s="45" t="s">
        <v>62</v>
      </c>
      <c r="H683" s="45" t="s">
        <v>62</v>
      </c>
      <c r="I683" s="45">
        <v>2716</v>
      </c>
      <c r="J683" s="45">
        <v>2152</v>
      </c>
      <c r="K683" s="685"/>
    </row>
    <row r="684" spans="1:11" ht="15.95" customHeight="1">
      <c r="B684" s="26" t="str">
        <f t="shared" si="18"/>
        <v>ESS</v>
      </c>
      <c r="C684" s="26" t="s">
        <v>484</v>
      </c>
      <c r="D684" s="46">
        <v>2850</v>
      </c>
      <c r="E684" s="46">
        <v>2232</v>
      </c>
      <c r="F684" s="46" t="s">
        <v>688</v>
      </c>
      <c r="G684" s="45">
        <v>2066</v>
      </c>
      <c r="H684" s="45">
        <v>1136</v>
      </c>
      <c r="I684" s="45">
        <v>804</v>
      </c>
      <c r="J684" s="45">
        <v>1263</v>
      </c>
      <c r="K684" s="685"/>
    </row>
    <row r="685" spans="1:11" ht="15.95" customHeight="1">
      <c r="B685" s="26" t="str">
        <f t="shared" si="18"/>
        <v>ESS</v>
      </c>
      <c r="C685" s="26" t="s">
        <v>487</v>
      </c>
      <c r="D685" s="46" t="s">
        <v>62</v>
      </c>
      <c r="E685" s="46" t="s">
        <v>62</v>
      </c>
      <c r="F685" s="46" t="s">
        <v>101</v>
      </c>
      <c r="G685" s="46" t="s">
        <v>62</v>
      </c>
      <c r="H685" s="46" t="s">
        <v>62</v>
      </c>
      <c r="I685" s="46">
        <v>0</v>
      </c>
      <c r="J685" s="46">
        <v>0</v>
      </c>
      <c r="K685" s="685"/>
    </row>
    <row r="686" spans="1:11" ht="15.95" customHeight="1">
      <c r="B686" s="26" t="str">
        <f t="shared" si="18"/>
        <v>ESS</v>
      </c>
      <c r="C686" s="26" t="s">
        <v>489</v>
      </c>
      <c r="D686" s="46">
        <v>1209</v>
      </c>
      <c r="E686" s="46">
        <v>420</v>
      </c>
      <c r="F686" s="46" t="s">
        <v>689</v>
      </c>
      <c r="G686" s="45">
        <v>850</v>
      </c>
      <c r="H686" s="46">
        <v>389</v>
      </c>
      <c r="I686" s="46">
        <v>297</v>
      </c>
      <c r="J686" s="46">
        <v>536</v>
      </c>
      <c r="K686" s="685"/>
    </row>
    <row r="687" spans="1:11" ht="15.95" customHeight="1">
      <c r="B687" s="26" t="str">
        <f t="shared" si="18"/>
        <v>ESS</v>
      </c>
      <c r="C687" s="26" t="s">
        <v>492</v>
      </c>
      <c r="D687" s="46">
        <v>50</v>
      </c>
      <c r="E687" s="46">
        <v>88</v>
      </c>
      <c r="F687" s="46" t="s">
        <v>690</v>
      </c>
      <c r="G687" s="46">
        <v>98</v>
      </c>
      <c r="H687" s="46">
        <v>291</v>
      </c>
      <c r="I687" s="46">
        <v>151</v>
      </c>
      <c r="J687" s="46">
        <v>159</v>
      </c>
      <c r="K687" s="685"/>
    </row>
    <row r="688" spans="1:11" ht="15.95" customHeight="1">
      <c r="B688" s="26" t="str">
        <f t="shared" si="18"/>
        <v>ESS</v>
      </c>
      <c r="C688" s="26" t="s">
        <v>495</v>
      </c>
      <c r="D688" s="46">
        <v>1262</v>
      </c>
      <c r="E688" s="46">
        <v>978</v>
      </c>
      <c r="F688" s="46" t="s">
        <v>691</v>
      </c>
      <c r="G688" s="45">
        <v>827</v>
      </c>
      <c r="H688" s="45">
        <v>1425</v>
      </c>
      <c r="I688" s="45">
        <v>148</v>
      </c>
      <c r="J688" s="45">
        <v>206</v>
      </c>
      <c r="K688" s="685"/>
    </row>
    <row r="689" spans="1:11" s="25" customFormat="1" ht="15.95" customHeight="1">
      <c r="A689" s="52"/>
      <c r="B689" s="652" t="str">
        <f t="shared" si="18"/>
        <v>ESS</v>
      </c>
      <c r="C689" s="652" t="s">
        <v>212</v>
      </c>
      <c r="D689" s="653">
        <v>2021</v>
      </c>
      <c r="E689" s="653">
        <v>2020</v>
      </c>
      <c r="F689" s="653">
        <v>2019</v>
      </c>
      <c r="G689" s="653">
        <v>2018</v>
      </c>
      <c r="H689" s="654">
        <f>$H$4</f>
        <v>2017</v>
      </c>
      <c r="I689" s="654">
        <f>$I$4</f>
        <v>2016</v>
      </c>
      <c r="J689" s="652">
        <f>$J$4</f>
        <v>2015</v>
      </c>
      <c r="K689" s="685"/>
    </row>
    <row r="690" spans="1:11" s="25" customFormat="1" ht="15.95" customHeight="1">
      <c r="A690" s="52"/>
      <c r="B690" s="26" t="str">
        <f t="shared" si="18"/>
        <v>ESS</v>
      </c>
      <c r="C690" s="26" t="s">
        <v>498</v>
      </c>
      <c r="D690" s="46">
        <v>8782</v>
      </c>
      <c r="E690" s="46">
        <v>10475</v>
      </c>
      <c r="F690" s="46" t="s">
        <v>692</v>
      </c>
      <c r="G690" s="45">
        <v>6426</v>
      </c>
      <c r="H690" s="45">
        <v>6889</v>
      </c>
      <c r="I690" s="45">
        <v>3696</v>
      </c>
      <c r="J690" s="45">
        <v>4625</v>
      </c>
      <c r="K690" s="685"/>
    </row>
    <row r="691" spans="1:11" ht="15.95" customHeight="1">
      <c r="B691" s="26" t="str">
        <f t="shared" si="18"/>
        <v>ESS</v>
      </c>
      <c r="C691" s="26" t="s">
        <v>501</v>
      </c>
      <c r="D691" s="47">
        <v>0.1</v>
      </c>
      <c r="E691" s="47">
        <v>0.128</v>
      </c>
      <c r="F691" s="47">
        <v>0.36609999999999998</v>
      </c>
      <c r="G691" s="47">
        <v>0.11360000000000001</v>
      </c>
      <c r="H691" s="47">
        <v>6.4399999999999999E-2</v>
      </c>
      <c r="I691" s="47">
        <v>0.03</v>
      </c>
      <c r="J691" s="47">
        <v>3.6799999999999999E-2</v>
      </c>
      <c r="K691" s="685"/>
    </row>
    <row r="692" spans="1:11" ht="15.95" customHeight="1">
      <c r="B692" s="26" t="str">
        <f t="shared" si="18"/>
        <v>ESS</v>
      </c>
      <c r="C692" s="26" t="s">
        <v>502</v>
      </c>
      <c r="D692" s="46">
        <v>89.37</v>
      </c>
      <c r="E692" s="46">
        <v>85.53</v>
      </c>
      <c r="F692" s="46">
        <v>88.61</v>
      </c>
      <c r="G692" s="46">
        <v>89.23</v>
      </c>
      <c r="H692" s="46">
        <v>85.69</v>
      </c>
      <c r="I692" s="46">
        <v>7.99</v>
      </c>
      <c r="J692" s="46">
        <v>14.87</v>
      </c>
      <c r="K692" s="685"/>
    </row>
    <row r="693" spans="1:11" ht="15.95" customHeight="1">
      <c r="B693" s="26" t="str">
        <f t="shared" si="18"/>
        <v>ESS</v>
      </c>
      <c r="C693" s="26" t="s">
        <v>505</v>
      </c>
      <c r="D693" s="46">
        <v>0.74</v>
      </c>
      <c r="E693" s="46">
        <v>0.77</v>
      </c>
      <c r="F693" s="46">
        <v>0.78</v>
      </c>
      <c r="G693" s="46">
        <v>0.79</v>
      </c>
      <c r="H693" s="46">
        <v>0.81</v>
      </c>
      <c r="I693" s="46">
        <v>6.55</v>
      </c>
      <c r="J693" s="46">
        <v>7.35</v>
      </c>
      <c r="K693" s="685"/>
    </row>
    <row r="694" spans="1:11" s="25" customFormat="1" ht="15.95" customHeight="1">
      <c r="A694" s="52"/>
      <c r="B694" s="652" t="str">
        <f t="shared" si="18"/>
        <v>ESS</v>
      </c>
      <c r="C694" s="652" t="s">
        <v>508</v>
      </c>
      <c r="D694" s="653">
        <v>2021</v>
      </c>
      <c r="E694" s="653">
        <v>2020</v>
      </c>
      <c r="F694" s="653">
        <v>2019</v>
      </c>
      <c r="G694" s="653">
        <v>2018</v>
      </c>
      <c r="H694" s="654">
        <f>$H$4</f>
        <v>2017</v>
      </c>
      <c r="I694" s="654">
        <f>$I$4</f>
        <v>2016</v>
      </c>
      <c r="J694" s="652">
        <f>$J$4</f>
        <v>2015</v>
      </c>
      <c r="K694" s="685"/>
    </row>
    <row r="695" spans="1:11" s="25" customFormat="1" ht="15.95" customHeight="1">
      <c r="A695" s="52"/>
      <c r="B695" s="26" t="str">
        <f t="shared" si="18"/>
        <v>ESS</v>
      </c>
      <c r="C695" s="13" t="s">
        <v>509</v>
      </c>
      <c r="D695" s="14">
        <v>56673</v>
      </c>
      <c r="E695" s="14">
        <v>51092</v>
      </c>
      <c r="F695" s="14">
        <v>51092</v>
      </c>
      <c r="G695" s="14">
        <v>67476</v>
      </c>
      <c r="H695" s="14">
        <v>53410</v>
      </c>
      <c r="I695" s="9" t="s">
        <v>100</v>
      </c>
      <c r="J695" s="9" t="s">
        <v>100</v>
      </c>
      <c r="K695" s="685"/>
    </row>
    <row r="696" spans="1:11" ht="15.95" customHeight="1">
      <c r="B696" s="26" t="str">
        <f t="shared" si="18"/>
        <v>ESS</v>
      </c>
      <c r="C696" s="13" t="s">
        <v>513</v>
      </c>
      <c r="D696" s="14">
        <v>12639</v>
      </c>
      <c r="E696" s="14">
        <v>11069</v>
      </c>
      <c r="F696" s="14">
        <v>11169</v>
      </c>
      <c r="G696" s="14">
        <v>11016</v>
      </c>
      <c r="H696" s="14">
        <v>10632</v>
      </c>
      <c r="I696" s="9">
        <v>55531</v>
      </c>
      <c r="J696" s="9">
        <v>46154</v>
      </c>
      <c r="K696" s="685"/>
    </row>
    <row r="697" spans="1:11" ht="15.95" customHeight="1">
      <c r="B697" s="26" t="str">
        <f t="shared" si="18"/>
        <v>ESS</v>
      </c>
      <c r="C697" s="13" t="s">
        <v>517</v>
      </c>
      <c r="D697" s="14">
        <v>3117</v>
      </c>
      <c r="E697" s="14">
        <v>2954</v>
      </c>
      <c r="F697" s="14">
        <v>2912</v>
      </c>
      <c r="G697" s="14">
        <v>2933</v>
      </c>
      <c r="H697" s="14">
        <v>2878</v>
      </c>
      <c r="I697" s="9">
        <v>13819</v>
      </c>
      <c r="J697" s="9">
        <v>10646</v>
      </c>
      <c r="K697" s="685"/>
    </row>
    <row r="698" spans="1:11" ht="15.95" customHeight="1">
      <c r="B698" s="26" t="str">
        <f t="shared" si="18"/>
        <v>ESS</v>
      </c>
      <c r="C698" s="13" t="s">
        <v>521</v>
      </c>
      <c r="D698" s="14">
        <v>2299</v>
      </c>
      <c r="E698" s="14">
        <v>2056</v>
      </c>
      <c r="F698" s="14">
        <v>1991</v>
      </c>
      <c r="G698" s="14">
        <v>1916</v>
      </c>
      <c r="H698" s="14">
        <v>1893</v>
      </c>
      <c r="I698" s="9">
        <v>8965</v>
      </c>
      <c r="J698" s="9">
        <v>10940</v>
      </c>
      <c r="K698" s="685"/>
    </row>
    <row r="699" spans="1:11" s="25" customFormat="1" ht="15.95" customHeight="1">
      <c r="A699" s="52"/>
      <c r="B699" s="652" t="str">
        <f t="shared" si="18"/>
        <v>ESS</v>
      </c>
      <c r="C699" s="652" t="s">
        <v>525</v>
      </c>
      <c r="D699" s="653">
        <v>2021</v>
      </c>
      <c r="E699" s="653">
        <v>2020</v>
      </c>
      <c r="F699" s="653">
        <v>2019</v>
      </c>
      <c r="G699" s="653">
        <v>2018</v>
      </c>
      <c r="H699" s="654">
        <f>$H$4</f>
        <v>2017</v>
      </c>
      <c r="I699" s="654">
        <f>$I$4</f>
        <v>2016</v>
      </c>
      <c r="J699" s="652">
        <f>$J$4</f>
        <v>2015</v>
      </c>
      <c r="K699" s="685"/>
    </row>
    <row r="700" spans="1:11" s="27" customFormat="1" ht="15.95" customHeight="1">
      <c r="B700" s="26" t="str">
        <f t="shared" si="18"/>
        <v>ESS</v>
      </c>
      <c r="C700" s="13" t="s">
        <v>526</v>
      </c>
      <c r="D700" s="5">
        <v>70.78</v>
      </c>
      <c r="E700" s="5">
        <v>59.88</v>
      </c>
      <c r="F700" s="5">
        <v>69.42</v>
      </c>
      <c r="G700" s="5">
        <v>70.680000000000007</v>
      </c>
      <c r="H700" s="5">
        <v>78.510000000000005</v>
      </c>
      <c r="I700" s="5">
        <v>7.42</v>
      </c>
      <c r="J700" s="5">
        <v>6.29</v>
      </c>
      <c r="K700" s="685"/>
    </row>
    <row r="701" spans="1:11" s="52" customFormat="1" ht="15.95" customHeight="1">
      <c r="B701" s="26" t="str">
        <f t="shared" si="18"/>
        <v>ESS</v>
      </c>
      <c r="C701" s="13" t="s">
        <v>530</v>
      </c>
      <c r="D701" s="5" t="s">
        <v>62</v>
      </c>
      <c r="E701" s="5">
        <v>2</v>
      </c>
      <c r="F701" s="5">
        <v>2.37</v>
      </c>
      <c r="G701" s="5">
        <v>5.62</v>
      </c>
      <c r="H701" s="5">
        <v>3.2</v>
      </c>
      <c r="I701" s="5">
        <v>6.9</v>
      </c>
      <c r="J701" s="5">
        <v>13.5</v>
      </c>
      <c r="K701" s="685"/>
    </row>
    <row r="702" spans="1:11" s="27" customFormat="1" ht="15.95" customHeight="1">
      <c r="B702" s="26" t="str">
        <f t="shared" si="18"/>
        <v>ESS</v>
      </c>
      <c r="C702" s="13" t="s">
        <v>533</v>
      </c>
      <c r="D702" s="93" t="s">
        <v>62</v>
      </c>
      <c r="E702" s="93">
        <v>3054.58</v>
      </c>
      <c r="F702" s="93">
        <v>107.71</v>
      </c>
      <c r="G702" s="93">
        <v>66.94</v>
      </c>
      <c r="H702" s="93">
        <v>66</v>
      </c>
      <c r="I702" s="93">
        <v>132</v>
      </c>
      <c r="J702" s="93">
        <v>136</v>
      </c>
      <c r="K702" s="685"/>
    </row>
    <row r="703" spans="1:11" s="27" customFormat="1" ht="15.95" customHeight="1">
      <c r="B703" s="26" t="str">
        <f t="shared" si="18"/>
        <v>ESS</v>
      </c>
      <c r="C703" s="13" t="s">
        <v>536</v>
      </c>
      <c r="D703" s="5">
        <v>3.98</v>
      </c>
      <c r="E703" s="5">
        <v>2.25</v>
      </c>
      <c r="F703" s="5">
        <v>0.67</v>
      </c>
      <c r="G703" s="5">
        <v>8.0399999999999991</v>
      </c>
      <c r="H703" s="5">
        <v>4.8899999999999997</v>
      </c>
      <c r="I703" s="5">
        <v>11.84</v>
      </c>
      <c r="J703" s="5">
        <v>10.3</v>
      </c>
      <c r="K703" s="685"/>
    </row>
    <row r="704" spans="1:11" s="27" customFormat="1" ht="15.95" customHeight="1">
      <c r="B704" s="26" t="str">
        <f t="shared" si="18"/>
        <v>ESS</v>
      </c>
      <c r="C704" s="13" t="s">
        <v>540</v>
      </c>
      <c r="D704" s="93">
        <v>12433.11</v>
      </c>
      <c r="E704" s="93">
        <v>771.54</v>
      </c>
      <c r="F704" s="93">
        <v>20.079999999999998</v>
      </c>
      <c r="G704" s="93">
        <v>584.79999999999995</v>
      </c>
      <c r="H704" s="93">
        <v>147</v>
      </c>
      <c r="I704" s="93">
        <v>356</v>
      </c>
      <c r="J704" s="93">
        <v>309</v>
      </c>
      <c r="K704" s="685"/>
    </row>
    <row r="705" spans="1:11" s="27" customFormat="1" ht="15.95" customHeight="1">
      <c r="B705" s="26" t="str">
        <f t="shared" si="18"/>
        <v>ESS</v>
      </c>
      <c r="C705" s="13" t="s">
        <v>544</v>
      </c>
      <c r="D705" s="5">
        <v>1.52</v>
      </c>
      <c r="E705" s="5">
        <v>6.9</v>
      </c>
      <c r="F705" s="5">
        <v>1.99</v>
      </c>
      <c r="G705" s="5">
        <v>7.09</v>
      </c>
      <c r="H705" s="5">
        <v>3.76</v>
      </c>
      <c r="I705" s="5">
        <v>8.42</v>
      </c>
      <c r="J705" s="5">
        <v>12.64</v>
      </c>
      <c r="K705" s="685"/>
    </row>
    <row r="706" spans="1:11" s="27" customFormat="1" ht="15.95" customHeight="1">
      <c r="B706" s="26" t="str">
        <f t="shared" si="18"/>
        <v>ESS</v>
      </c>
      <c r="C706" s="13" t="s">
        <v>548</v>
      </c>
      <c r="D706" s="93">
        <v>4753.74</v>
      </c>
      <c r="E706" s="93">
        <v>1874.13</v>
      </c>
      <c r="F706" s="93">
        <v>72.97</v>
      </c>
      <c r="G706" s="93">
        <v>290.60000000000002</v>
      </c>
      <c r="H706" s="93">
        <v>92</v>
      </c>
      <c r="I706" s="93">
        <v>200</v>
      </c>
      <c r="J706" s="93">
        <v>184</v>
      </c>
      <c r="K706" s="685"/>
    </row>
    <row r="707" spans="1:11" s="27" customFormat="1" ht="15.95" customHeight="1">
      <c r="B707" s="26" t="str">
        <f t="shared" si="18"/>
        <v>ESS</v>
      </c>
      <c r="C707" s="13" t="s">
        <v>552</v>
      </c>
      <c r="D707" s="5" t="s">
        <v>62</v>
      </c>
      <c r="E707" s="5">
        <v>1</v>
      </c>
      <c r="F707" s="5" t="s">
        <v>101</v>
      </c>
      <c r="G707" s="5" t="s">
        <v>101</v>
      </c>
      <c r="H707" s="5">
        <v>0</v>
      </c>
      <c r="I707" s="5">
        <v>0</v>
      </c>
      <c r="J707" s="5">
        <v>0</v>
      </c>
      <c r="K707" s="685"/>
    </row>
    <row r="708" spans="1:11" s="27" customFormat="1" ht="15.95" customHeight="1">
      <c r="B708" s="26" t="str">
        <f t="shared" si="18"/>
        <v>ESS</v>
      </c>
      <c r="C708" s="13" t="s">
        <v>553</v>
      </c>
      <c r="D708" s="5" t="s">
        <v>62</v>
      </c>
      <c r="E708" s="5" t="s">
        <v>101</v>
      </c>
      <c r="F708" s="5" t="s">
        <v>101</v>
      </c>
      <c r="G708" s="5" t="s">
        <v>101</v>
      </c>
      <c r="H708" s="5">
        <v>0</v>
      </c>
      <c r="I708" s="5">
        <v>0</v>
      </c>
      <c r="J708" s="5">
        <v>0</v>
      </c>
      <c r="K708" s="685"/>
    </row>
    <row r="709" spans="1:11" s="25" customFormat="1" ht="15.95" customHeight="1">
      <c r="A709" s="52"/>
      <c r="B709" s="652" t="str">
        <f t="shared" si="18"/>
        <v>ESS</v>
      </c>
      <c r="C709" s="652" t="s">
        <v>554</v>
      </c>
      <c r="D709" s="653">
        <v>2021</v>
      </c>
      <c r="E709" s="653">
        <v>2020</v>
      </c>
      <c r="F709" s="653">
        <v>2019</v>
      </c>
      <c r="G709" s="653">
        <v>2018</v>
      </c>
      <c r="H709" s="654">
        <f>$H$4</f>
        <v>2017</v>
      </c>
      <c r="I709" s="654">
        <f>$I$4</f>
        <v>2016</v>
      </c>
      <c r="J709" s="652">
        <f>$J$4</f>
        <v>2015</v>
      </c>
      <c r="K709" s="685"/>
    </row>
    <row r="710" spans="1:11" s="27" customFormat="1" ht="15.95" customHeight="1">
      <c r="B710" s="26" t="str">
        <f t="shared" si="18"/>
        <v>ESS</v>
      </c>
      <c r="C710" s="19" t="s">
        <v>555</v>
      </c>
      <c r="D710" s="94"/>
      <c r="E710" s="94"/>
      <c r="F710" s="94"/>
      <c r="G710" s="94"/>
      <c r="H710" s="94"/>
      <c r="I710" s="94"/>
      <c r="J710" s="95"/>
      <c r="K710" s="685"/>
    </row>
    <row r="711" spans="1:11" s="52" customFormat="1" ht="15.95" customHeight="1">
      <c r="B711" s="26" t="str">
        <f t="shared" si="18"/>
        <v>ESS</v>
      </c>
      <c r="C711" s="96" t="s">
        <v>556</v>
      </c>
      <c r="D711" s="97">
        <v>2.5600000000000001E-2</v>
      </c>
      <c r="E711" s="97">
        <v>2.7799999999999998E-2</v>
      </c>
      <c r="F711" s="97">
        <v>2.8199999999999999E-2</v>
      </c>
      <c r="G711" s="97">
        <v>3.6499999999999998E-2</v>
      </c>
      <c r="H711" s="97">
        <v>4.9000000000000002E-2</v>
      </c>
      <c r="I711" s="97">
        <v>9.0999999999999998E-2</v>
      </c>
      <c r="J711" s="97">
        <v>0.105</v>
      </c>
      <c r="K711" s="685"/>
    </row>
    <row r="712" spans="1:11" s="27" customFormat="1" ht="15.95" customHeight="1">
      <c r="B712" s="26" t="str">
        <f t="shared" si="18"/>
        <v>ESS</v>
      </c>
      <c r="C712" s="13" t="s">
        <v>557</v>
      </c>
      <c r="D712" s="31">
        <v>0.6341</v>
      </c>
      <c r="E712" s="31">
        <v>0.65910000000000002</v>
      </c>
      <c r="F712" s="31">
        <v>0.69650000000000001</v>
      </c>
      <c r="G712" s="31">
        <v>0.78290000000000004</v>
      </c>
      <c r="H712" s="31">
        <v>0.76600000000000001</v>
      </c>
      <c r="I712" s="31">
        <v>0.50700000000000001</v>
      </c>
      <c r="J712" s="31">
        <v>0.59699999999999998</v>
      </c>
      <c r="K712" s="685"/>
    </row>
    <row r="713" spans="1:11" s="27" customFormat="1" ht="15.95" customHeight="1">
      <c r="B713" s="26" t="str">
        <f t="shared" si="18"/>
        <v>ESS</v>
      </c>
      <c r="C713" s="13" t="s">
        <v>558</v>
      </c>
      <c r="D713" s="31">
        <v>0.14599999999999999</v>
      </c>
      <c r="E713" s="31">
        <v>0.1239</v>
      </c>
      <c r="F713" s="31">
        <v>8.3699999999999997E-2</v>
      </c>
      <c r="G713" s="31">
        <v>0</v>
      </c>
      <c r="H713" s="31">
        <v>0</v>
      </c>
      <c r="I713" s="31">
        <v>0.05</v>
      </c>
      <c r="J713" s="31">
        <v>7.3999999999999996E-2</v>
      </c>
      <c r="K713" s="685"/>
    </row>
    <row r="714" spans="1:11" s="27" customFormat="1" ht="15.95" customHeight="1">
      <c r="B714" s="26" t="str">
        <f t="shared" si="18"/>
        <v>ESS</v>
      </c>
      <c r="C714" s="13" t="s">
        <v>559</v>
      </c>
      <c r="D714" s="31">
        <v>0.1696</v>
      </c>
      <c r="E714" s="31">
        <v>0.16650000000000001</v>
      </c>
      <c r="F714" s="31">
        <v>0.16539999999999999</v>
      </c>
      <c r="G714" s="31">
        <v>0.15559999999999999</v>
      </c>
      <c r="H714" s="31">
        <v>0.152</v>
      </c>
      <c r="I714" s="31">
        <v>0.30499999999999999</v>
      </c>
      <c r="J714" s="31">
        <v>0.18099999999999999</v>
      </c>
      <c r="K714" s="685"/>
    </row>
    <row r="715" spans="1:11" s="27" customFormat="1" ht="15.95" customHeight="1">
      <c r="B715" s="26" t="str">
        <f t="shared" si="18"/>
        <v>ESS</v>
      </c>
      <c r="C715" s="13" t="s">
        <v>560</v>
      </c>
      <c r="D715" s="31">
        <v>2.47E-2</v>
      </c>
      <c r="E715" s="31">
        <v>2.2800000000000001E-2</v>
      </c>
      <c r="F715" s="31">
        <v>2.63E-2</v>
      </c>
      <c r="G715" s="31">
        <v>2.5000000000000001E-2</v>
      </c>
      <c r="H715" s="31">
        <v>3.3000000000000002E-2</v>
      </c>
      <c r="I715" s="31">
        <v>4.7E-2</v>
      </c>
      <c r="J715" s="31">
        <v>4.2999999999999997E-2</v>
      </c>
      <c r="K715" s="685"/>
    </row>
    <row r="716" spans="1:11" s="27" customFormat="1" ht="15.95" customHeight="1">
      <c r="B716" s="26" t="str">
        <f t="shared" si="18"/>
        <v>ESS</v>
      </c>
      <c r="C716" s="13" t="s">
        <v>561</v>
      </c>
      <c r="D716" s="183">
        <v>637.84500000000003</v>
      </c>
      <c r="E716" s="5">
        <v>239895</v>
      </c>
      <c r="F716" s="5">
        <v>295375</v>
      </c>
      <c r="G716" s="5">
        <v>500230</v>
      </c>
      <c r="H716" s="5">
        <v>394</v>
      </c>
      <c r="I716" s="5" t="s">
        <v>100</v>
      </c>
      <c r="J716" s="5" t="s">
        <v>100</v>
      </c>
      <c r="K716" s="685"/>
    </row>
    <row r="717" spans="1:11" s="27" customFormat="1" ht="15.95" customHeight="1">
      <c r="B717" s="26" t="str">
        <f t="shared" si="18"/>
        <v>ESS</v>
      </c>
      <c r="C717" s="19" t="s">
        <v>562</v>
      </c>
      <c r="D717" s="94"/>
      <c r="E717" s="94"/>
      <c r="F717" s="94"/>
      <c r="G717" s="94"/>
      <c r="H717" s="94"/>
      <c r="I717" s="94"/>
      <c r="J717" s="95"/>
      <c r="K717" s="685"/>
    </row>
    <row r="718" spans="1:11" s="27" customFormat="1" ht="15.95" customHeight="1">
      <c r="B718" s="26" t="str">
        <f t="shared" si="18"/>
        <v>ESS</v>
      </c>
      <c r="C718" s="13" t="s">
        <v>509</v>
      </c>
      <c r="D718" s="5">
        <v>10.4</v>
      </c>
      <c r="E718" s="5" t="s">
        <v>101</v>
      </c>
      <c r="F718" s="5">
        <v>56</v>
      </c>
      <c r="G718" s="5">
        <v>16</v>
      </c>
      <c r="H718" s="5">
        <v>16</v>
      </c>
      <c r="I718" s="5">
        <v>0</v>
      </c>
      <c r="J718" s="5">
        <v>0.24</v>
      </c>
      <c r="K718" s="685"/>
    </row>
    <row r="719" spans="1:11" s="27" customFormat="1" ht="15.95" customHeight="1">
      <c r="B719" s="26" t="str">
        <f t="shared" si="18"/>
        <v>ESS</v>
      </c>
      <c r="C719" s="13" t="s">
        <v>513</v>
      </c>
      <c r="D719" s="5">
        <v>33.17</v>
      </c>
      <c r="E719" s="5">
        <v>40.619999999999997</v>
      </c>
      <c r="F719" s="5">
        <v>26.4</v>
      </c>
      <c r="G719" s="5">
        <v>12.69</v>
      </c>
      <c r="H719" s="5">
        <v>71.5</v>
      </c>
      <c r="I719" s="5">
        <v>44.03</v>
      </c>
      <c r="J719" s="5">
        <v>23.88</v>
      </c>
      <c r="K719" s="685"/>
    </row>
    <row r="720" spans="1:11" s="27" customFormat="1" ht="15.95" customHeight="1">
      <c r="B720" s="26" t="str">
        <f t="shared" si="18"/>
        <v>ESS</v>
      </c>
      <c r="C720" s="13" t="s">
        <v>517</v>
      </c>
      <c r="D720" s="5">
        <v>59.91</v>
      </c>
      <c r="E720" s="5">
        <v>28.45</v>
      </c>
      <c r="F720" s="5">
        <v>32.53</v>
      </c>
      <c r="G720" s="5">
        <v>49.3</v>
      </c>
      <c r="H720" s="5">
        <v>88.2</v>
      </c>
      <c r="I720" s="5">
        <v>49.78</v>
      </c>
      <c r="J720" s="5">
        <v>22.06</v>
      </c>
      <c r="K720" s="685"/>
    </row>
    <row r="721" spans="1:11" s="27" customFormat="1" ht="15.95" customHeight="1">
      <c r="B721" s="26" t="str">
        <f t="shared" si="18"/>
        <v>ESS</v>
      </c>
      <c r="C721" s="13" t="s">
        <v>521</v>
      </c>
      <c r="D721" s="5">
        <v>73.349999999999994</v>
      </c>
      <c r="E721" s="5">
        <v>58.85</v>
      </c>
      <c r="F721" s="5">
        <v>61.82</v>
      </c>
      <c r="G721" s="5">
        <v>68.900000000000006</v>
      </c>
      <c r="H721" s="5">
        <v>105.4</v>
      </c>
      <c r="I721" s="5">
        <v>80.180000000000007</v>
      </c>
      <c r="J721" s="5">
        <v>49.33</v>
      </c>
      <c r="K721" s="685"/>
    </row>
    <row r="722" spans="1:11" s="25" customFormat="1" ht="15.95" customHeight="1">
      <c r="A722" s="52"/>
      <c r="B722" s="652" t="str">
        <f t="shared" si="18"/>
        <v>ESS</v>
      </c>
      <c r="C722" s="652" t="s">
        <v>576</v>
      </c>
      <c r="D722" s="653">
        <v>2021</v>
      </c>
      <c r="E722" s="653">
        <v>2020</v>
      </c>
      <c r="F722" s="653">
        <v>2019</v>
      </c>
      <c r="G722" s="653">
        <v>2018</v>
      </c>
      <c r="H722" s="654">
        <f>$H$4</f>
        <v>2017</v>
      </c>
      <c r="I722" s="654">
        <f>$I$4</f>
        <v>2016</v>
      </c>
      <c r="J722" s="652">
        <f>$J$4</f>
        <v>2015</v>
      </c>
      <c r="K722" s="685"/>
    </row>
    <row r="723" spans="1:11" s="27" customFormat="1" ht="15.95" customHeight="1">
      <c r="B723" s="26" t="str">
        <f t="shared" si="18"/>
        <v>ESS</v>
      </c>
      <c r="C723" s="13" t="s">
        <v>577</v>
      </c>
      <c r="D723" s="98">
        <v>0.14940000000000001</v>
      </c>
      <c r="E723" s="98">
        <v>9.9599999999999994E-2</v>
      </c>
      <c r="F723" s="98">
        <v>0.12790000000000001</v>
      </c>
      <c r="G723" s="98">
        <v>0.18110000000000001</v>
      </c>
      <c r="H723" s="98">
        <v>0.1104</v>
      </c>
      <c r="I723" s="98">
        <v>1.7100000000000001E-2</v>
      </c>
      <c r="J723" s="98">
        <v>1.21E-2</v>
      </c>
      <c r="K723" s="685"/>
    </row>
    <row r="724" spans="1:11" s="25" customFormat="1" ht="15.95" customHeight="1">
      <c r="A724" s="52"/>
      <c r="B724" s="652" t="str">
        <f t="shared" si="18"/>
        <v>ESS</v>
      </c>
      <c r="C724" s="652" t="s">
        <v>578</v>
      </c>
      <c r="D724" s="653">
        <v>2021</v>
      </c>
      <c r="E724" s="653">
        <v>2020</v>
      </c>
      <c r="F724" s="653">
        <v>2019</v>
      </c>
      <c r="G724" s="653">
        <v>2018</v>
      </c>
      <c r="H724" s="654">
        <f>$H$4</f>
        <v>2017</v>
      </c>
      <c r="I724" s="654">
        <f>$I$4</f>
        <v>2016</v>
      </c>
      <c r="J724" s="652">
        <f>$J$4</f>
        <v>2015</v>
      </c>
      <c r="K724" s="685"/>
    </row>
    <row r="725" spans="1:11" s="27" customFormat="1" ht="15.95" customHeight="1">
      <c r="B725" s="26" t="str">
        <f t="shared" si="18"/>
        <v>ESS</v>
      </c>
      <c r="C725" s="13" t="s">
        <v>579</v>
      </c>
      <c r="D725" s="9">
        <v>7260</v>
      </c>
      <c r="E725" s="9">
        <v>9796</v>
      </c>
      <c r="F725" s="9">
        <v>10399</v>
      </c>
      <c r="G725" s="9">
        <v>6751</v>
      </c>
      <c r="H725" s="9">
        <v>4775</v>
      </c>
      <c r="I725" s="9">
        <v>1326</v>
      </c>
      <c r="J725" s="9">
        <v>1825</v>
      </c>
      <c r="K725" s="685"/>
    </row>
    <row r="726" spans="1:11" s="27" customFormat="1" ht="15.95" customHeight="1">
      <c r="B726" s="26" t="str">
        <f t="shared" si="18"/>
        <v>ESS</v>
      </c>
      <c r="C726" s="13" t="s">
        <v>580</v>
      </c>
      <c r="D726" s="5">
        <v>108</v>
      </c>
      <c r="E726" s="5">
        <v>59</v>
      </c>
      <c r="F726" s="5">
        <v>98</v>
      </c>
      <c r="G726" s="5">
        <v>82</v>
      </c>
      <c r="H726" s="5">
        <v>228</v>
      </c>
      <c r="I726" s="5">
        <v>83</v>
      </c>
      <c r="J726" s="5">
        <v>71</v>
      </c>
      <c r="K726" s="685"/>
    </row>
    <row r="727" spans="1:11" s="27" customFormat="1" ht="15.95" customHeight="1">
      <c r="B727" s="26" t="str">
        <f t="shared" ref="B727:B733" si="19">$B$661</f>
        <v>ESS</v>
      </c>
      <c r="C727" s="13" t="s">
        <v>581</v>
      </c>
      <c r="D727" s="5">
        <v>87</v>
      </c>
      <c r="E727" s="5">
        <v>13</v>
      </c>
      <c r="F727" s="5">
        <v>40</v>
      </c>
      <c r="G727" s="5">
        <v>27</v>
      </c>
      <c r="H727" s="5">
        <v>75</v>
      </c>
      <c r="I727" s="5">
        <v>31</v>
      </c>
      <c r="J727" s="5">
        <v>28</v>
      </c>
      <c r="K727" s="685"/>
    </row>
    <row r="728" spans="1:11" s="27" customFormat="1" ht="15.95" customHeight="1">
      <c r="B728" s="26" t="str">
        <f t="shared" si="19"/>
        <v>ESS</v>
      </c>
      <c r="C728" s="13" t="s">
        <v>582</v>
      </c>
      <c r="D728" s="5">
        <v>61</v>
      </c>
      <c r="E728" s="5">
        <v>14</v>
      </c>
      <c r="F728" s="5">
        <v>62</v>
      </c>
      <c r="G728" s="5">
        <v>3</v>
      </c>
      <c r="H728" s="5">
        <v>193</v>
      </c>
      <c r="I728" s="5">
        <v>13</v>
      </c>
      <c r="J728" s="5">
        <v>9</v>
      </c>
      <c r="K728" s="685"/>
    </row>
    <row r="729" spans="1:11" s="27" customFormat="1" ht="15.95" customHeight="1">
      <c r="B729" s="26" t="str">
        <f t="shared" si="19"/>
        <v>ESS</v>
      </c>
      <c r="C729" s="13" t="s">
        <v>583</v>
      </c>
      <c r="D729" s="9">
        <v>1845</v>
      </c>
      <c r="E729" s="9">
        <v>3105</v>
      </c>
      <c r="F729" s="9">
        <v>2428</v>
      </c>
      <c r="G729" s="9">
        <v>2752</v>
      </c>
      <c r="H729" s="9">
        <v>1320</v>
      </c>
      <c r="I729" s="9">
        <v>2788</v>
      </c>
      <c r="J729" s="9">
        <v>3867</v>
      </c>
      <c r="K729" s="685"/>
    </row>
    <row r="730" spans="1:11" s="25" customFormat="1" ht="15.95" customHeight="1">
      <c r="A730" s="52"/>
      <c r="B730" s="652" t="str">
        <f t="shared" si="19"/>
        <v>ESS</v>
      </c>
      <c r="C730" s="652" t="s">
        <v>584</v>
      </c>
      <c r="D730" s="653">
        <v>2021</v>
      </c>
      <c r="E730" s="653">
        <v>2020</v>
      </c>
      <c r="F730" s="653">
        <v>2019</v>
      </c>
      <c r="G730" s="653">
        <v>2018</v>
      </c>
      <c r="H730" s="654">
        <f>$H$4</f>
        <v>2017</v>
      </c>
      <c r="I730" s="654">
        <f>$I$4</f>
        <v>2016</v>
      </c>
      <c r="J730" s="652">
        <f>$J$4</f>
        <v>2015</v>
      </c>
      <c r="K730" s="685"/>
    </row>
    <row r="731" spans="1:11" s="27" customFormat="1" ht="15.95" customHeight="1">
      <c r="B731" s="26" t="str">
        <f t="shared" si="19"/>
        <v>ESS</v>
      </c>
      <c r="C731" s="13" t="s">
        <v>585</v>
      </c>
      <c r="D731" s="252">
        <v>2255</v>
      </c>
      <c r="E731" s="252">
        <v>-8992</v>
      </c>
      <c r="F731" s="252">
        <v>1945</v>
      </c>
      <c r="G731" s="252">
        <v>1913</v>
      </c>
      <c r="H731" s="252">
        <v>1998</v>
      </c>
      <c r="I731" s="252">
        <v>2716</v>
      </c>
      <c r="J731" s="252">
        <v>2745</v>
      </c>
      <c r="K731" s="685"/>
    </row>
    <row r="732" spans="1:11" s="27" customFormat="1" ht="15.95" customHeight="1">
      <c r="B732" s="26" t="str">
        <f t="shared" si="19"/>
        <v>ESS</v>
      </c>
      <c r="C732" s="13" t="s">
        <v>586</v>
      </c>
      <c r="D732" s="252">
        <v>1182</v>
      </c>
      <c r="E732" s="252">
        <v>528</v>
      </c>
      <c r="F732" s="252">
        <v>1030</v>
      </c>
      <c r="G732" s="252">
        <v>1143</v>
      </c>
      <c r="H732" s="252">
        <v>1117</v>
      </c>
      <c r="I732" s="252">
        <v>1201</v>
      </c>
      <c r="J732" s="252">
        <v>1227</v>
      </c>
      <c r="K732" s="685"/>
    </row>
    <row r="733" spans="1:11" ht="15.95" customHeight="1">
      <c r="B733" s="26" t="str">
        <f t="shared" si="19"/>
        <v>ESS</v>
      </c>
      <c r="K733" s="665"/>
    </row>
    <row r="734" spans="1:11" s="25" customFormat="1" ht="15.95" customHeight="1">
      <c r="A734" s="52"/>
      <c r="B734" s="652" t="s">
        <v>24</v>
      </c>
      <c r="C734" s="652" t="s">
        <v>447</v>
      </c>
      <c r="D734" s="653">
        <v>2021</v>
      </c>
      <c r="E734" s="653">
        <v>2020</v>
      </c>
      <c r="F734" s="653">
        <v>2019</v>
      </c>
      <c r="G734" s="653">
        <v>2018</v>
      </c>
      <c r="H734" s="654">
        <f>$H$4</f>
        <v>2017</v>
      </c>
      <c r="I734" s="654">
        <f>$I$4</f>
        <v>2016</v>
      </c>
      <c r="J734" s="652">
        <f>$J$4</f>
        <v>2015</v>
      </c>
      <c r="K734" s="652">
        <f>$K$4</f>
        <v>2014</v>
      </c>
    </row>
    <row r="735" spans="1:11" ht="15.95" customHeight="1">
      <c r="B735" s="26" t="str">
        <f>$B$734</f>
        <v>ETO</v>
      </c>
      <c r="C735" s="26" t="s">
        <v>448</v>
      </c>
      <c r="D735" s="45">
        <v>1325</v>
      </c>
      <c r="E735" s="45" t="s">
        <v>175</v>
      </c>
      <c r="F735" s="45">
        <v>1322</v>
      </c>
      <c r="G735" s="45">
        <v>1240</v>
      </c>
      <c r="H735" s="45">
        <v>1174</v>
      </c>
      <c r="I735" s="45">
        <v>1223</v>
      </c>
      <c r="J735" s="45">
        <v>1257</v>
      </c>
      <c r="K735" s="45">
        <v>903</v>
      </c>
    </row>
    <row r="736" spans="1:11" ht="26.25" customHeight="1">
      <c r="B736" s="26" t="str">
        <f t="shared" ref="B736:B799" si="20">$B$734</f>
        <v>ETO</v>
      </c>
      <c r="C736" s="26" t="s">
        <v>451</v>
      </c>
      <c r="D736" s="45">
        <v>432</v>
      </c>
      <c r="E736" s="45">
        <v>594</v>
      </c>
      <c r="F736" s="45">
        <v>703</v>
      </c>
      <c r="G736" s="45">
        <v>718</v>
      </c>
      <c r="H736" s="46">
        <v>714</v>
      </c>
      <c r="I736" s="46">
        <v>585</v>
      </c>
      <c r="J736" s="46">
        <v>511</v>
      </c>
      <c r="K736" s="46">
        <v>1445</v>
      </c>
    </row>
    <row r="737" spans="1:11" ht="15.95" customHeight="1">
      <c r="B737" s="26" t="str">
        <f t="shared" si="20"/>
        <v>ETO</v>
      </c>
      <c r="C737" s="26" t="s">
        <v>455</v>
      </c>
      <c r="D737" s="98">
        <v>0.2898</v>
      </c>
      <c r="E737" s="98">
        <v>0.31850000000000001</v>
      </c>
      <c r="F737" s="98">
        <v>0.3548</v>
      </c>
      <c r="G737" s="98">
        <v>0.30890000000000001</v>
      </c>
      <c r="H737" s="43">
        <v>0.36799999999999999</v>
      </c>
      <c r="I737" s="43">
        <v>0.38900000000000001</v>
      </c>
      <c r="J737" s="43">
        <v>0.42499999999999999</v>
      </c>
      <c r="K737" s="43">
        <v>0.35399999999999998</v>
      </c>
    </row>
    <row r="738" spans="1:11" ht="15.95" customHeight="1">
      <c r="B738" s="26" t="str">
        <f t="shared" si="20"/>
        <v>ETO</v>
      </c>
      <c r="C738" s="26" t="s">
        <v>456</v>
      </c>
      <c r="D738" s="98">
        <v>0.50260000000000005</v>
      </c>
      <c r="E738" s="98">
        <v>0.48159999999999997</v>
      </c>
      <c r="F738" s="98">
        <v>0.46820000000000001</v>
      </c>
      <c r="G738" s="98">
        <v>0.48149999999999998</v>
      </c>
      <c r="H738" s="43">
        <v>0.46300000000000002</v>
      </c>
      <c r="I738" s="43">
        <v>0.441</v>
      </c>
      <c r="J738" s="43">
        <v>0.41699999999999998</v>
      </c>
      <c r="K738" s="43">
        <v>0.41499999999999998</v>
      </c>
    </row>
    <row r="739" spans="1:11" ht="15.95" customHeight="1">
      <c r="B739" s="26" t="str">
        <f t="shared" si="20"/>
        <v>ETO</v>
      </c>
      <c r="C739" s="26" t="s">
        <v>457</v>
      </c>
      <c r="D739" s="98">
        <v>0.18110000000000001</v>
      </c>
      <c r="E739" s="98">
        <v>0.17</v>
      </c>
      <c r="F739" s="98">
        <v>0.15129999999999999</v>
      </c>
      <c r="G739" s="98">
        <v>0.17580000000000001</v>
      </c>
      <c r="H739" s="43">
        <v>0.13900000000000001</v>
      </c>
      <c r="I739" s="43">
        <v>0.129</v>
      </c>
      <c r="J739" s="43">
        <v>0.113</v>
      </c>
      <c r="K739" s="43">
        <v>0.16300000000000001</v>
      </c>
    </row>
    <row r="740" spans="1:11" ht="15.95" customHeight="1">
      <c r="B740" s="26" t="str">
        <f t="shared" si="20"/>
        <v>ETO</v>
      </c>
      <c r="C740" s="26" t="s">
        <v>458</v>
      </c>
      <c r="D740" s="98">
        <v>2.64E-2</v>
      </c>
      <c r="E740" s="98">
        <v>2.9899999999999999E-2</v>
      </c>
      <c r="F740" s="98">
        <v>2.5700000000000001E-2</v>
      </c>
      <c r="G740" s="98">
        <v>3.39E-2</v>
      </c>
      <c r="H740" s="43">
        <v>3.1E-2</v>
      </c>
      <c r="I740" s="43">
        <v>0.04</v>
      </c>
      <c r="J740" s="43">
        <v>4.5999999999999999E-2</v>
      </c>
      <c r="K740" s="43">
        <v>6.8000000000000005E-2</v>
      </c>
    </row>
    <row r="741" spans="1:11" ht="15.95" customHeight="1">
      <c r="B741" s="26" t="str">
        <f t="shared" si="20"/>
        <v>ETO</v>
      </c>
      <c r="C741" s="26" t="s">
        <v>459</v>
      </c>
      <c r="D741" s="98">
        <v>0.10489999999999999</v>
      </c>
      <c r="E741" s="98">
        <v>9.3399999999999997E-2</v>
      </c>
      <c r="F741" s="98">
        <v>9.4600000000000004E-2</v>
      </c>
      <c r="G741" s="98">
        <v>9.9199999999999997E-2</v>
      </c>
      <c r="H741" s="43">
        <v>0.109</v>
      </c>
      <c r="I741" s="43">
        <v>0.13500000000000001</v>
      </c>
      <c r="J741" s="43">
        <v>0.14599999999999999</v>
      </c>
      <c r="K741" s="43">
        <v>0.20399999999999999</v>
      </c>
    </row>
    <row r="742" spans="1:11" ht="15.95" customHeight="1">
      <c r="B742" s="26" t="str">
        <f t="shared" si="20"/>
        <v>ETO</v>
      </c>
      <c r="C742" s="26" t="s">
        <v>460</v>
      </c>
      <c r="D742" s="98">
        <v>0.2581</v>
      </c>
      <c r="E742" s="98">
        <v>0.13789999999999999</v>
      </c>
      <c r="F742" s="98">
        <v>0.1724</v>
      </c>
      <c r="G742" s="98">
        <v>0.16669999999999999</v>
      </c>
      <c r="H742" s="43">
        <v>0.2</v>
      </c>
      <c r="I742" s="43">
        <v>0.29699999999999999</v>
      </c>
      <c r="J742" s="43">
        <v>0.214</v>
      </c>
      <c r="K742" s="43">
        <v>0.23799999999999999</v>
      </c>
    </row>
    <row r="743" spans="1:11" ht="15.95" customHeight="1">
      <c r="B743" s="26" t="str">
        <f t="shared" si="20"/>
        <v>ETO</v>
      </c>
      <c r="C743" s="26" t="s">
        <v>461</v>
      </c>
      <c r="D743" s="98">
        <v>5.5800000000000002E-2</v>
      </c>
      <c r="E743" s="98">
        <v>5.1299999999999998E-2</v>
      </c>
      <c r="F743" s="98">
        <v>5.2200000000000003E-2</v>
      </c>
      <c r="G743" s="98">
        <v>5.16E-2</v>
      </c>
      <c r="H743" s="43">
        <v>5.7000000000000002E-2</v>
      </c>
      <c r="I743" s="43">
        <v>6.5000000000000002E-2</v>
      </c>
      <c r="J743" s="43">
        <v>6.0999999999999999E-2</v>
      </c>
      <c r="K743" s="43">
        <v>7.9000000000000001E-2</v>
      </c>
    </row>
    <row r="744" spans="1:11" ht="15.95" customHeight="1">
      <c r="B744" s="26" t="str">
        <f t="shared" si="20"/>
        <v>ETO</v>
      </c>
      <c r="C744" s="26" t="s">
        <v>462</v>
      </c>
      <c r="D744" s="98">
        <v>0.66259999999999997</v>
      </c>
      <c r="E744" s="98">
        <v>0.7006</v>
      </c>
      <c r="F744" s="98">
        <v>0.69440000000000002</v>
      </c>
      <c r="G744" s="98">
        <v>0.68869999999999998</v>
      </c>
      <c r="H744" s="43">
        <v>0.71199999999999997</v>
      </c>
      <c r="I744" s="43">
        <v>0.69199999999999995</v>
      </c>
      <c r="J744" s="43">
        <v>0.67</v>
      </c>
      <c r="K744" s="43">
        <v>0.48599999999999999</v>
      </c>
    </row>
    <row r="745" spans="1:11" ht="15.95" customHeight="1">
      <c r="B745" s="26" t="str">
        <f t="shared" si="20"/>
        <v>ETO</v>
      </c>
      <c r="C745" s="26" t="s">
        <v>463</v>
      </c>
      <c r="D745" s="98">
        <v>0.43330000000000002</v>
      </c>
      <c r="E745" s="98">
        <v>0.3448</v>
      </c>
      <c r="F745" s="98">
        <v>0.31030000000000002</v>
      </c>
      <c r="G745" s="98">
        <v>0.3</v>
      </c>
      <c r="H745" s="43">
        <v>0.28000000000000003</v>
      </c>
      <c r="I745" s="43">
        <v>0.216</v>
      </c>
      <c r="J745" s="43">
        <v>0.28599999999999998</v>
      </c>
      <c r="K745" s="43">
        <v>0.254</v>
      </c>
    </row>
    <row r="746" spans="1:11" ht="15.95" customHeight="1">
      <c r="B746" s="26" t="str">
        <f t="shared" si="20"/>
        <v>ETO</v>
      </c>
      <c r="C746" s="26" t="s">
        <v>464</v>
      </c>
      <c r="D746" s="98">
        <v>6.0000000000000001E-3</v>
      </c>
      <c r="E746" s="98">
        <v>6.8999999999999999E-3</v>
      </c>
      <c r="F746" s="98">
        <v>9.7999999999999997E-3</v>
      </c>
      <c r="G746" s="98">
        <v>7.3000000000000001E-3</v>
      </c>
      <c r="H746" s="43">
        <v>1.2E-2</v>
      </c>
      <c r="I746" s="43">
        <v>1.2E-2</v>
      </c>
      <c r="J746" s="43">
        <v>1.0999999999999999E-2</v>
      </c>
      <c r="K746" s="43">
        <v>1.6E-2</v>
      </c>
    </row>
    <row r="747" spans="1:11" ht="15.95" customHeight="1">
      <c r="B747" s="26" t="str">
        <f t="shared" si="20"/>
        <v>ETO</v>
      </c>
      <c r="C747" s="26" t="s">
        <v>465</v>
      </c>
      <c r="D747" s="98">
        <v>4.5999999999999999E-2</v>
      </c>
      <c r="E747" s="98">
        <v>3.2899999999999999E-2</v>
      </c>
      <c r="F747" s="98">
        <v>3.3300000000000003E-2</v>
      </c>
      <c r="G747" s="98">
        <v>3.3099999999999997E-2</v>
      </c>
      <c r="H747" s="43">
        <v>3.2000000000000001E-2</v>
      </c>
      <c r="I747" s="43">
        <v>2.4E-2</v>
      </c>
      <c r="J747" s="43">
        <v>1.7000000000000001E-2</v>
      </c>
      <c r="K747" s="43">
        <v>2.8000000000000001E-2</v>
      </c>
    </row>
    <row r="748" spans="1:11" ht="15.95" customHeight="1">
      <c r="B748" s="26" t="str">
        <f t="shared" si="20"/>
        <v>ETO</v>
      </c>
      <c r="C748" s="26" t="s">
        <v>466</v>
      </c>
      <c r="D748" s="5">
        <v>53</v>
      </c>
      <c r="E748" s="5">
        <v>43</v>
      </c>
      <c r="F748" s="5">
        <v>45</v>
      </c>
      <c r="G748" s="5">
        <v>51</v>
      </c>
      <c r="H748" s="46">
        <v>49</v>
      </c>
      <c r="I748" s="46">
        <v>49</v>
      </c>
      <c r="J748" s="46">
        <v>49</v>
      </c>
      <c r="K748" s="46">
        <v>34</v>
      </c>
    </row>
    <row r="749" spans="1:11" s="25" customFormat="1" ht="15.95" customHeight="1">
      <c r="A749" s="52"/>
      <c r="B749" s="652" t="str">
        <f t="shared" si="20"/>
        <v>ETO</v>
      </c>
      <c r="C749" s="652" t="s">
        <v>467</v>
      </c>
      <c r="D749" s="653">
        <v>2021</v>
      </c>
      <c r="E749" s="653">
        <v>2020</v>
      </c>
      <c r="F749" s="653">
        <v>2019</v>
      </c>
      <c r="G749" s="653">
        <v>2018</v>
      </c>
      <c r="H749" s="654">
        <f>$H$4</f>
        <v>2017</v>
      </c>
      <c r="I749" s="654">
        <f>$I$4</f>
        <v>2016</v>
      </c>
      <c r="J749" s="652">
        <f>$J$4</f>
        <v>2015</v>
      </c>
      <c r="K749" s="652">
        <f>$K$4</f>
        <v>2014</v>
      </c>
    </row>
    <row r="750" spans="1:11" ht="15.95" customHeight="1">
      <c r="B750" s="26" t="str">
        <f t="shared" si="20"/>
        <v>ETO</v>
      </c>
      <c r="C750" s="26" t="s">
        <v>468</v>
      </c>
      <c r="D750" s="9">
        <v>113304</v>
      </c>
      <c r="E750" s="9">
        <v>104886</v>
      </c>
      <c r="F750" s="9">
        <v>101716</v>
      </c>
      <c r="G750" s="9">
        <v>94594</v>
      </c>
      <c r="H750" s="45">
        <v>85457</v>
      </c>
      <c r="I750" s="45">
        <v>97108</v>
      </c>
      <c r="J750" s="45">
        <v>69399</v>
      </c>
      <c r="K750" s="45">
        <v>92965</v>
      </c>
    </row>
    <row r="751" spans="1:11" ht="15.95" customHeight="1">
      <c r="B751" s="26" t="str">
        <f t="shared" si="20"/>
        <v>ETO</v>
      </c>
      <c r="C751" s="26" t="s">
        <v>470</v>
      </c>
      <c r="D751" s="9">
        <v>25296</v>
      </c>
      <c r="E751" s="9">
        <v>22474</v>
      </c>
      <c r="F751" s="5" t="s">
        <v>693</v>
      </c>
      <c r="G751" s="9">
        <v>21396</v>
      </c>
      <c r="H751" s="45">
        <v>20425</v>
      </c>
      <c r="I751" s="45">
        <v>20313</v>
      </c>
      <c r="J751" s="45">
        <v>15976</v>
      </c>
      <c r="K751" s="45">
        <v>18221</v>
      </c>
    </row>
    <row r="752" spans="1:11" ht="15.95" customHeight="1">
      <c r="B752" s="26" t="str">
        <f t="shared" si="20"/>
        <v>ETO</v>
      </c>
      <c r="C752" s="26" t="s">
        <v>473</v>
      </c>
      <c r="D752" s="5">
        <v>90</v>
      </c>
      <c r="E752" s="5">
        <v>92</v>
      </c>
      <c r="F752" s="5" t="s">
        <v>694</v>
      </c>
      <c r="G752" s="5">
        <v>114</v>
      </c>
      <c r="H752" s="46">
        <v>92</v>
      </c>
      <c r="I752" s="46">
        <v>61</v>
      </c>
      <c r="J752" s="46">
        <v>107</v>
      </c>
      <c r="K752" s="46">
        <v>135</v>
      </c>
    </row>
    <row r="753" spans="1:11" ht="15.95" customHeight="1">
      <c r="B753" s="26" t="str">
        <f t="shared" si="20"/>
        <v>ETO</v>
      </c>
      <c r="C753" s="26" t="s">
        <v>476</v>
      </c>
      <c r="D753" s="9">
        <v>16950</v>
      </c>
      <c r="E753" s="9">
        <v>16221</v>
      </c>
      <c r="F753" s="5" t="s">
        <v>695</v>
      </c>
      <c r="G753" s="9">
        <v>14516</v>
      </c>
      <c r="H753" s="45">
        <v>13067</v>
      </c>
      <c r="I753" s="45">
        <v>11192</v>
      </c>
      <c r="J753" s="45">
        <v>9457</v>
      </c>
      <c r="K753" s="45">
        <v>6841</v>
      </c>
    </row>
    <row r="754" spans="1:11" ht="15.95" customHeight="1">
      <c r="B754" s="26" t="str">
        <f t="shared" si="20"/>
        <v>ETO</v>
      </c>
      <c r="C754" s="26" t="s">
        <v>479</v>
      </c>
      <c r="D754" s="5" t="s">
        <v>62</v>
      </c>
      <c r="E754" s="5" t="s">
        <v>62</v>
      </c>
      <c r="F754" s="5" t="s">
        <v>108</v>
      </c>
      <c r="G754" s="5" t="s">
        <v>62</v>
      </c>
      <c r="H754" s="46">
        <v>143</v>
      </c>
      <c r="I754" s="46" t="s">
        <v>62</v>
      </c>
      <c r="J754" s="46">
        <v>203</v>
      </c>
      <c r="K754" s="46">
        <v>133</v>
      </c>
    </row>
    <row r="755" spans="1:11" ht="15.95" customHeight="1">
      <c r="B755" s="26" t="str">
        <f t="shared" si="20"/>
        <v>ETO</v>
      </c>
      <c r="C755" s="26" t="s">
        <v>480</v>
      </c>
      <c r="D755" s="9">
        <v>11477</v>
      </c>
      <c r="E755" s="9">
        <v>11820</v>
      </c>
      <c r="F755" s="5" t="s">
        <v>696</v>
      </c>
      <c r="G755" s="9">
        <v>10136</v>
      </c>
      <c r="H755" s="45">
        <v>8577</v>
      </c>
      <c r="I755" s="45">
        <v>7800</v>
      </c>
      <c r="J755" s="45">
        <v>6188</v>
      </c>
      <c r="K755" s="45">
        <v>5185</v>
      </c>
    </row>
    <row r="756" spans="1:11" ht="15.95" customHeight="1">
      <c r="B756" s="26" t="str">
        <f t="shared" si="20"/>
        <v>ETO</v>
      </c>
      <c r="C756" s="26" t="s">
        <v>483</v>
      </c>
      <c r="D756" s="5" t="s">
        <v>62</v>
      </c>
      <c r="E756" s="5" t="s">
        <v>62</v>
      </c>
      <c r="F756" s="5" t="s">
        <v>108</v>
      </c>
      <c r="G756" s="9">
        <v>3078</v>
      </c>
      <c r="H756" s="45">
        <v>3749</v>
      </c>
      <c r="I756" s="45">
        <v>1904</v>
      </c>
      <c r="J756" s="45">
        <v>2040</v>
      </c>
      <c r="K756" s="45">
        <v>1454</v>
      </c>
    </row>
    <row r="757" spans="1:11" ht="15.95" customHeight="1">
      <c r="B757" s="26" t="str">
        <f t="shared" si="20"/>
        <v>ETO</v>
      </c>
      <c r="C757" s="26" t="s">
        <v>484</v>
      </c>
      <c r="D757" s="9">
        <v>4555</v>
      </c>
      <c r="E757" s="9">
        <v>3880</v>
      </c>
      <c r="F757" s="5" t="s">
        <v>697</v>
      </c>
      <c r="G757" s="9">
        <v>4584</v>
      </c>
      <c r="H757" s="45">
        <v>2501</v>
      </c>
      <c r="I757" s="45">
        <v>1956</v>
      </c>
      <c r="J757" s="45">
        <v>2299</v>
      </c>
      <c r="K757" s="45">
        <v>313</v>
      </c>
    </row>
    <row r="758" spans="1:11" ht="15.95" customHeight="1">
      <c r="B758" s="26" t="str">
        <f t="shared" si="20"/>
        <v>ETO</v>
      </c>
      <c r="C758" s="26" t="s">
        <v>487</v>
      </c>
      <c r="D758" s="5" t="s">
        <v>62</v>
      </c>
      <c r="E758" s="5" t="s">
        <v>62</v>
      </c>
      <c r="F758" s="5" t="s">
        <v>101</v>
      </c>
      <c r="G758" s="5" t="s">
        <v>62</v>
      </c>
      <c r="H758" s="46" t="s">
        <v>62</v>
      </c>
      <c r="I758" s="46">
        <v>0</v>
      </c>
      <c r="J758" s="46">
        <v>0</v>
      </c>
      <c r="K758" s="46">
        <v>0</v>
      </c>
    </row>
    <row r="759" spans="1:11" ht="15.95" customHeight="1">
      <c r="B759" s="26" t="str">
        <f t="shared" si="20"/>
        <v>ETO</v>
      </c>
      <c r="C759" s="26" t="s">
        <v>489</v>
      </c>
      <c r="D759" s="5">
        <v>1245</v>
      </c>
      <c r="E759" s="5">
        <v>701</v>
      </c>
      <c r="F759" s="5" t="s">
        <v>698</v>
      </c>
      <c r="G759" s="5">
        <v>724</v>
      </c>
      <c r="H759" s="46">
        <v>726</v>
      </c>
      <c r="I759" s="46">
        <v>235</v>
      </c>
      <c r="J759" s="46">
        <v>489</v>
      </c>
      <c r="K759" s="46">
        <v>354</v>
      </c>
    </row>
    <row r="760" spans="1:11" ht="15.95" customHeight="1">
      <c r="B760" s="26" t="str">
        <f t="shared" si="20"/>
        <v>ETO</v>
      </c>
      <c r="C760" s="26" t="s">
        <v>492</v>
      </c>
      <c r="D760" s="5">
        <v>189</v>
      </c>
      <c r="E760" s="5">
        <v>177</v>
      </c>
      <c r="F760" s="5" t="s">
        <v>699</v>
      </c>
      <c r="G760" s="5">
        <v>186</v>
      </c>
      <c r="H760" s="46">
        <v>211</v>
      </c>
      <c r="I760" s="46">
        <v>183</v>
      </c>
      <c r="J760" s="46">
        <v>172</v>
      </c>
      <c r="K760" s="46">
        <v>146</v>
      </c>
    </row>
    <row r="761" spans="1:11" ht="15.95" customHeight="1">
      <c r="B761" s="26" t="str">
        <f t="shared" si="20"/>
        <v>ETO</v>
      </c>
      <c r="C761" s="26" t="s">
        <v>495</v>
      </c>
      <c r="D761" s="9">
        <v>2663</v>
      </c>
      <c r="E761" s="9">
        <v>2044</v>
      </c>
      <c r="F761" s="5" t="s">
        <v>700</v>
      </c>
      <c r="G761" s="9">
        <v>1503</v>
      </c>
      <c r="H761" s="45">
        <v>1038</v>
      </c>
      <c r="I761" s="45">
        <v>302</v>
      </c>
      <c r="J761" s="45">
        <v>279</v>
      </c>
      <c r="K761" s="45">
        <v>673</v>
      </c>
    </row>
    <row r="762" spans="1:11" s="25" customFormat="1" ht="15.95" customHeight="1">
      <c r="A762" s="52"/>
      <c r="B762" s="652" t="str">
        <f t="shared" si="20"/>
        <v>ETO</v>
      </c>
      <c r="C762" s="652" t="s">
        <v>212</v>
      </c>
      <c r="D762" s="653">
        <v>2021</v>
      </c>
      <c r="E762" s="653">
        <v>2020</v>
      </c>
      <c r="F762" s="653">
        <v>2019</v>
      </c>
      <c r="G762" s="653">
        <v>2018</v>
      </c>
      <c r="H762" s="654">
        <f>$H$4</f>
        <v>2017</v>
      </c>
      <c r="I762" s="654">
        <f>$I$4</f>
        <v>2016</v>
      </c>
      <c r="J762" s="652">
        <f>$J$4</f>
        <v>2015</v>
      </c>
      <c r="K762" s="652">
        <f>$K$4</f>
        <v>2014</v>
      </c>
    </row>
    <row r="763" spans="1:11" s="25" customFormat="1" ht="15.95" customHeight="1">
      <c r="A763" s="52"/>
      <c r="B763" s="26" t="str">
        <f t="shared" si="20"/>
        <v>ETO</v>
      </c>
      <c r="C763" s="26" t="s">
        <v>498</v>
      </c>
      <c r="D763" s="9">
        <v>14518</v>
      </c>
      <c r="E763" s="9">
        <v>14011</v>
      </c>
      <c r="F763" s="5" t="s">
        <v>701</v>
      </c>
      <c r="G763" s="9">
        <v>10521</v>
      </c>
      <c r="H763" s="45">
        <v>5496</v>
      </c>
      <c r="I763" s="45">
        <v>6718</v>
      </c>
      <c r="J763" s="45">
        <v>2538</v>
      </c>
      <c r="K763" s="45">
        <v>5717</v>
      </c>
    </row>
    <row r="764" spans="1:11" ht="15.95" customHeight="1">
      <c r="B764" s="26" t="str">
        <f t="shared" si="20"/>
        <v>ETO</v>
      </c>
      <c r="C764" s="26" t="s">
        <v>501</v>
      </c>
      <c r="D764" s="31">
        <v>0.128</v>
      </c>
      <c r="E764" s="31">
        <v>0.13400000000000001</v>
      </c>
      <c r="F764" s="31" t="s">
        <v>702</v>
      </c>
      <c r="G764" s="31">
        <v>0.111</v>
      </c>
      <c r="H764" s="43">
        <v>6.4000000000000001E-2</v>
      </c>
      <c r="I764" s="43">
        <v>6.9000000000000006E-2</v>
      </c>
      <c r="J764" s="43">
        <v>3.6999999999999998E-2</v>
      </c>
      <c r="K764" s="43">
        <v>5.8000000000000003E-2</v>
      </c>
    </row>
    <row r="765" spans="1:11" ht="15.95" customHeight="1">
      <c r="B765" s="26" t="str">
        <f t="shared" si="20"/>
        <v>ETO</v>
      </c>
      <c r="C765" s="26" t="s">
        <v>502</v>
      </c>
      <c r="D765" s="5">
        <v>40.26</v>
      </c>
      <c r="E765" s="5">
        <v>41.95</v>
      </c>
      <c r="F765" s="5">
        <v>42.95</v>
      </c>
      <c r="G765" s="5">
        <v>41.14</v>
      </c>
      <c r="H765" s="46">
        <v>40.21</v>
      </c>
      <c r="I765" s="46">
        <v>17.850000000000001</v>
      </c>
      <c r="J765" s="46">
        <v>14.48</v>
      </c>
      <c r="K765" s="46" t="s">
        <v>703</v>
      </c>
    </row>
    <row r="766" spans="1:11" ht="15.95" customHeight="1">
      <c r="B766" s="26" t="str">
        <f t="shared" si="20"/>
        <v>ETO</v>
      </c>
      <c r="C766" s="26" t="s">
        <v>505</v>
      </c>
      <c r="D766" s="5">
        <v>1.28</v>
      </c>
      <c r="E766" s="5">
        <v>1.24</v>
      </c>
      <c r="F766" s="5">
        <v>1.28</v>
      </c>
      <c r="G766" s="5">
        <v>1.28</v>
      </c>
      <c r="H766" s="46">
        <v>1.28</v>
      </c>
      <c r="I766" s="46">
        <v>1.3</v>
      </c>
      <c r="J766" s="46">
        <v>0.78</v>
      </c>
      <c r="K766" s="46">
        <v>0.8</v>
      </c>
    </row>
    <row r="767" spans="1:11" s="25" customFormat="1" ht="15.95" customHeight="1">
      <c r="A767" s="52"/>
      <c r="B767" s="652" t="str">
        <f t="shared" si="20"/>
        <v>ETO</v>
      </c>
      <c r="C767" s="652" t="s">
        <v>508</v>
      </c>
      <c r="D767" s="653">
        <v>2021</v>
      </c>
      <c r="E767" s="653">
        <v>2020</v>
      </c>
      <c r="F767" s="653">
        <v>2019</v>
      </c>
      <c r="G767" s="653">
        <v>2018</v>
      </c>
      <c r="H767" s="654">
        <f>$H$4</f>
        <v>2017</v>
      </c>
      <c r="I767" s="654">
        <f>$I$4</f>
        <v>2016</v>
      </c>
      <c r="J767" s="652">
        <f>$J$4</f>
        <v>2015</v>
      </c>
      <c r="K767" s="652">
        <f>$K$4</f>
        <v>2014</v>
      </c>
    </row>
    <row r="768" spans="1:11" s="25" customFormat="1" ht="15.95" customHeight="1">
      <c r="A768" s="52"/>
      <c r="B768" s="26" t="str">
        <f t="shared" si="20"/>
        <v>ETO</v>
      </c>
      <c r="C768" s="13" t="s">
        <v>509</v>
      </c>
      <c r="D768" s="9">
        <v>43436</v>
      </c>
      <c r="E768" s="9">
        <v>51961</v>
      </c>
      <c r="F768" s="9">
        <v>50045</v>
      </c>
      <c r="G768" s="9">
        <v>46176</v>
      </c>
      <c r="H768" s="14">
        <v>36795</v>
      </c>
      <c r="I768" s="14">
        <v>11742.12</v>
      </c>
      <c r="J768" s="14">
        <v>2171</v>
      </c>
      <c r="K768" s="14">
        <v>1981</v>
      </c>
    </row>
    <row r="769" spans="1:11" ht="15.95" customHeight="1">
      <c r="B769" s="26" t="str">
        <f t="shared" si="20"/>
        <v>ETO</v>
      </c>
      <c r="C769" s="13" t="s">
        <v>513</v>
      </c>
      <c r="D769" s="9">
        <v>12894</v>
      </c>
      <c r="E769" s="9">
        <v>11778</v>
      </c>
      <c r="F769" s="9">
        <v>11767</v>
      </c>
      <c r="G769" s="9">
        <v>11037</v>
      </c>
      <c r="H769" s="14">
        <v>10563</v>
      </c>
      <c r="I769" s="14">
        <v>9951</v>
      </c>
      <c r="J769" s="14">
        <v>8656</v>
      </c>
      <c r="K769" s="14">
        <v>7755</v>
      </c>
    </row>
    <row r="770" spans="1:11" ht="15.95" customHeight="1">
      <c r="B770" s="26" t="str">
        <f t="shared" si="20"/>
        <v>ETO</v>
      </c>
      <c r="C770" s="13" t="s">
        <v>517</v>
      </c>
      <c r="D770" s="9">
        <v>3370</v>
      </c>
      <c r="E770" s="9">
        <v>3117</v>
      </c>
      <c r="F770" s="9">
        <v>3022</v>
      </c>
      <c r="G770" s="9">
        <v>2993</v>
      </c>
      <c r="H770" s="14">
        <v>3101</v>
      </c>
      <c r="I770" s="14">
        <v>2666</v>
      </c>
      <c r="J770" s="14">
        <v>2505</v>
      </c>
      <c r="K770" s="14">
        <v>2039</v>
      </c>
    </row>
    <row r="771" spans="1:11" ht="15.95" customHeight="1">
      <c r="B771" s="26" t="str">
        <f t="shared" si="20"/>
        <v>ETO</v>
      </c>
      <c r="C771" s="13" t="s">
        <v>521</v>
      </c>
      <c r="D771" s="9">
        <v>1978</v>
      </c>
      <c r="E771" s="9">
        <v>1796</v>
      </c>
      <c r="F771" s="9">
        <v>1782</v>
      </c>
      <c r="G771" s="9">
        <v>1694</v>
      </c>
      <c r="H771" s="14">
        <v>1646</v>
      </c>
      <c r="I771" s="14">
        <v>1587</v>
      </c>
      <c r="J771" s="14">
        <v>1444</v>
      </c>
      <c r="K771" s="14">
        <v>1570</v>
      </c>
    </row>
    <row r="772" spans="1:11" s="25" customFormat="1" ht="15.95" customHeight="1">
      <c r="A772" s="52"/>
      <c r="B772" s="652" t="str">
        <f t="shared" si="20"/>
        <v>ETO</v>
      </c>
      <c r="C772" s="652" t="s">
        <v>525</v>
      </c>
      <c r="D772" s="653">
        <v>2021</v>
      </c>
      <c r="E772" s="653">
        <v>2020</v>
      </c>
      <c r="F772" s="653">
        <v>2019</v>
      </c>
      <c r="G772" s="653">
        <v>2018</v>
      </c>
      <c r="H772" s="654">
        <f>$H$4</f>
        <v>2017</v>
      </c>
      <c r="I772" s="654">
        <f>$I$4</f>
        <v>2016</v>
      </c>
      <c r="J772" s="652">
        <f>$J$4</f>
        <v>2015</v>
      </c>
      <c r="K772" s="652">
        <f>$K$4</f>
        <v>2014</v>
      </c>
    </row>
    <row r="773" spans="1:11" s="27" customFormat="1" ht="15.95" customHeight="1">
      <c r="B773" s="26" t="str">
        <f t="shared" si="20"/>
        <v>ETO</v>
      </c>
      <c r="C773" s="13" t="s">
        <v>526</v>
      </c>
      <c r="D773" s="5">
        <v>96.82</v>
      </c>
      <c r="E773" s="5">
        <v>88.28</v>
      </c>
      <c r="F773" s="5">
        <v>103.3</v>
      </c>
      <c r="G773" s="5">
        <v>99.84</v>
      </c>
      <c r="H773" s="5">
        <v>137.94999999999999</v>
      </c>
      <c r="I773" s="5">
        <v>9.2799999999999994</v>
      </c>
      <c r="J773" s="5">
        <v>13.32</v>
      </c>
      <c r="K773" s="5">
        <v>12.1</v>
      </c>
    </row>
    <row r="774" spans="1:11" s="52" customFormat="1" ht="15.95" customHeight="1">
      <c r="B774" s="26" t="str">
        <f t="shared" si="20"/>
        <v>ETO</v>
      </c>
      <c r="C774" s="13" t="s">
        <v>530</v>
      </c>
      <c r="D774" s="5">
        <v>0.78</v>
      </c>
      <c r="E774" s="5">
        <v>1.56</v>
      </c>
      <c r="F774" s="5">
        <v>3.06</v>
      </c>
      <c r="G774" s="5">
        <v>8.6199999999999992</v>
      </c>
      <c r="H774" s="5">
        <v>8.57</v>
      </c>
      <c r="I774" s="5">
        <v>6.7</v>
      </c>
      <c r="J774" s="5">
        <v>6.03</v>
      </c>
      <c r="K774" s="5">
        <v>11.6</v>
      </c>
    </row>
    <row r="775" spans="1:11" s="27" customFormat="1" ht="15.95" customHeight="1">
      <c r="B775" s="26" t="str">
        <f t="shared" si="20"/>
        <v>ETO</v>
      </c>
      <c r="C775" s="13" t="s">
        <v>533</v>
      </c>
      <c r="D775" s="5">
        <v>6.98</v>
      </c>
      <c r="E775" s="5">
        <v>15.59</v>
      </c>
      <c r="F775" s="93">
        <v>2366.85</v>
      </c>
      <c r="G775" s="5">
        <v>157.21</v>
      </c>
      <c r="H775" s="93">
        <v>135.88</v>
      </c>
      <c r="I775" s="93">
        <v>62</v>
      </c>
      <c r="J775" s="93">
        <v>45</v>
      </c>
      <c r="K775" s="93">
        <v>116</v>
      </c>
    </row>
    <row r="776" spans="1:11" s="27" customFormat="1" ht="15.95" customHeight="1">
      <c r="B776" s="26" t="str">
        <f t="shared" si="20"/>
        <v>ETO</v>
      </c>
      <c r="C776" s="13" t="s">
        <v>536</v>
      </c>
      <c r="D776" s="5">
        <v>2.9</v>
      </c>
      <c r="E776" s="5">
        <v>3.53</v>
      </c>
      <c r="F776" s="5">
        <v>5.32</v>
      </c>
      <c r="G776" s="5">
        <v>6.41</v>
      </c>
      <c r="H776" s="5">
        <v>6.12</v>
      </c>
      <c r="I776" s="5">
        <v>4.41</v>
      </c>
      <c r="J776" s="5">
        <v>9.17</v>
      </c>
      <c r="K776" s="5">
        <v>7.17</v>
      </c>
    </row>
    <row r="777" spans="1:11" s="27" customFormat="1" ht="15.95" customHeight="1">
      <c r="B777" s="26" t="str">
        <f t="shared" si="20"/>
        <v>ETO</v>
      </c>
      <c r="C777" s="13" t="s">
        <v>540</v>
      </c>
      <c r="D777" s="5">
        <v>9.07</v>
      </c>
      <c r="E777" s="5">
        <v>233.57</v>
      </c>
      <c r="F777" s="5">
        <v>159.57</v>
      </c>
      <c r="G777" s="93">
        <v>1780.96</v>
      </c>
      <c r="H777" s="93">
        <v>2618</v>
      </c>
      <c r="I777" s="93">
        <v>2114</v>
      </c>
      <c r="J777" s="93">
        <v>406</v>
      </c>
      <c r="K777" s="93">
        <v>2780</v>
      </c>
    </row>
    <row r="778" spans="1:11" s="27" customFormat="1" ht="15.95" customHeight="1">
      <c r="B778" s="26" t="str">
        <f t="shared" si="20"/>
        <v>ETO</v>
      </c>
      <c r="C778" s="13" t="s">
        <v>544</v>
      </c>
      <c r="D778" s="5">
        <v>1.87</v>
      </c>
      <c r="E778" s="5">
        <v>2.72</v>
      </c>
      <c r="F778" s="5">
        <v>4.43</v>
      </c>
      <c r="G778" s="5">
        <v>7.96</v>
      </c>
      <c r="H778" s="5">
        <v>7.21</v>
      </c>
      <c r="I778" s="5">
        <v>5.39</v>
      </c>
      <c r="J778" s="5">
        <v>8.0500000000000007</v>
      </c>
      <c r="K778" s="5" t="s">
        <v>62</v>
      </c>
    </row>
    <row r="779" spans="1:11" s="27" customFormat="1" ht="15.95" customHeight="1">
      <c r="B779" s="26" t="str">
        <f t="shared" si="20"/>
        <v>ETO</v>
      </c>
      <c r="C779" s="13" t="s">
        <v>548</v>
      </c>
      <c r="D779" s="93">
        <v>8.06</v>
      </c>
      <c r="E779" s="93">
        <v>13.44</v>
      </c>
      <c r="F779" s="93">
        <v>1039.51</v>
      </c>
      <c r="G779" s="93">
        <v>1287</v>
      </c>
      <c r="H779" s="93">
        <v>1349</v>
      </c>
      <c r="I779" s="93">
        <v>1127</v>
      </c>
      <c r="J779" s="93">
        <v>277</v>
      </c>
      <c r="K779" s="93" t="s">
        <v>62</v>
      </c>
    </row>
    <row r="780" spans="1:11" s="27" customFormat="1" ht="15.95" customHeight="1">
      <c r="B780" s="26" t="str">
        <f t="shared" si="20"/>
        <v>ETO</v>
      </c>
      <c r="C780" s="13" t="s">
        <v>552</v>
      </c>
      <c r="D780" s="5" t="s">
        <v>62</v>
      </c>
      <c r="E780" s="5" t="s">
        <v>101</v>
      </c>
      <c r="F780" s="5" t="s">
        <v>101</v>
      </c>
      <c r="G780" s="5" t="s">
        <v>101</v>
      </c>
      <c r="H780" s="5">
        <v>0</v>
      </c>
      <c r="I780" s="5">
        <v>0</v>
      </c>
      <c r="J780" s="5">
        <v>0</v>
      </c>
      <c r="K780" s="5">
        <v>0</v>
      </c>
    </row>
    <row r="781" spans="1:11" s="27" customFormat="1" ht="15.95" customHeight="1">
      <c r="B781" s="26" t="str">
        <f t="shared" si="20"/>
        <v>ETO</v>
      </c>
      <c r="C781" s="13" t="s">
        <v>553</v>
      </c>
      <c r="D781" s="5" t="s">
        <v>62</v>
      </c>
      <c r="E781" s="5" t="s">
        <v>101</v>
      </c>
      <c r="F781" s="5" t="s">
        <v>101</v>
      </c>
      <c r="G781" s="5">
        <v>1</v>
      </c>
      <c r="H781" s="5">
        <v>1</v>
      </c>
      <c r="I781" s="5">
        <v>2</v>
      </c>
      <c r="J781" s="5">
        <v>0</v>
      </c>
      <c r="K781" s="5">
        <v>1</v>
      </c>
    </row>
    <row r="782" spans="1:11" s="25" customFormat="1" ht="15.95" customHeight="1">
      <c r="A782" s="52"/>
      <c r="B782" s="652" t="str">
        <f t="shared" si="20"/>
        <v>ETO</v>
      </c>
      <c r="C782" s="652" t="s">
        <v>554</v>
      </c>
      <c r="D782" s="653">
        <v>2021</v>
      </c>
      <c r="E782" s="653">
        <v>2020</v>
      </c>
      <c r="F782" s="653">
        <v>2019</v>
      </c>
      <c r="G782" s="653">
        <v>2018</v>
      </c>
      <c r="H782" s="654">
        <f>$H$4</f>
        <v>2017</v>
      </c>
      <c r="I782" s="654">
        <f>$I$4</f>
        <v>2016</v>
      </c>
      <c r="J782" s="652">
        <f>$J$4</f>
        <v>2015</v>
      </c>
      <c r="K782" s="652">
        <f>$K$4</f>
        <v>2014</v>
      </c>
    </row>
    <row r="783" spans="1:11" s="27" customFormat="1" ht="15.95" customHeight="1">
      <c r="B783" s="26" t="str">
        <f t="shared" si="20"/>
        <v>ETO</v>
      </c>
      <c r="C783" s="19" t="s">
        <v>555</v>
      </c>
      <c r="D783" s="94"/>
      <c r="E783" s="94"/>
      <c r="F783" s="94"/>
      <c r="G783" s="94"/>
      <c r="H783" s="94"/>
      <c r="I783" s="94"/>
      <c r="J783" s="94"/>
      <c r="K783" s="95"/>
    </row>
    <row r="784" spans="1:11" s="52" customFormat="1" ht="15.95" customHeight="1">
      <c r="B784" s="26" t="str">
        <f t="shared" si="20"/>
        <v>ETO</v>
      </c>
      <c r="C784" s="96" t="s">
        <v>556</v>
      </c>
      <c r="D784" s="97">
        <v>1.06E-2</v>
      </c>
      <c r="E784" s="97">
        <v>0.01</v>
      </c>
      <c r="F784" s="97">
        <v>1.21E-2</v>
      </c>
      <c r="G784" s="97">
        <v>1.21E-2</v>
      </c>
      <c r="H784" s="97">
        <v>1.9E-2</v>
      </c>
      <c r="I784" s="97">
        <v>5.0000000000000001E-3</v>
      </c>
      <c r="J784" s="97">
        <v>5.0000000000000001E-3</v>
      </c>
      <c r="K784" s="97">
        <v>1.4E-2</v>
      </c>
    </row>
    <row r="785" spans="1:11" s="27" customFormat="1" ht="15.95" customHeight="1">
      <c r="B785" s="26" t="str">
        <f t="shared" si="20"/>
        <v>ETO</v>
      </c>
      <c r="C785" s="13" t="s">
        <v>557</v>
      </c>
      <c r="D785" s="31">
        <v>0.67469999999999997</v>
      </c>
      <c r="E785" s="31">
        <v>0.69830000000000003</v>
      </c>
      <c r="F785" s="31">
        <v>0.70199999999999996</v>
      </c>
      <c r="G785" s="31">
        <v>0.84350000000000003</v>
      </c>
      <c r="H785" s="31">
        <v>0.83499999999999996</v>
      </c>
      <c r="I785" s="31">
        <v>0.83399999999999996</v>
      </c>
      <c r="J785" s="31">
        <v>0.82899999999999996</v>
      </c>
      <c r="K785" s="31">
        <v>0.72899999999999998</v>
      </c>
    </row>
    <row r="786" spans="1:11" s="27" customFormat="1" ht="15.95" customHeight="1">
      <c r="B786" s="26" t="str">
        <f t="shared" si="20"/>
        <v>ETO</v>
      </c>
      <c r="C786" s="13" t="s">
        <v>558</v>
      </c>
      <c r="D786" s="31">
        <v>0.1857</v>
      </c>
      <c r="E786" s="31">
        <v>0.16159999999999999</v>
      </c>
      <c r="F786" s="31">
        <v>0.15429999999999999</v>
      </c>
      <c r="G786" s="31">
        <v>0</v>
      </c>
      <c r="H786" s="31">
        <v>0</v>
      </c>
      <c r="I786" s="31">
        <v>0</v>
      </c>
      <c r="J786" s="31">
        <v>0</v>
      </c>
      <c r="K786" s="31">
        <v>0</v>
      </c>
    </row>
    <row r="787" spans="1:11" s="27" customFormat="1" ht="15.95" customHeight="1">
      <c r="B787" s="26" t="str">
        <f t="shared" si="20"/>
        <v>ETO</v>
      </c>
      <c r="C787" s="13" t="s">
        <v>559</v>
      </c>
      <c r="D787" s="31">
        <v>0.1087</v>
      </c>
      <c r="E787" s="31">
        <v>0.1072</v>
      </c>
      <c r="F787" s="31">
        <v>0.112</v>
      </c>
      <c r="G787" s="31">
        <v>0.12180000000000001</v>
      </c>
      <c r="H787" s="31">
        <v>0.123</v>
      </c>
      <c r="I787" s="31">
        <v>0.14199999999999999</v>
      </c>
      <c r="J787" s="31">
        <v>0.151</v>
      </c>
      <c r="K787" s="31">
        <v>0.22900000000000001</v>
      </c>
    </row>
    <row r="788" spans="1:11" s="27" customFormat="1" ht="15.95" customHeight="1">
      <c r="B788" s="26" t="str">
        <f t="shared" si="20"/>
        <v>ETO</v>
      </c>
      <c r="C788" s="13" t="s">
        <v>560</v>
      </c>
      <c r="D788" s="31">
        <v>2.0400000000000001E-2</v>
      </c>
      <c r="E788" s="31">
        <v>2.3E-2</v>
      </c>
      <c r="F788" s="31">
        <v>1.9699999999999999E-2</v>
      </c>
      <c r="G788" s="31">
        <v>2.2599999999999999E-2</v>
      </c>
      <c r="H788" s="31">
        <v>2.4E-2</v>
      </c>
      <c r="I788" s="31">
        <v>1.9E-2</v>
      </c>
      <c r="J788" s="31">
        <v>1.4999999999999999E-2</v>
      </c>
      <c r="K788" s="31">
        <v>2.8000000000000001E-2</v>
      </c>
    </row>
    <row r="789" spans="1:11" s="27" customFormat="1" ht="15.95" customHeight="1">
      <c r="B789" s="26" t="str">
        <f t="shared" si="20"/>
        <v>ETO</v>
      </c>
      <c r="C789" s="13" t="s">
        <v>561</v>
      </c>
      <c r="D789" s="9">
        <v>828.18100000000004</v>
      </c>
      <c r="E789" s="9">
        <v>406807</v>
      </c>
      <c r="F789" s="9">
        <v>380118</v>
      </c>
      <c r="G789" s="9">
        <v>295400</v>
      </c>
      <c r="H789" s="5">
        <v>499</v>
      </c>
      <c r="I789" s="5">
        <v>235</v>
      </c>
      <c r="J789" s="5">
        <v>489</v>
      </c>
      <c r="K789" s="5">
        <v>135</v>
      </c>
    </row>
    <row r="790" spans="1:11" s="27" customFormat="1" ht="15.95" customHeight="1">
      <c r="B790" s="26" t="str">
        <f t="shared" si="20"/>
        <v>ETO</v>
      </c>
      <c r="C790" s="19" t="s">
        <v>562</v>
      </c>
      <c r="D790" s="94"/>
      <c r="E790" s="94"/>
      <c r="F790" s="94"/>
      <c r="G790" s="94"/>
      <c r="H790" s="95"/>
      <c r="I790" s="95"/>
      <c r="J790" s="95"/>
      <c r="K790" s="95"/>
    </row>
    <row r="791" spans="1:11" s="27" customFormat="1" ht="15.95" customHeight="1">
      <c r="B791" s="26" t="str">
        <f t="shared" si="20"/>
        <v>ETO</v>
      </c>
      <c r="C791" s="13" t="s">
        <v>509</v>
      </c>
      <c r="D791" s="5">
        <v>6.25</v>
      </c>
      <c r="E791" s="5" t="s">
        <v>101</v>
      </c>
      <c r="F791" s="213">
        <v>3</v>
      </c>
      <c r="G791" s="213">
        <v>16</v>
      </c>
      <c r="H791" s="5">
        <v>14.8</v>
      </c>
      <c r="I791" s="5">
        <v>5.33</v>
      </c>
      <c r="J791" s="5">
        <v>5.33</v>
      </c>
      <c r="K791" s="5">
        <v>7.12</v>
      </c>
    </row>
    <row r="792" spans="1:11" s="27" customFormat="1" ht="15.95" customHeight="1">
      <c r="B792" s="26" t="str">
        <f t="shared" si="20"/>
        <v>ETO</v>
      </c>
      <c r="C792" s="13" t="s">
        <v>513</v>
      </c>
      <c r="D792" s="5">
        <v>22.32</v>
      </c>
      <c r="E792" s="5">
        <v>31.75</v>
      </c>
      <c r="F792" s="5">
        <v>33.729999999999997</v>
      </c>
      <c r="G792" s="5">
        <v>12.97</v>
      </c>
      <c r="H792" s="5">
        <v>43.8</v>
      </c>
      <c r="I792" s="5">
        <v>62.41</v>
      </c>
      <c r="J792" s="5">
        <v>70.900000000000006</v>
      </c>
      <c r="K792" s="5">
        <v>8.61</v>
      </c>
    </row>
    <row r="793" spans="1:11" s="27" customFormat="1" ht="15.95" customHeight="1">
      <c r="B793" s="26" t="str">
        <f t="shared" si="20"/>
        <v>ETO</v>
      </c>
      <c r="C793" s="13" t="s">
        <v>517</v>
      </c>
      <c r="D793" s="5">
        <v>54.36</v>
      </c>
      <c r="E793" s="5">
        <v>29.06</v>
      </c>
      <c r="F793" s="5">
        <v>34.229999999999997</v>
      </c>
      <c r="G793" s="5">
        <v>58.9</v>
      </c>
      <c r="H793" s="5">
        <v>54</v>
      </c>
      <c r="I793" s="5">
        <v>99.76</v>
      </c>
      <c r="J793" s="5">
        <v>50.26</v>
      </c>
      <c r="K793" s="5">
        <v>35.659999999999997</v>
      </c>
    </row>
    <row r="794" spans="1:11" s="27" customFormat="1" ht="15.95" customHeight="1">
      <c r="B794" s="26" t="str">
        <f t="shared" si="20"/>
        <v>ETO</v>
      </c>
      <c r="C794" s="13" t="s">
        <v>521</v>
      </c>
      <c r="D794" s="5">
        <v>67.5</v>
      </c>
      <c r="E794" s="5">
        <v>51.56</v>
      </c>
      <c r="F794" s="5">
        <v>79.19</v>
      </c>
      <c r="G794" s="213">
        <v>65</v>
      </c>
      <c r="H794" s="5">
        <v>75.2</v>
      </c>
      <c r="I794" s="5">
        <v>43.74</v>
      </c>
      <c r="J794" s="5">
        <v>70.31</v>
      </c>
      <c r="K794" s="5">
        <v>38.11</v>
      </c>
    </row>
    <row r="795" spans="1:11" s="25" customFormat="1" ht="15.95" customHeight="1">
      <c r="A795" s="52"/>
      <c r="B795" s="652" t="str">
        <f t="shared" si="20"/>
        <v>ETO</v>
      </c>
      <c r="C795" s="652" t="s">
        <v>576</v>
      </c>
      <c r="D795" s="653">
        <v>2021</v>
      </c>
      <c r="E795" s="653">
        <v>2020</v>
      </c>
      <c r="F795" s="653">
        <v>2019</v>
      </c>
      <c r="G795" s="653">
        <v>2018</v>
      </c>
      <c r="H795" s="654">
        <f>$H$4</f>
        <v>2017</v>
      </c>
      <c r="I795" s="654">
        <f>$I$4</f>
        <v>2016</v>
      </c>
      <c r="J795" s="652">
        <f>$J$4</f>
        <v>2015</v>
      </c>
      <c r="K795" s="652">
        <f>$K$4</f>
        <v>2014</v>
      </c>
    </row>
    <row r="796" spans="1:11" s="27" customFormat="1" ht="15.95" customHeight="1">
      <c r="B796" s="26" t="str">
        <f t="shared" si="20"/>
        <v>ETO</v>
      </c>
      <c r="C796" s="13" t="s">
        <v>577</v>
      </c>
      <c r="D796" s="98">
        <v>8.2299999999999998E-2</v>
      </c>
      <c r="E796" s="98">
        <v>5.5899999999999998E-2</v>
      </c>
      <c r="F796" s="98">
        <v>0.1085</v>
      </c>
      <c r="G796" s="98">
        <v>0.12620000000000001</v>
      </c>
      <c r="H796" s="98">
        <v>0.1082</v>
      </c>
      <c r="I796" s="98">
        <v>9.0899999999999995E-2</v>
      </c>
      <c r="J796" s="98">
        <v>7.6700000000000004E-2</v>
      </c>
      <c r="K796" s="98" t="s">
        <v>100</v>
      </c>
    </row>
    <row r="797" spans="1:11" s="25" customFormat="1" ht="15.95" customHeight="1">
      <c r="A797" s="52"/>
      <c r="B797" s="652" t="str">
        <f t="shared" si="20"/>
        <v>ETO</v>
      </c>
      <c r="C797" s="652" t="s">
        <v>578</v>
      </c>
      <c r="D797" s="653">
        <v>2021</v>
      </c>
      <c r="E797" s="653">
        <v>2020</v>
      </c>
      <c r="F797" s="653">
        <v>2019</v>
      </c>
      <c r="G797" s="653">
        <v>2018</v>
      </c>
      <c r="H797" s="654">
        <f>$H$4</f>
        <v>2017</v>
      </c>
      <c r="I797" s="654">
        <f>$I$4</f>
        <v>2016</v>
      </c>
      <c r="J797" s="652">
        <f>$J$4</f>
        <v>2015</v>
      </c>
      <c r="K797" s="652">
        <f>$K$4</f>
        <v>2014</v>
      </c>
    </row>
    <row r="798" spans="1:11" s="27" customFormat="1" ht="15.95" customHeight="1">
      <c r="B798" s="26" t="str">
        <f t="shared" si="20"/>
        <v>ETO</v>
      </c>
      <c r="C798" s="13" t="s">
        <v>579</v>
      </c>
      <c r="D798" s="9">
        <v>8047</v>
      </c>
      <c r="E798" s="9">
        <v>10698</v>
      </c>
      <c r="F798" s="9">
        <v>13697</v>
      </c>
      <c r="G798" s="9">
        <v>18395</v>
      </c>
      <c r="H798" s="9">
        <v>27359</v>
      </c>
      <c r="I798" s="9">
        <v>19994</v>
      </c>
      <c r="J798" s="9">
        <v>15752</v>
      </c>
      <c r="K798" s="9">
        <v>29289</v>
      </c>
    </row>
    <row r="799" spans="1:11" s="27" customFormat="1" ht="15.95" customHeight="1">
      <c r="B799" s="26" t="str">
        <f t="shared" si="20"/>
        <v>ETO</v>
      </c>
      <c r="C799" s="13" t="s">
        <v>580</v>
      </c>
      <c r="D799" s="5">
        <v>208</v>
      </c>
      <c r="E799" s="5">
        <v>81</v>
      </c>
      <c r="F799" s="5">
        <v>115</v>
      </c>
      <c r="G799" s="5">
        <v>223</v>
      </c>
      <c r="H799" s="5">
        <v>815</v>
      </c>
      <c r="I799" s="5">
        <v>356</v>
      </c>
      <c r="J799" s="5">
        <v>256</v>
      </c>
      <c r="K799" s="5">
        <v>168</v>
      </c>
    </row>
    <row r="800" spans="1:11" s="27" customFormat="1" ht="15.95" customHeight="1">
      <c r="B800" s="26" t="str">
        <f t="shared" ref="B800:B805" si="21">$B$734</f>
        <v>ETO</v>
      </c>
      <c r="C800" s="13" t="s">
        <v>581</v>
      </c>
      <c r="D800" s="5">
        <v>575</v>
      </c>
      <c r="E800" s="5">
        <v>140</v>
      </c>
      <c r="F800" s="5">
        <v>324</v>
      </c>
      <c r="G800" s="5">
        <v>97</v>
      </c>
      <c r="H800" s="5">
        <v>280</v>
      </c>
      <c r="I800" s="5">
        <v>8</v>
      </c>
      <c r="J800" s="5" t="s">
        <v>62</v>
      </c>
      <c r="K800" s="5">
        <v>10</v>
      </c>
    </row>
    <row r="801" spans="1:11" s="27" customFormat="1" ht="15.95" customHeight="1">
      <c r="B801" s="26" t="str">
        <f t="shared" si="21"/>
        <v>ETO</v>
      </c>
      <c r="C801" s="13" t="s">
        <v>582</v>
      </c>
      <c r="D801" s="5">
        <v>221</v>
      </c>
      <c r="E801" s="5">
        <v>55</v>
      </c>
      <c r="F801" s="5">
        <v>136</v>
      </c>
      <c r="G801" s="5">
        <v>88</v>
      </c>
      <c r="H801" s="5">
        <v>127</v>
      </c>
      <c r="I801" s="5">
        <v>15</v>
      </c>
      <c r="J801" s="5">
        <v>7</v>
      </c>
      <c r="K801" s="5">
        <v>16</v>
      </c>
    </row>
    <row r="802" spans="1:11" s="27" customFormat="1" ht="15.95" customHeight="1">
      <c r="B802" s="26" t="str">
        <f t="shared" si="21"/>
        <v>ETO</v>
      </c>
      <c r="C802" s="13" t="s">
        <v>583</v>
      </c>
      <c r="D802" s="9">
        <v>4653</v>
      </c>
      <c r="E802" s="9">
        <v>6046</v>
      </c>
      <c r="F802" s="9">
        <v>8202</v>
      </c>
      <c r="G802" s="9">
        <v>10624</v>
      </c>
      <c r="H802" s="9">
        <v>11471</v>
      </c>
      <c r="I802" s="9">
        <v>10624</v>
      </c>
      <c r="J802" s="9">
        <v>6381</v>
      </c>
      <c r="K802" s="9">
        <v>16004</v>
      </c>
    </row>
    <row r="803" spans="1:11" s="25" customFormat="1" ht="15.95" customHeight="1">
      <c r="A803" s="52"/>
      <c r="B803" s="652" t="str">
        <f t="shared" si="21"/>
        <v>ETO</v>
      </c>
      <c r="C803" s="652" t="s">
        <v>584</v>
      </c>
      <c r="D803" s="653">
        <v>2021</v>
      </c>
      <c r="E803" s="653">
        <v>2020</v>
      </c>
      <c r="F803" s="653">
        <v>2019</v>
      </c>
      <c r="G803" s="653">
        <v>2018</v>
      </c>
      <c r="H803" s="654">
        <f>$H$4</f>
        <v>2017</v>
      </c>
      <c r="I803" s="654">
        <f>$I$4</f>
        <v>2016</v>
      </c>
      <c r="J803" s="652">
        <f>$J$4</f>
        <v>2015</v>
      </c>
      <c r="K803" s="652">
        <f>$K$4</f>
        <v>2014</v>
      </c>
    </row>
    <row r="804" spans="1:11" s="27" customFormat="1" ht="15.95" customHeight="1">
      <c r="B804" s="26" t="str">
        <f t="shared" si="21"/>
        <v>ETO</v>
      </c>
      <c r="C804" s="13" t="s">
        <v>585</v>
      </c>
      <c r="D804" s="9">
        <v>3031</v>
      </c>
      <c r="E804" s="9">
        <v>484</v>
      </c>
      <c r="F804" s="9">
        <v>2733</v>
      </c>
      <c r="G804" s="9">
        <v>2359</v>
      </c>
      <c r="H804" s="9">
        <v>2402</v>
      </c>
      <c r="I804" s="9">
        <v>1904</v>
      </c>
      <c r="J804" s="9">
        <v>2040</v>
      </c>
      <c r="K804" s="9">
        <v>1454</v>
      </c>
    </row>
    <row r="805" spans="1:11" s="27" customFormat="1" ht="15.95" customHeight="1">
      <c r="B805" s="655" t="str">
        <f t="shared" si="21"/>
        <v>ETO</v>
      </c>
      <c r="C805" s="167" t="s">
        <v>586</v>
      </c>
      <c r="D805" s="656">
        <v>1357</v>
      </c>
      <c r="E805" s="656">
        <v>602</v>
      </c>
      <c r="F805" s="656">
        <v>1409</v>
      </c>
      <c r="G805" s="656">
        <v>1240</v>
      </c>
      <c r="H805" s="656">
        <v>1199</v>
      </c>
      <c r="I805" s="656">
        <v>1253</v>
      </c>
      <c r="J805" s="656">
        <v>1287</v>
      </c>
      <c r="K805" s="656">
        <v>886</v>
      </c>
    </row>
    <row r="806" spans="1:11" ht="15.95" customHeight="1"/>
    <row r="807" spans="1:11" ht="15.95" customHeight="1"/>
    <row r="808" spans="1:11" ht="15.95" customHeight="1"/>
    <row r="809" spans="1:11" ht="15.95" customHeight="1"/>
    <row r="810" spans="1:11" ht="15.95" customHeight="1"/>
    <row r="811" spans="1:11" ht="15.95" customHeight="1"/>
    <row r="812" spans="1:11" ht="15.95" customHeight="1"/>
    <row r="813" spans="1:11" ht="15.95" customHeight="1"/>
    <row r="814" spans="1:11" ht="15.95" customHeight="1"/>
    <row r="815" spans="1:11" ht="15.95" customHeight="1"/>
    <row r="816" spans="1:11" ht="15.95" customHeight="1"/>
    <row r="817" ht="15.95" customHeight="1"/>
    <row r="818" ht="15.95" customHeight="1"/>
    <row r="819" ht="15.95" customHeight="1"/>
    <row r="820" ht="15.95" customHeight="1"/>
    <row r="821" ht="15.95" customHeight="1"/>
    <row r="822" ht="15.95" customHeight="1"/>
    <row r="823" ht="15.95" customHeight="1"/>
    <row r="824" ht="15.95" customHeight="1"/>
    <row r="825" ht="15.95" customHeight="1"/>
    <row r="826" ht="15.95" customHeight="1"/>
    <row r="827" ht="15.95" customHeight="1"/>
    <row r="828" ht="15.95" customHeight="1"/>
    <row r="829" ht="15.95" customHeight="1"/>
    <row r="830" ht="15.95" customHeight="1"/>
    <row r="831" ht="15.95" customHeight="1"/>
    <row r="832" ht="15.95" customHeight="1"/>
    <row r="833" ht="15.95" customHeight="1"/>
    <row r="834" ht="15.95" customHeight="1"/>
    <row r="835" ht="15.95" customHeight="1"/>
    <row r="836"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sheetData>
  <pageMargins left="0.27559055119999998" right="0.27559055119999998" top="0.29527559060000003" bottom="0.29527559060000003" header="0.1181102362" footer="0.1181102362"/>
  <pageSetup paperSize="9"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M474"/>
  <sheetViews>
    <sheetView showGridLines="0" showRowColHeaders="0" zoomScale="70" zoomScaleNormal="70" workbookViewId="0">
      <pane ySplit="3" topLeftCell="A4" activePane="bottomLeft" state="frozen"/>
      <selection activeCell="C12" sqref="C12"/>
      <selection pane="bottomLeft"/>
    </sheetView>
  </sheetViews>
  <sheetFormatPr defaultColWidth="10.875" defaultRowHeight="15.95" customHeight="1"/>
  <cols>
    <col min="1" max="2" width="5.625" style="29" customWidth="1"/>
    <col min="3" max="3" width="58.875" style="10" customWidth="1"/>
    <col min="4" max="7" width="10.875" style="15"/>
    <col min="8" max="11" width="10.875" style="2"/>
    <col min="12" max="16384" width="10.875" style="3"/>
  </cols>
  <sheetData>
    <row r="1" spans="1:11" s="304" customFormat="1" ht="44.25" customHeight="1">
      <c r="A1" s="303"/>
      <c r="B1" s="651" t="s">
        <v>1237</v>
      </c>
      <c r="D1" s="309"/>
      <c r="E1" s="309"/>
      <c r="F1" s="309"/>
      <c r="G1" s="309"/>
      <c r="H1" s="309"/>
      <c r="I1" s="309"/>
      <c r="J1" s="309"/>
      <c r="K1" s="309"/>
    </row>
    <row r="2" spans="1:11" s="305" customFormat="1" ht="40.5" customHeight="1">
      <c r="B2" s="306"/>
      <c r="C2" s="307"/>
      <c r="D2" s="308"/>
      <c r="E2" s="308"/>
      <c r="F2" s="308"/>
      <c r="G2" s="308"/>
      <c r="H2" s="308"/>
      <c r="I2" s="308"/>
      <c r="J2" s="308"/>
      <c r="K2" s="308"/>
    </row>
    <row r="3" spans="1:11"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1" s="25" customFormat="1" ht="15.95" customHeight="1">
      <c r="A4" s="52"/>
      <c r="B4" s="311" t="s">
        <v>14</v>
      </c>
      <c r="C4" s="311" t="s">
        <v>704</v>
      </c>
      <c r="D4" s="312">
        <v>2021</v>
      </c>
      <c r="E4" s="312">
        <v>2020</v>
      </c>
      <c r="F4" s="312">
        <v>2019</v>
      </c>
      <c r="G4" s="312">
        <v>2018</v>
      </c>
      <c r="H4" s="312">
        <v>2017</v>
      </c>
      <c r="I4" s="312">
        <v>2016</v>
      </c>
      <c r="J4" s="312">
        <v>2015</v>
      </c>
      <c r="K4" s="312">
        <v>2014</v>
      </c>
    </row>
    <row r="5" spans="1:11" ht="15.95" customHeight="1">
      <c r="B5" s="76" t="str">
        <f>$B$4</f>
        <v>EMG</v>
      </c>
      <c r="C5" s="19" t="s">
        <v>705</v>
      </c>
      <c r="D5" s="74"/>
      <c r="E5" s="74"/>
      <c r="F5" s="74"/>
      <c r="G5" s="74"/>
      <c r="H5" s="75"/>
      <c r="I5" s="75"/>
      <c r="J5" s="75"/>
      <c r="K5" s="75"/>
    </row>
    <row r="6" spans="1:11" ht="15.95" customHeight="1">
      <c r="B6" s="76" t="str">
        <f t="shared" ref="B6:B45" si="0">$B$4</f>
        <v>EMG</v>
      </c>
      <c r="C6" s="73" t="s">
        <v>706</v>
      </c>
      <c r="D6" s="215">
        <v>1</v>
      </c>
      <c r="E6" s="215">
        <v>1</v>
      </c>
      <c r="F6" s="215">
        <v>1</v>
      </c>
      <c r="G6" s="215">
        <v>1</v>
      </c>
      <c r="H6" s="215">
        <v>1</v>
      </c>
      <c r="I6" s="215">
        <v>1</v>
      </c>
      <c r="J6" s="215">
        <v>1</v>
      </c>
      <c r="K6" s="215">
        <v>1</v>
      </c>
    </row>
    <row r="7" spans="1:11" ht="15.95" customHeight="1">
      <c r="B7" s="76" t="str">
        <f t="shared" si="0"/>
        <v>EMG</v>
      </c>
      <c r="C7" s="8" t="s">
        <v>707</v>
      </c>
      <c r="D7" s="43">
        <v>0.36099999999999999</v>
      </c>
      <c r="E7" s="43">
        <v>0.36199999999999999</v>
      </c>
      <c r="F7" s="43">
        <v>0.36199999999999999</v>
      </c>
      <c r="G7" s="43">
        <v>0.35499999999999998</v>
      </c>
      <c r="H7" s="43">
        <v>0.35</v>
      </c>
      <c r="I7" s="43">
        <v>0.34639999999999999</v>
      </c>
      <c r="J7" s="43">
        <v>0.34039999999999998</v>
      </c>
      <c r="K7" s="43">
        <v>0.28079999999999999</v>
      </c>
    </row>
    <row r="8" spans="1:11" ht="15.95" customHeight="1">
      <c r="B8" s="76" t="str">
        <f t="shared" si="0"/>
        <v>EMG</v>
      </c>
      <c r="C8" s="8" t="s">
        <v>708</v>
      </c>
      <c r="D8" s="43">
        <v>0.109</v>
      </c>
      <c r="E8" s="43">
        <v>9.1999999999999998E-2</v>
      </c>
      <c r="F8" s="43">
        <v>7.4999999999999997E-2</v>
      </c>
      <c r="G8" s="43">
        <v>6.8000000000000005E-2</v>
      </c>
      <c r="H8" s="43">
        <v>6.9000000000000006E-2</v>
      </c>
      <c r="I8" s="43">
        <v>7.0000000000000007E-2</v>
      </c>
      <c r="J8" s="43">
        <v>6.8500000000000005E-2</v>
      </c>
      <c r="K8" s="43">
        <v>0.12089999999999999</v>
      </c>
    </row>
    <row r="9" spans="1:11" ht="15.95" customHeight="1">
      <c r="B9" s="76" t="str">
        <f t="shared" si="0"/>
        <v>EMG</v>
      </c>
      <c r="C9" s="8" t="s">
        <v>74</v>
      </c>
      <c r="D9" s="43">
        <v>0.16400000000000001</v>
      </c>
      <c r="E9" s="43">
        <v>0.16400000000000001</v>
      </c>
      <c r="F9" s="43">
        <v>0.184</v>
      </c>
      <c r="G9" s="43">
        <v>0.184</v>
      </c>
      <c r="H9" s="43">
        <v>0.109</v>
      </c>
      <c r="I9" s="43">
        <v>0.20219999999999999</v>
      </c>
      <c r="J9" s="43">
        <v>0.2152</v>
      </c>
      <c r="K9" s="43">
        <v>0.20799999999999999</v>
      </c>
    </row>
    <row r="10" spans="1:11" ht="15.95" customHeight="1">
      <c r="B10" s="76" t="str">
        <f t="shared" si="0"/>
        <v>EMG</v>
      </c>
      <c r="C10" s="8" t="s">
        <v>75</v>
      </c>
      <c r="D10" s="43">
        <v>8.3000000000000004E-2</v>
      </c>
      <c r="E10" s="43">
        <v>9.0999999999999998E-2</v>
      </c>
      <c r="F10" s="43">
        <v>9.6000000000000002E-2</v>
      </c>
      <c r="G10" s="43">
        <v>0.105</v>
      </c>
      <c r="H10" s="43">
        <v>0.189</v>
      </c>
      <c r="I10" s="43">
        <v>0.1132</v>
      </c>
      <c r="J10" s="43">
        <v>0.1154</v>
      </c>
      <c r="K10" s="43">
        <v>0.14249999999999999</v>
      </c>
    </row>
    <row r="11" spans="1:11" ht="15.95" customHeight="1">
      <c r="B11" s="76" t="str">
        <f t="shared" si="0"/>
        <v>EMG</v>
      </c>
      <c r="C11" s="8" t="s">
        <v>76</v>
      </c>
      <c r="D11" s="43">
        <v>0.152</v>
      </c>
      <c r="E11" s="43">
        <v>0.16700000000000001</v>
      </c>
      <c r="F11" s="43">
        <v>0.14899999999999999</v>
      </c>
      <c r="G11" s="43">
        <v>0.156</v>
      </c>
      <c r="H11" s="43">
        <v>0.153</v>
      </c>
      <c r="I11" s="43">
        <v>0.13719999999999999</v>
      </c>
      <c r="J11" s="43">
        <v>0.1341</v>
      </c>
      <c r="K11" s="43">
        <v>0.1235</v>
      </c>
    </row>
    <row r="12" spans="1:11" ht="15.95" customHeight="1">
      <c r="B12" s="76" t="str">
        <f t="shared" si="0"/>
        <v>EMG</v>
      </c>
      <c r="C12" s="8" t="s">
        <v>77</v>
      </c>
      <c r="D12" s="43">
        <v>7.2999999999999995E-2</v>
      </c>
      <c r="E12" s="43">
        <v>6.9000000000000006E-2</v>
      </c>
      <c r="F12" s="43">
        <v>7.0999999999999994E-2</v>
      </c>
      <c r="G12" s="43">
        <v>7.2999999999999995E-2</v>
      </c>
      <c r="H12" s="43">
        <v>2.8000000000000001E-2</v>
      </c>
      <c r="I12" s="43">
        <v>6.9400000000000003E-2</v>
      </c>
      <c r="J12" s="43">
        <v>6.5299999999999997E-2</v>
      </c>
      <c r="K12" s="43">
        <v>6.4699999999999994E-2</v>
      </c>
    </row>
    <row r="13" spans="1:11" ht="15.95" customHeight="1">
      <c r="B13" s="76" t="str">
        <f t="shared" si="0"/>
        <v>EMG</v>
      </c>
      <c r="C13" s="8" t="s">
        <v>78</v>
      </c>
      <c r="D13" s="43">
        <v>3.5000000000000003E-2</v>
      </c>
      <c r="E13" s="43">
        <v>3.4000000000000002E-2</v>
      </c>
      <c r="F13" s="43">
        <v>3.3000000000000002E-2</v>
      </c>
      <c r="G13" s="43">
        <v>3.2000000000000001E-2</v>
      </c>
      <c r="H13" s="43">
        <v>7.0000000000000007E-2</v>
      </c>
      <c r="I13" s="43">
        <v>3.32E-2</v>
      </c>
      <c r="J13" s="43">
        <v>3.2300000000000002E-2</v>
      </c>
      <c r="K13" s="43">
        <v>3.1300000000000001E-2</v>
      </c>
    </row>
    <row r="14" spans="1:11" s="25" customFormat="1" ht="15.95" customHeight="1">
      <c r="A14" s="52"/>
      <c r="B14" s="76" t="str">
        <f t="shared" si="0"/>
        <v>EMG</v>
      </c>
      <c r="C14" s="8" t="s">
        <v>79</v>
      </c>
      <c r="D14" s="43">
        <v>2.3E-2</v>
      </c>
      <c r="E14" s="43">
        <v>2.1999999999999999E-2</v>
      </c>
      <c r="F14" s="43">
        <v>2.8000000000000001E-2</v>
      </c>
      <c r="G14" s="43">
        <v>2.7E-2</v>
      </c>
      <c r="H14" s="43">
        <v>3.3000000000000002E-2</v>
      </c>
      <c r="I14" s="43">
        <v>2.8400000000000002E-2</v>
      </c>
      <c r="J14" s="43">
        <v>2.8799999999999999E-2</v>
      </c>
      <c r="K14" s="43">
        <v>2.8299999999999999E-2</v>
      </c>
    </row>
    <row r="15" spans="1:11" s="25" customFormat="1" ht="15.95" customHeight="1">
      <c r="A15" s="52"/>
      <c r="B15" s="311" t="str">
        <f t="shared" si="0"/>
        <v>EMG</v>
      </c>
      <c r="C15" s="311" t="s">
        <v>709</v>
      </c>
      <c r="D15" s="312">
        <v>2021</v>
      </c>
      <c r="E15" s="312">
        <v>2020</v>
      </c>
      <c r="F15" s="312">
        <v>2019</v>
      </c>
      <c r="G15" s="312">
        <v>2018</v>
      </c>
      <c r="H15" s="312">
        <v>2017</v>
      </c>
      <c r="I15" s="312">
        <v>2016</v>
      </c>
      <c r="J15" s="312">
        <v>2015</v>
      </c>
      <c r="K15" s="312">
        <v>2014</v>
      </c>
    </row>
    <row r="16" spans="1:11" ht="15.95" customHeight="1">
      <c r="B16" s="76" t="str">
        <f t="shared" si="0"/>
        <v>EMG</v>
      </c>
      <c r="C16" s="214" t="s">
        <v>710</v>
      </c>
      <c r="D16" s="46">
        <v>57.64</v>
      </c>
      <c r="E16" s="46" t="s">
        <v>100</v>
      </c>
      <c r="F16" s="46">
        <v>73.94</v>
      </c>
      <c r="G16" s="46">
        <v>70.52</v>
      </c>
      <c r="H16" s="46">
        <v>71.180000000000007</v>
      </c>
      <c r="I16" s="46">
        <v>58.86</v>
      </c>
      <c r="J16" s="46">
        <v>70.12</v>
      </c>
      <c r="K16" s="46">
        <v>75.02</v>
      </c>
    </row>
    <row r="17" spans="1:11" ht="32.1" customHeight="1">
      <c r="B17" s="76" t="str">
        <f t="shared" si="0"/>
        <v>EMG</v>
      </c>
      <c r="C17" s="26" t="s">
        <v>711</v>
      </c>
      <c r="D17" s="46">
        <v>76.7</v>
      </c>
      <c r="E17" s="46">
        <v>84.6</v>
      </c>
      <c r="F17" s="46">
        <v>80.7</v>
      </c>
      <c r="G17" s="46">
        <v>86.7</v>
      </c>
      <c r="H17" s="46">
        <v>81.2</v>
      </c>
      <c r="I17" s="46">
        <v>84</v>
      </c>
      <c r="J17" s="46">
        <v>83.4</v>
      </c>
      <c r="K17" s="46">
        <v>89</v>
      </c>
    </row>
    <row r="18" spans="1:11" s="25" customFormat="1" ht="15.95" customHeight="1">
      <c r="A18" s="52"/>
      <c r="B18" s="311" t="str">
        <f t="shared" si="0"/>
        <v>EMG</v>
      </c>
      <c r="C18" s="311" t="s">
        <v>712</v>
      </c>
      <c r="D18" s="312">
        <v>2021</v>
      </c>
      <c r="E18" s="312">
        <v>2020</v>
      </c>
      <c r="F18" s="312">
        <v>2019</v>
      </c>
      <c r="G18" s="312">
        <v>2018</v>
      </c>
      <c r="H18" s="312">
        <v>2017</v>
      </c>
      <c r="I18" s="312">
        <v>2016</v>
      </c>
      <c r="J18" s="312">
        <v>2015</v>
      </c>
      <c r="K18" s="312">
        <v>2014</v>
      </c>
    </row>
    <row r="19" spans="1:11" ht="15.95" customHeight="1">
      <c r="B19" s="76" t="str">
        <f t="shared" si="0"/>
        <v>EMG</v>
      </c>
      <c r="C19" s="7" t="s">
        <v>713</v>
      </c>
      <c r="D19" s="46"/>
      <c r="E19" s="46"/>
      <c r="F19" s="46"/>
      <c r="G19" s="46"/>
      <c r="H19" s="46"/>
      <c r="I19" s="46"/>
      <c r="J19" s="46"/>
      <c r="K19" s="46"/>
    </row>
    <row r="20" spans="1:11" ht="15.95" customHeight="1">
      <c r="B20" s="76" t="str">
        <f t="shared" si="0"/>
        <v>EMG</v>
      </c>
      <c r="C20" s="13" t="s">
        <v>714</v>
      </c>
      <c r="D20" s="45">
        <v>613826</v>
      </c>
      <c r="E20" s="45">
        <v>886839</v>
      </c>
      <c r="F20" s="45">
        <v>689636</v>
      </c>
      <c r="G20" s="45">
        <v>769908</v>
      </c>
      <c r="H20" s="45">
        <v>679282</v>
      </c>
      <c r="I20" s="45">
        <v>691315</v>
      </c>
      <c r="J20" s="45">
        <v>540965</v>
      </c>
      <c r="K20" s="45">
        <v>513322</v>
      </c>
    </row>
    <row r="21" spans="1:11" ht="15.95" customHeight="1">
      <c r="B21" s="76" t="str">
        <f t="shared" si="0"/>
        <v>EMG</v>
      </c>
      <c r="C21" s="13" t="s">
        <v>715</v>
      </c>
      <c r="D21" s="46">
        <v>75</v>
      </c>
      <c r="E21" s="46">
        <v>72</v>
      </c>
      <c r="F21" s="46">
        <v>73</v>
      </c>
      <c r="G21" s="46">
        <v>52</v>
      </c>
      <c r="H21" s="46">
        <v>57</v>
      </c>
      <c r="I21" s="46">
        <v>65</v>
      </c>
      <c r="J21" s="46">
        <v>54</v>
      </c>
      <c r="K21" s="46">
        <v>30</v>
      </c>
    </row>
    <row r="22" spans="1:11" ht="15.95" customHeight="1">
      <c r="B22" s="76" t="str">
        <f t="shared" si="0"/>
        <v>EMG</v>
      </c>
      <c r="C22" s="13" t="s">
        <v>716</v>
      </c>
      <c r="D22" s="47">
        <v>90.54</v>
      </c>
      <c r="E22" s="47">
        <v>0.88380000000000003</v>
      </c>
      <c r="F22" s="47">
        <v>0.89570000000000005</v>
      </c>
      <c r="G22" s="47">
        <v>0.90649999999999997</v>
      </c>
      <c r="H22" s="47">
        <v>0.90410000000000001</v>
      </c>
      <c r="I22" s="47">
        <v>0.9284</v>
      </c>
      <c r="J22" s="47">
        <v>0.91159999999999997</v>
      </c>
      <c r="K22" s="47">
        <v>0.87360000000000004</v>
      </c>
    </row>
    <row r="23" spans="1:11" ht="15.95" customHeight="1">
      <c r="B23" s="76" t="str">
        <f t="shared" si="0"/>
        <v>EMG</v>
      </c>
      <c r="C23" s="13" t="s">
        <v>717</v>
      </c>
      <c r="D23" s="47">
        <v>1.37</v>
      </c>
      <c r="E23" s="47">
        <v>2.8799999999999999E-2</v>
      </c>
      <c r="F23" s="47">
        <v>1.06E-2</v>
      </c>
      <c r="G23" s="47">
        <v>1.0200000000000001E-2</v>
      </c>
      <c r="H23" s="47">
        <v>1.2500000000000001E-2</v>
      </c>
      <c r="I23" s="47">
        <v>8.0999999999999996E-3</v>
      </c>
      <c r="J23" s="47">
        <v>8.8000000000000005E-3</v>
      </c>
      <c r="K23" s="47">
        <v>2.0799999999999999E-2</v>
      </c>
    </row>
    <row r="24" spans="1:11" ht="15.95" customHeight="1">
      <c r="B24" s="76" t="str">
        <f t="shared" si="0"/>
        <v>EMG</v>
      </c>
      <c r="C24" s="13" t="s">
        <v>718</v>
      </c>
      <c r="D24" s="47">
        <v>0</v>
      </c>
      <c r="E24" s="47">
        <v>0</v>
      </c>
      <c r="F24" s="47">
        <v>0</v>
      </c>
      <c r="G24" s="46" t="s">
        <v>62</v>
      </c>
      <c r="H24" s="46" t="s">
        <v>62</v>
      </c>
      <c r="I24" s="46">
        <v>2E-3</v>
      </c>
      <c r="J24" s="46">
        <v>1.84E-2</v>
      </c>
      <c r="K24" s="46">
        <v>1E-3</v>
      </c>
    </row>
    <row r="25" spans="1:11" ht="15.95" customHeight="1">
      <c r="B25" s="76" t="str">
        <f t="shared" si="0"/>
        <v>EMG</v>
      </c>
      <c r="C25" s="13" t="s">
        <v>719</v>
      </c>
      <c r="D25" s="46">
        <v>193</v>
      </c>
      <c r="E25" s="46">
        <v>201</v>
      </c>
      <c r="F25" s="46">
        <v>193</v>
      </c>
      <c r="G25" s="46">
        <v>187</v>
      </c>
      <c r="H25" s="46">
        <v>182</v>
      </c>
      <c r="I25" s="46">
        <v>174</v>
      </c>
      <c r="J25" s="46">
        <v>177</v>
      </c>
      <c r="K25" s="46">
        <v>171</v>
      </c>
    </row>
    <row r="26" spans="1:11" ht="15.95" customHeight="1">
      <c r="B26" s="311" t="str">
        <f t="shared" si="0"/>
        <v>EMG</v>
      </c>
      <c r="C26" s="311" t="s">
        <v>720</v>
      </c>
      <c r="D26" s="312">
        <v>2021</v>
      </c>
      <c r="E26" s="312">
        <v>2020</v>
      </c>
      <c r="F26" s="312">
        <v>2019</v>
      </c>
      <c r="G26" s="312">
        <v>2018</v>
      </c>
      <c r="H26" s="312">
        <v>2017</v>
      </c>
      <c r="I26" s="312">
        <v>2016</v>
      </c>
      <c r="J26" s="312">
        <v>2015</v>
      </c>
      <c r="K26" s="312">
        <v>2014</v>
      </c>
    </row>
    <row r="27" spans="1:11" ht="15.95" customHeight="1">
      <c r="B27" s="76" t="str">
        <f t="shared" si="0"/>
        <v>EMG</v>
      </c>
      <c r="C27" s="214" t="s">
        <v>721</v>
      </c>
      <c r="D27" s="45">
        <v>1174</v>
      </c>
      <c r="E27" s="45">
        <v>1362</v>
      </c>
      <c r="F27" s="45">
        <v>1414</v>
      </c>
      <c r="G27" s="45">
        <v>1536</v>
      </c>
      <c r="H27" s="45">
        <v>1332</v>
      </c>
      <c r="I27" s="45">
        <v>1743</v>
      </c>
      <c r="J27" s="45">
        <v>1654</v>
      </c>
      <c r="K27" s="45">
        <v>1213</v>
      </c>
    </row>
    <row r="28" spans="1:11" ht="15.95" customHeight="1">
      <c r="B28" s="76" t="str">
        <f t="shared" si="0"/>
        <v>EMG</v>
      </c>
      <c r="C28" s="214" t="s">
        <v>722</v>
      </c>
      <c r="D28" s="46">
        <v>284</v>
      </c>
      <c r="E28" s="46">
        <v>260</v>
      </c>
      <c r="F28" s="46">
        <v>264</v>
      </c>
      <c r="G28" s="46">
        <v>258</v>
      </c>
      <c r="H28" s="46">
        <v>265</v>
      </c>
      <c r="I28" s="46">
        <v>440</v>
      </c>
      <c r="J28" s="46">
        <v>442</v>
      </c>
      <c r="K28" s="46">
        <v>241</v>
      </c>
    </row>
    <row r="29" spans="1:11" s="25" customFormat="1" ht="15.95" customHeight="1">
      <c r="A29" s="52"/>
      <c r="B29" s="311" t="str">
        <f t="shared" si="0"/>
        <v>EMG</v>
      </c>
      <c r="C29" s="311" t="s">
        <v>723</v>
      </c>
      <c r="D29" s="312">
        <v>2021</v>
      </c>
      <c r="E29" s="312">
        <v>2020</v>
      </c>
      <c r="F29" s="312">
        <v>2019</v>
      </c>
      <c r="G29" s="312">
        <v>2018</v>
      </c>
      <c r="H29" s="312">
        <v>2017</v>
      </c>
      <c r="I29" s="312">
        <v>2016</v>
      </c>
      <c r="J29" s="312">
        <v>2015</v>
      </c>
      <c r="K29" s="312">
        <v>2014</v>
      </c>
    </row>
    <row r="30" spans="1:11" ht="15.95" customHeight="1">
      <c r="B30" s="76" t="str">
        <f t="shared" si="0"/>
        <v>EMG</v>
      </c>
      <c r="C30" s="214" t="s">
        <v>724</v>
      </c>
      <c r="D30" s="45">
        <v>2724</v>
      </c>
      <c r="E30" s="45">
        <v>117465</v>
      </c>
      <c r="F30" s="45">
        <v>109614</v>
      </c>
      <c r="G30" s="45">
        <v>124844</v>
      </c>
      <c r="H30" s="45">
        <v>98993</v>
      </c>
      <c r="I30" s="45">
        <v>109916</v>
      </c>
      <c r="J30" s="45">
        <v>1590</v>
      </c>
      <c r="K30" s="45">
        <v>1685</v>
      </c>
    </row>
    <row r="31" spans="1:11" ht="15.95" customHeight="1">
      <c r="B31" s="76" t="str">
        <f t="shared" si="0"/>
        <v>EMG</v>
      </c>
      <c r="C31" s="13" t="s">
        <v>725</v>
      </c>
      <c r="D31" s="46">
        <v>88.77</v>
      </c>
      <c r="E31" s="46">
        <v>119.43</v>
      </c>
      <c r="F31" s="46">
        <v>133.85</v>
      </c>
      <c r="G31" s="46">
        <v>101.06</v>
      </c>
      <c r="H31" s="46">
        <v>109.25</v>
      </c>
      <c r="I31" s="46">
        <v>156</v>
      </c>
      <c r="J31" s="46">
        <v>150.36000000000001</v>
      </c>
      <c r="K31" s="46">
        <v>151.29</v>
      </c>
    </row>
    <row r="32" spans="1:11" ht="15.95" customHeight="1">
      <c r="B32" s="76" t="str">
        <f t="shared" si="0"/>
        <v>EMG</v>
      </c>
      <c r="C32" s="13" t="s">
        <v>726</v>
      </c>
      <c r="D32" s="46">
        <v>5.7210000000000001</v>
      </c>
      <c r="E32" s="46">
        <v>5.55</v>
      </c>
      <c r="F32" s="46">
        <v>6.7439999999999998</v>
      </c>
      <c r="G32" s="46">
        <v>4.9450000000000003</v>
      </c>
      <c r="H32" s="46">
        <v>2.5499999999999998</v>
      </c>
      <c r="I32" s="46">
        <v>2.96</v>
      </c>
      <c r="J32" s="46">
        <v>3.07</v>
      </c>
      <c r="K32" s="46">
        <v>3.2</v>
      </c>
    </row>
    <row r="33" spans="1:11" ht="15.95" customHeight="1">
      <c r="B33" s="311" t="str">
        <f t="shared" si="0"/>
        <v>EMG</v>
      </c>
      <c r="C33" s="311" t="s">
        <v>727</v>
      </c>
      <c r="D33" s="312">
        <v>2021</v>
      </c>
      <c r="E33" s="312">
        <v>2020</v>
      </c>
      <c r="F33" s="312">
        <v>2019</v>
      </c>
      <c r="G33" s="312">
        <v>2018</v>
      </c>
      <c r="H33" s="312">
        <v>2017</v>
      </c>
      <c r="I33" s="312">
        <v>2016</v>
      </c>
      <c r="J33" s="312">
        <v>2015</v>
      </c>
      <c r="K33" s="312">
        <v>2014</v>
      </c>
    </row>
    <row r="34" spans="1:11" ht="15.95" customHeight="1">
      <c r="B34" s="76" t="str">
        <f t="shared" si="0"/>
        <v>EMG</v>
      </c>
      <c r="C34" s="13" t="s">
        <v>728</v>
      </c>
      <c r="D34" s="45">
        <v>195845</v>
      </c>
      <c r="E34" s="45">
        <v>171180</v>
      </c>
      <c r="F34" s="45">
        <v>198636</v>
      </c>
      <c r="G34" s="45">
        <v>167202</v>
      </c>
      <c r="H34" s="45">
        <v>161573</v>
      </c>
      <c r="I34" s="45">
        <v>155545</v>
      </c>
      <c r="J34" s="45">
        <v>139667</v>
      </c>
      <c r="K34" s="45">
        <v>130114</v>
      </c>
    </row>
    <row r="35" spans="1:11" ht="15.95" customHeight="1">
      <c r="B35" s="76" t="str">
        <f t="shared" si="0"/>
        <v>EMG</v>
      </c>
      <c r="C35" s="13" t="s">
        <v>729</v>
      </c>
      <c r="D35" s="45">
        <v>4611</v>
      </c>
      <c r="E35" s="45">
        <v>5491</v>
      </c>
      <c r="F35" s="45">
        <v>5388</v>
      </c>
      <c r="G35" s="45">
        <v>6570</v>
      </c>
      <c r="H35" s="45">
        <v>4326</v>
      </c>
      <c r="I35" s="45">
        <v>3879</v>
      </c>
      <c r="J35" s="45">
        <v>3222</v>
      </c>
      <c r="K35" s="45">
        <v>2293</v>
      </c>
    </row>
    <row r="36" spans="1:11" ht="15.95" customHeight="1">
      <c r="B36" s="76" t="str">
        <f t="shared" si="0"/>
        <v>EMG</v>
      </c>
      <c r="C36" s="13" t="s">
        <v>730</v>
      </c>
      <c r="D36" s="47">
        <v>0.97650000000000003</v>
      </c>
      <c r="E36" s="47">
        <v>0.96789999999999998</v>
      </c>
      <c r="F36" s="47">
        <v>0.97289999999999999</v>
      </c>
      <c r="G36" s="47">
        <v>0.9607</v>
      </c>
      <c r="H36" s="47">
        <v>0.97319999999999995</v>
      </c>
      <c r="I36" s="47">
        <v>0.97509999999999997</v>
      </c>
      <c r="J36" s="47">
        <v>0.97689999999999999</v>
      </c>
      <c r="K36" s="47">
        <v>0.98240000000000005</v>
      </c>
    </row>
    <row r="37" spans="1:11" s="25" customFormat="1" ht="15.95" customHeight="1">
      <c r="A37" s="52"/>
      <c r="B37" s="311" t="str">
        <f t="shared" si="0"/>
        <v>EMG</v>
      </c>
      <c r="C37" s="311" t="s">
        <v>731</v>
      </c>
      <c r="D37" s="312">
        <v>2021</v>
      </c>
      <c r="E37" s="312">
        <v>2020</v>
      </c>
      <c r="F37" s="312">
        <v>2019</v>
      </c>
      <c r="G37" s="312">
        <v>2018</v>
      </c>
      <c r="H37" s="312">
        <v>2017</v>
      </c>
      <c r="I37" s="312">
        <v>2016</v>
      </c>
      <c r="J37" s="312">
        <v>2015</v>
      </c>
      <c r="K37" s="312">
        <v>2014</v>
      </c>
    </row>
    <row r="38" spans="1:11" ht="15.95" customHeight="1">
      <c r="B38" s="76" t="str">
        <f t="shared" si="0"/>
        <v>EMG</v>
      </c>
      <c r="C38" s="214" t="s">
        <v>732</v>
      </c>
      <c r="D38" s="45">
        <v>140905</v>
      </c>
      <c r="E38" s="45">
        <v>149482</v>
      </c>
      <c r="F38" s="45">
        <v>137800</v>
      </c>
      <c r="G38" s="45">
        <v>154485</v>
      </c>
      <c r="H38" s="45">
        <v>126387</v>
      </c>
      <c r="I38" s="45">
        <v>131486</v>
      </c>
      <c r="J38" s="45">
        <v>4964</v>
      </c>
      <c r="K38" s="45">
        <v>4296</v>
      </c>
    </row>
    <row r="39" spans="1:11" ht="15.95" customHeight="1">
      <c r="B39" s="76" t="str">
        <f t="shared" si="0"/>
        <v>EMG</v>
      </c>
      <c r="C39" s="13" t="s">
        <v>733</v>
      </c>
      <c r="D39" s="46">
        <v>610</v>
      </c>
      <c r="E39" s="46">
        <v>675</v>
      </c>
      <c r="F39" s="46">
        <v>532</v>
      </c>
      <c r="G39" s="46">
        <v>440</v>
      </c>
      <c r="H39" s="46">
        <v>437</v>
      </c>
      <c r="I39" s="46">
        <v>421</v>
      </c>
      <c r="J39" s="46">
        <v>429</v>
      </c>
      <c r="K39" s="46">
        <v>289</v>
      </c>
    </row>
    <row r="40" spans="1:11" ht="15.95" customHeight="1">
      <c r="B40" s="76" t="str">
        <f t="shared" si="0"/>
        <v>EMG</v>
      </c>
      <c r="C40" s="13" t="s">
        <v>734</v>
      </c>
      <c r="D40" s="46">
        <v>257</v>
      </c>
      <c r="E40" s="46">
        <v>140</v>
      </c>
      <c r="F40" s="46">
        <v>192</v>
      </c>
      <c r="G40" s="46">
        <v>121</v>
      </c>
      <c r="H40" s="46">
        <v>134</v>
      </c>
      <c r="I40" s="46">
        <v>181</v>
      </c>
      <c r="J40" s="46">
        <v>270</v>
      </c>
      <c r="K40" s="46">
        <v>90</v>
      </c>
    </row>
    <row r="41" spans="1:11" ht="15.95" customHeight="1">
      <c r="B41" s="76" t="str">
        <f t="shared" si="0"/>
        <v>EMG</v>
      </c>
      <c r="C41" s="13" t="s">
        <v>735</v>
      </c>
      <c r="D41" s="46">
        <v>819</v>
      </c>
      <c r="E41" s="46">
        <v>380</v>
      </c>
      <c r="F41" s="46">
        <v>697</v>
      </c>
      <c r="G41" s="46">
        <v>509</v>
      </c>
      <c r="H41" s="45">
        <v>1018</v>
      </c>
      <c r="I41" s="45">
        <v>2583</v>
      </c>
      <c r="J41" s="45">
        <v>358</v>
      </c>
      <c r="K41" s="45">
        <v>304</v>
      </c>
    </row>
    <row r="42" spans="1:11" ht="15.95" customHeight="1">
      <c r="B42" s="76" t="str">
        <f t="shared" si="0"/>
        <v>EMG</v>
      </c>
      <c r="C42" s="18" t="s">
        <v>736</v>
      </c>
      <c r="D42" s="169"/>
      <c r="E42" s="169"/>
      <c r="F42" s="169"/>
      <c r="G42" s="169"/>
      <c r="H42" s="138"/>
      <c r="I42" s="138"/>
      <c r="J42" s="138"/>
      <c r="K42" s="138"/>
    </row>
    <row r="43" spans="1:11" ht="15.95" customHeight="1">
      <c r="B43" s="76" t="str">
        <f t="shared" si="0"/>
        <v>EMG</v>
      </c>
      <c r="C43" s="18" t="s">
        <v>737</v>
      </c>
      <c r="D43" s="126"/>
      <c r="E43" s="126"/>
      <c r="F43" s="126"/>
      <c r="G43" s="126"/>
      <c r="H43" s="138"/>
      <c r="I43" s="138"/>
      <c r="J43" s="138"/>
      <c r="K43" s="138"/>
    </row>
    <row r="44" spans="1:11" ht="15.95" customHeight="1">
      <c r="B44" s="76" t="str">
        <f t="shared" si="0"/>
        <v>EMG</v>
      </c>
      <c r="C44" s="18" t="s">
        <v>738</v>
      </c>
      <c r="D44" s="126"/>
      <c r="E44" s="126"/>
      <c r="F44" s="126"/>
      <c r="G44" s="126"/>
      <c r="H44" s="138"/>
      <c r="I44" s="138"/>
      <c r="J44" s="138"/>
      <c r="K44" s="138"/>
    </row>
    <row r="45" spans="1:11" ht="15.95" customHeight="1">
      <c r="B45" s="76" t="str">
        <f t="shared" si="0"/>
        <v>EMG</v>
      </c>
      <c r="C45" s="30"/>
      <c r="D45" s="126"/>
      <c r="E45" s="126"/>
      <c r="F45" s="126"/>
      <c r="G45" s="126"/>
      <c r="H45" s="138"/>
      <c r="I45" s="138"/>
      <c r="J45" s="138"/>
      <c r="K45" s="138"/>
    </row>
    <row r="46" spans="1:11" s="25" customFormat="1" ht="15.75">
      <c r="A46" s="52"/>
      <c r="B46" s="311" t="s">
        <v>15</v>
      </c>
      <c r="C46" s="311" t="s">
        <v>704</v>
      </c>
      <c r="D46" s="312">
        <v>2021</v>
      </c>
      <c r="E46" s="312">
        <v>2020</v>
      </c>
      <c r="F46" s="312">
        <v>2019</v>
      </c>
      <c r="G46" s="312">
        <v>2018</v>
      </c>
      <c r="H46" s="312">
        <v>2017</v>
      </c>
      <c r="I46" s="312">
        <v>2016</v>
      </c>
      <c r="J46" s="170"/>
      <c r="K46" s="170"/>
    </row>
    <row r="47" spans="1:11" ht="15.75">
      <c r="B47" s="76" t="str">
        <f>$B$46</f>
        <v>EAC</v>
      </c>
      <c r="C47" s="227" t="s">
        <v>739</v>
      </c>
      <c r="D47" s="230"/>
      <c r="E47" s="230"/>
      <c r="F47" s="230"/>
      <c r="G47" s="230"/>
      <c r="H47" s="230"/>
      <c r="I47" s="72"/>
      <c r="J47" s="170"/>
      <c r="K47"/>
    </row>
    <row r="48" spans="1:11" ht="15.75">
      <c r="B48" s="76" t="str">
        <f t="shared" ref="B48:B88" si="1">$B$46</f>
        <v>EAC</v>
      </c>
      <c r="C48" s="227" t="s">
        <v>706</v>
      </c>
      <c r="D48" s="257">
        <v>1</v>
      </c>
      <c r="E48" s="257">
        <v>1</v>
      </c>
      <c r="F48" s="257">
        <v>1</v>
      </c>
      <c r="G48" s="257">
        <v>1</v>
      </c>
      <c r="H48" s="257">
        <v>1</v>
      </c>
      <c r="I48" s="257">
        <v>1</v>
      </c>
      <c r="J48" s="170"/>
      <c r="K48"/>
    </row>
    <row r="49" spans="1:11" ht="15.75">
      <c r="B49" s="76" t="str">
        <f t="shared" si="1"/>
        <v>EAC</v>
      </c>
      <c r="C49" s="8" t="s">
        <v>707</v>
      </c>
      <c r="D49" s="31">
        <v>0.41199999999999998</v>
      </c>
      <c r="E49" s="31">
        <v>0.39</v>
      </c>
      <c r="F49" s="31">
        <v>0.39</v>
      </c>
      <c r="G49" s="31">
        <v>0.41</v>
      </c>
      <c r="H49" s="31">
        <v>0.41899999999999998</v>
      </c>
      <c r="I49" s="31">
        <v>0.39419999999999999</v>
      </c>
      <c r="J49" s="170"/>
      <c r="K49" s="172"/>
    </row>
    <row r="50" spans="1:11" ht="15.75">
      <c r="B50" s="76" t="str">
        <f t="shared" si="1"/>
        <v>EAC</v>
      </c>
      <c r="C50" s="8" t="s">
        <v>708</v>
      </c>
      <c r="D50" s="31">
        <v>0.11600000000000001</v>
      </c>
      <c r="E50" s="31">
        <v>0.11</v>
      </c>
      <c r="F50" s="31">
        <v>0.08</v>
      </c>
      <c r="G50" s="31">
        <v>0.05</v>
      </c>
      <c r="H50" s="31">
        <v>0.05</v>
      </c>
      <c r="I50" s="31">
        <v>7.1400000000000005E-2</v>
      </c>
      <c r="J50" s="170"/>
      <c r="K50" s="172"/>
    </row>
    <row r="51" spans="1:11" ht="15.75">
      <c r="B51" s="76" t="str">
        <f t="shared" si="1"/>
        <v>EAC</v>
      </c>
      <c r="C51" s="8" t="s">
        <v>74</v>
      </c>
      <c r="D51" s="31">
        <v>0.20100000000000001</v>
      </c>
      <c r="E51" s="31">
        <v>0.23</v>
      </c>
      <c r="F51" s="31">
        <v>0.21</v>
      </c>
      <c r="G51" s="31">
        <v>0.2</v>
      </c>
      <c r="H51" s="31">
        <v>3.9E-2</v>
      </c>
      <c r="I51" s="31">
        <v>4.1099999999999998E-2</v>
      </c>
      <c r="J51" s="170"/>
      <c r="K51" s="172"/>
    </row>
    <row r="52" spans="1:11" ht="15.75">
      <c r="B52" s="76" t="str">
        <f t="shared" si="1"/>
        <v>EAC</v>
      </c>
      <c r="C52" s="8" t="s">
        <v>75</v>
      </c>
      <c r="D52" s="31">
        <v>3.2000000000000001E-2</v>
      </c>
      <c r="E52" s="31">
        <v>0.04</v>
      </c>
      <c r="F52" s="31">
        <v>0.04</v>
      </c>
      <c r="G52" s="31">
        <v>0.04</v>
      </c>
      <c r="H52" s="31">
        <v>0.20300000000000001</v>
      </c>
      <c r="I52" s="31">
        <v>0.21529999999999999</v>
      </c>
      <c r="J52" s="171"/>
      <c r="K52" s="172"/>
    </row>
    <row r="53" spans="1:11" ht="15.75">
      <c r="B53" s="76" t="str">
        <f t="shared" si="1"/>
        <v>EAC</v>
      </c>
      <c r="C53" s="8" t="s">
        <v>76</v>
      </c>
      <c r="D53" s="31">
        <v>5.3999999999999999E-2</v>
      </c>
      <c r="E53" s="31">
        <v>0.05</v>
      </c>
      <c r="F53" s="31">
        <v>0.05</v>
      </c>
      <c r="G53" s="31">
        <v>0.05</v>
      </c>
      <c r="H53" s="31">
        <v>0.05</v>
      </c>
      <c r="I53" s="31">
        <v>4.8599999999999997E-2</v>
      </c>
      <c r="J53" s="171"/>
      <c r="K53" s="172"/>
    </row>
    <row r="54" spans="1:11" ht="15.75">
      <c r="B54" s="76" t="str">
        <f t="shared" si="1"/>
        <v>EAC</v>
      </c>
      <c r="C54" s="8" t="s">
        <v>77</v>
      </c>
      <c r="D54" s="31">
        <v>4.2999999999999997E-2</v>
      </c>
      <c r="E54" s="31">
        <v>0.04</v>
      </c>
      <c r="F54" s="31">
        <v>0.05</v>
      </c>
      <c r="G54" s="31">
        <v>0.05</v>
      </c>
      <c r="H54" s="31">
        <v>0.13100000000000001</v>
      </c>
      <c r="I54" s="31">
        <v>0.12909999999999999</v>
      </c>
      <c r="J54" s="171"/>
      <c r="K54" s="172"/>
    </row>
    <row r="55" spans="1:11" ht="15.75">
      <c r="B55" s="76" t="str">
        <f t="shared" si="1"/>
        <v>EAC</v>
      </c>
      <c r="C55" s="8" t="s">
        <v>78</v>
      </c>
      <c r="D55" s="31">
        <v>4.9000000000000002E-2</v>
      </c>
      <c r="E55" s="31">
        <v>0.04</v>
      </c>
      <c r="F55" s="31">
        <v>0.06</v>
      </c>
      <c r="G55" s="31">
        <v>0.06</v>
      </c>
      <c r="H55" s="31">
        <v>5.3999999999999999E-2</v>
      </c>
      <c r="I55" s="31">
        <v>5.0099999999999999E-2</v>
      </c>
      <c r="J55" s="171"/>
      <c r="K55" s="172"/>
    </row>
    <row r="56" spans="1:11" s="25" customFormat="1" ht="15.75">
      <c r="A56" s="52"/>
      <c r="B56" s="76" t="str">
        <f t="shared" si="1"/>
        <v>EAC</v>
      </c>
      <c r="C56" s="8" t="s">
        <v>79</v>
      </c>
      <c r="D56" s="31">
        <v>9.4E-2</v>
      </c>
      <c r="E56" s="31">
        <v>0.09</v>
      </c>
      <c r="F56" s="31">
        <v>0.12</v>
      </c>
      <c r="G56" s="31">
        <v>0.13</v>
      </c>
      <c r="H56" s="31">
        <v>5.3999999999999999E-2</v>
      </c>
      <c r="I56" s="31">
        <v>5.0299999999999997E-2</v>
      </c>
      <c r="J56" s="171"/>
      <c r="K56" s="172"/>
    </row>
    <row r="57" spans="1:11" s="25" customFormat="1" ht="15.75">
      <c r="A57" s="52"/>
      <c r="B57" s="311" t="str">
        <f t="shared" si="1"/>
        <v>EAC</v>
      </c>
      <c r="C57" s="311" t="s">
        <v>709</v>
      </c>
      <c r="D57" s="312">
        <v>2021</v>
      </c>
      <c r="E57" s="312">
        <v>2020</v>
      </c>
      <c r="F57" s="312">
        <v>2019</v>
      </c>
      <c r="G57" s="312">
        <v>2018</v>
      </c>
      <c r="H57" s="312">
        <v>2017</v>
      </c>
      <c r="I57" s="312">
        <v>2016</v>
      </c>
      <c r="J57" s="170"/>
      <c r="K57" s="170"/>
    </row>
    <row r="58" spans="1:11" ht="15.75">
      <c r="B58" s="76" t="str">
        <f t="shared" si="1"/>
        <v>EAC</v>
      </c>
      <c r="C58" s="214" t="s">
        <v>740</v>
      </c>
      <c r="D58" s="5">
        <v>39.67</v>
      </c>
      <c r="E58" s="5" t="s">
        <v>100</v>
      </c>
      <c r="F58" s="5">
        <v>46.41</v>
      </c>
      <c r="G58" s="5">
        <v>55.3</v>
      </c>
      <c r="H58" s="5">
        <v>50.91</v>
      </c>
      <c r="I58" s="5">
        <v>56.49</v>
      </c>
      <c r="J58" s="171"/>
      <c r="K58" s="171"/>
    </row>
    <row r="59" spans="1:11" ht="25.5">
      <c r="B59" s="76" t="str">
        <f t="shared" si="1"/>
        <v>EAC</v>
      </c>
      <c r="C59" s="26" t="s">
        <v>711</v>
      </c>
      <c r="D59" s="5">
        <v>53.2</v>
      </c>
      <c r="E59" s="5">
        <v>63.2</v>
      </c>
      <c r="F59" s="5">
        <v>54.6</v>
      </c>
      <c r="G59" s="5">
        <v>51.7</v>
      </c>
      <c r="H59" s="5">
        <v>60.1</v>
      </c>
      <c r="I59" s="5">
        <v>59.3</v>
      </c>
      <c r="J59" s="171"/>
      <c r="K59" s="171"/>
    </row>
    <row r="60" spans="1:11" s="25" customFormat="1" ht="15.75">
      <c r="A60" s="52"/>
      <c r="B60" s="311" t="str">
        <f t="shared" si="1"/>
        <v>EAC</v>
      </c>
      <c r="C60" s="311" t="s">
        <v>712</v>
      </c>
      <c r="D60" s="312">
        <v>2021</v>
      </c>
      <c r="E60" s="312">
        <v>2020</v>
      </c>
      <c r="F60" s="312">
        <v>2019</v>
      </c>
      <c r="G60" s="312">
        <v>2018</v>
      </c>
      <c r="H60" s="312">
        <v>2017</v>
      </c>
      <c r="I60" s="312">
        <v>2016</v>
      </c>
      <c r="J60" s="170"/>
      <c r="K60" s="170"/>
    </row>
    <row r="61" spans="1:11" ht="15.75">
      <c r="B61" s="76" t="str">
        <f t="shared" si="1"/>
        <v>EAC</v>
      </c>
      <c r="C61" s="228" t="s">
        <v>713</v>
      </c>
      <c r="D61" s="71"/>
      <c r="E61" s="71"/>
      <c r="F61" s="71"/>
      <c r="G61" s="71"/>
      <c r="H61" s="71"/>
      <c r="I61" s="72"/>
      <c r="J61" s="173"/>
      <c r="K61"/>
    </row>
    <row r="62" spans="1:11" ht="15.75">
      <c r="B62" s="76" t="str">
        <f t="shared" si="1"/>
        <v>EAC</v>
      </c>
      <c r="C62" s="13" t="s">
        <v>714</v>
      </c>
      <c r="D62" s="9">
        <v>541307</v>
      </c>
      <c r="E62" s="9">
        <v>415664</v>
      </c>
      <c r="F62" s="9">
        <v>445336</v>
      </c>
      <c r="G62" s="9">
        <v>387470</v>
      </c>
      <c r="H62" s="9">
        <v>472520</v>
      </c>
      <c r="I62" s="9">
        <v>454113</v>
      </c>
      <c r="J62" s="171"/>
      <c r="K62" s="174"/>
    </row>
    <row r="63" spans="1:11" ht="15.75">
      <c r="B63" s="76" t="str">
        <f t="shared" si="1"/>
        <v>EAC</v>
      </c>
      <c r="C63" s="13" t="s">
        <v>715</v>
      </c>
      <c r="D63" s="5">
        <v>49</v>
      </c>
      <c r="E63" s="5">
        <v>19</v>
      </c>
      <c r="F63" s="5">
        <v>16</v>
      </c>
      <c r="G63" s="5">
        <v>9</v>
      </c>
      <c r="H63" s="5">
        <v>11</v>
      </c>
      <c r="I63" s="5">
        <v>10</v>
      </c>
      <c r="J63" s="171"/>
      <c r="K63" s="171"/>
    </row>
    <row r="64" spans="1:11" ht="15.75">
      <c r="B64" s="76" t="str">
        <f t="shared" si="1"/>
        <v>EAC</v>
      </c>
      <c r="C64" s="13" t="s">
        <v>716</v>
      </c>
      <c r="D64" s="98">
        <v>0.90990000000000004</v>
      </c>
      <c r="E64" s="98">
        <v>0.91400000000000003</v>
      </c>
      <c r="F64" s="98">
        <v>0.91739999999999999</v>
      </c>
      <c r="G64" s="98">
        <v>0.96109999999999995</v>
      </c>
      <c r="H64" s="98">
        <v>0.93030000000000002</v>
      </c>
      <c r="I64" s="98">
        <v>0.94089999999999996</v>
      </c>
      <c r="J64" s="171"/>
      <c r="K64" s="171"/>
    </row>
    <row r="65" spans="1:11" ht="15.75">
      <c r="B65" s="76" t="str">
        <f t="shared" si="1"/>
        <v>EAC</v>
      </c>
      <c r="C65" s="13" t="s">
        <v>717</v>
      </c>
      <c r="D65" s="98">
        <v>1.41E-2</v>
      </c>
      <c r="E65" s="98">
        <v>1.9400000000000001E-2</v>
      </c>
      <c r="F65" s="98">
        <v>1.3299999999999999E-2</v>
      </c>
      <c r="G65" s="98">
        <v>6.0000000000000001E-3</v>
      </c>
      <c r="H65" s="98">
        <v>1.7000000000000001E-2</v>
      </c>
      <c r="I65" s="98">
        <v>1.4999999999999999E-2</v>
      </c>
      <c r="J65" s="171"/>
      <c r="K65" s="171"/>
    </row>
    <row r="66" spans="1:11" ht="15.75">
      <c r="B66" s="76" t="str">
        <f t="shared" si="1"/>
        <v>EAC</v>
      </c>
      <c r="C66" s="13" t="s">
        <v>718</v>
      </c>
      <c r="D66" s="98">
        <v>0</v>
      </c>
      <c r="E66" s="98">
        <v>0</v>
      </c>
      <c r="F66" s="98">
        <v>0</v>
      </c>
      <c r="G66" s="98" t="s">
        <v>62</v>
      </c>
      <c r="H66" s="98" t="s">
        <v>62</v>
      </c>
      <c r="I66" s="98" t="s">
        <v>62</v>
      </c>
      <c r="J66" s="171"/>
      <c r="K66" s="171"/>
    </row>
    <row r="67" spans="1:11" ht="15.75">
      <c r="B67" s="76" t="str">
        <f t="shared" si="1"/>
        <v>EAC</v>
      </c>
      <c r="C67" s="13" t="s">
        <v>719</v>
      </c>
      <c r="D67" s="5">
        <v>206</v>
      </c>
      <c r="E67" s="5">
        <v>177</v>
      </c>
      <c r="F67" s="5">
        <v>174</v>
      </c>
      <c r="G67" s="5">
        <v>133</v>
      </c>
      <c r="H67" s="5">
        <v>136</v>
      </c>
      <c r="I67" s="5">
        <v>132</v>
      </c>
      <c r="J67" s="171"/>
      <c r="K67" s="171"/>
    </row>
    <row r="68" spans="1:11" ht="15.75">
      <c r="B68" s="311" t="str">
        <f t="shared" si="1"/>
        <v>EAC</v>
      </c>
      <c r="C68" s="311" t="s">
        <v>720</v>
      </c>
      <c r="D68" s="312">
        <v>2021</v>
      </c>
      <c r="E68" s="312">
        <v>2020</v>
      </c>
      <c r="F68" s="312">
        <v>2019</v>
      </c>
      <c r="G68" s="312">
        <v>2018</v>
      </c>
      <c r="H68" s="312">
        <v>2017</v>
      </c>
      <c r="I68" s="312">
        <v>2016</v>
      </c>
      <c r="J68" s="170"/>
      <c r="K68" s="170"/>
    </row>
    <row r="69" spans="1:11" ht="15.75">
      <c r="B69" s="76" t="str">
        <f t="shared" si="1"/>
        <v>EAC</v>
      </c>
      <c r="C69" s="13" t="s">
        <v>721</v>
      </c>
      <c r="D69" s="9" t="s">
        <v>100</v>
      </c>
      <c r="E69" s="9">
        <v>645</v>
      </c>
      <c r="F69" s="9">
        <v>569</v>
      </c>
      <c r="G69" s="9">
        <v>500</v>
      </c>
      <c r="H69" s="9">
        <v>618</v>
      </c>
      <c r="I69" s="9">
        <v>652</v>
      </c>
      <c r="J69" s="171"/>
      <c r="K69" s="171"/>
    </row>
    <row r="70" spans="1:11" ht="15.75">
      <c r="B70" s="76" t="str">
        <f t="shared" si="1"/>
        <v>EAC</v>
      </c>
      <c r="C70" s="13" t="s">
        <v>741</v>
      </c>
      <c r="D70" s="9" t="s">
        <v>100</v>
      </c>
      <c r="E70" s="9">
        <v>95</v>
      </c>
      <c r="F70" s="9">
        <v>91</v>
      </c>
      <c r="G70" s="5">
        <v>79</v>
      </c>
      <c r="H70" s="9">
        <v>87</v>
      </c>
      <c r="I70" s="9">
        <v>161</v>
      </c>
      <c r="J70" s="171"/>
      <c r="K70" s="171"/>
    </row>
    <row r="71" spans="1:11" s="25" customFormat="1" ht="15.75">
      <c r="A71" s="52"/>
      <c r="B71" s="311" t="str">
        <f t="shared" si="1"/>
        <v>EAC</v>
      </c>
      <c r="C71" s="311" t="s">
        <v>723</v>
      </c>
      <c r="D71" s="312">
        <v>2021</v>
      </c>
      <c r="E71" s="312">
        <v>2020</v>
      </c>
      <c r="F71" s="312">
        <v>2019</v>
      </c>
      <c r="G71" s="312">
        <v>2018</v>
      </c>
      <c r="H71" s="312">
        <v>2017</v>
      </c>
      <c r="I71" s="312">
        <v>2016</v>
      </c>
      <c r="J71" s="170"/>
      <c r="K71" s="170"/>
    </row>
    <row r="72" spans="1:11" ht="15.75">
      <c r="B72" s="76" t="str">
        <f t="shared" si="1"/>
        <v>EAC</v>
      </c>
      <c r="C72" s="13" t="s">
        <v>742</v>
      </c>
      <c r="D72" s="9">
        <v>4980</v>
      </c>
      <c r="E72" s="9">
        <v>6826</v>
      </c>
      <c r="F72" s="9">
        <v>9433</v>
      </c>
      <c r="G72" s="9">
        <v>3060</v>
      </c>
      <c r="H72" s="9">
        <v>4887</v>
      </c>
      <c r="I72" s="9">
        <v>3858</v>
      </c>
      <c r="J72" s="171"/>
      <c r="K72" s="174"/>
    </row>
    <row r="73" spans="1:11" ht="15.75">
      <c r="B73" s="76" t="str">
        <f t="shared" si="1"/>
        <v>EAC</v>
      </c>
      <c r="C73" s="13" t="s">
        <v>725</v>
      </c>
      <c r="D73" s="5">
        <v>140.47999999999999</v>
      </c>
      <c r="E73" s="5">
        <v>145.28</v>
      </c>
      <c r="F73" s="5">
        <v>139.26</v>
      </c>
      <c r="G73" s="5">
        <v>175.58</v>
      </c>
      <c r="H73" s="5">
        <v>86.58</v>
      </c>
      <c r="I73" s="5">
        <v>139.41999999999999</v>
      </c>
      <c r="J73" s="171"/>
      <c r="K73" s="171"/>
    </row>
    <row r="74" spans="1:11" ht="15.75">
      <c r="B74" s="76" t="str">
        <f t="shared" si="1"/>
        <v>EAC</v>
      </c>
      <c r="C74" s="13" t="s">
        <v>726</v>
      </c>
      <c r="D74" s="5">
        <v>17.84</v>
      </c>
      <c r="E74" s="5">
        <v>22.91</v>
      </c>
      <c r="F74" s="5">
        <v>34.68</v>
      </c>
      <c r="G74" s="5">
        <v>11.6</v>
      </c>
      <c r="H74" s="5">
        <v>18.8</v>
      </c>
      <c r="I74" s="5">
        <v>13.7</v>
      </c>
      <c r="J74" s="171"/>
      <c r="K74" s="171"/>
    </row>
    <row r="75" spans="1:11" ht="15.75">
      <c r="B75" s="311" t="str">
        <f t="shared" si="1"/>
        <v>EAC</v>
      </c>
      <c r="C75" s="311" t="s">
        <v>727</v>
      </c>
      <c r="D75" s="312">
        <v>2021</v>
      </c>
      <c r="E75" s="312">
        <v>2020</v>
      </c>
      <c r="F75" s="312">
        <v>2019</v>
      </c>
      <c r="G75" s="312">
        <v>2018</v>
      </c>
      <c r="H75" s="312">
        <v>2017</v>
      </c>
      <c r="I75" s="312">
        <v>2016</v>
      </c>
      <c r="J75" s="170"/>
      <c r="K75" s="170"/>
    </row>
    <row r="76" spans="1:11" ht="15.75">
      <c r="B76" s="76" t="str">
        <f t="shared" si="1"/>
        <v>EAC</v>
      </c>
      <c r="C76" s="13" t="s">
        <v>743</v>
      </c>
      <c r="D76" s="9">
        <v>141180</v>
      </c>
      <c r="E76" s="9">
        <v>98414</v>
      </c>
      <c r="F76" s="9">
        <v>149135</v>
      </c>
      <c r="G76" s="9">
        <v>144840</v>
      </c>
      <c r="H76" s="9">
        <v>143568</v>
      </c>
      <c r="I76" s="9">
        <v>117240</v>
      </c>
      <c r="J76" s="171"/>
      <c r="K76" s="174"/>
    </row>
    <row r="77" spans="1:11" ht="15.75">
      <c r="B77" s="76" t="str">
        <f t="shared" si="1"/>
        <v>EAC</v>
      </c>
      <c r="C77" s="13" t="s">
        <v>729</v>
      </c>
      <c r="D77" s="9">
        <v>6987</v>
      </c>
      <c r="E77" s="9">
        <v>6426</v>
      </c>
      <c r="F77" s="9">
        <v>10079</v>
      </c>
      <c r="G77" s="9">
        <v>3812</v>
      </c>
      <c r="H77" s="9">
        <v>11865</v>
      </c>
      <c r="I77" s="9">
        <v>9089</v>
      </c>
      <c r="J77" s="171"/>
      <c r="K77" s="174"/>
    </row>
    <row r="78" spans="1:11" ht="15.75">
      <c r="B78" s="76" t="str">
        <f t="shared" si="1"/>
        <v>EAC</v>
      </c>
      <c r="C78" s="13" t="s">
        <v>730</v>
      </c>
      <c r="D78" s="98">
        <v>0.95050000000000001</v>
      </c>
      <c r="E78" s="98">
        <v>0.93469999999999998</v>
      </c>
      <c r="F78" s="98">
        <v>0.93240000000000001</v>
      </c>
      <c r="G78" s="98">
        <v>0.97360000000000002</v>
      </c>
      <c r="H78" s="98">
        <v>0.9173</v>
      </c>
      <c r="I78" s="98">
        <v>0.9224</v>
      </c>
      <c r="J78" s="171"/>
      <c r="K78" s="171"/>
    </row>
    <row r="79" spans="1:11" s="25" customFormat="1" ht="15.75">
      <c r="A79" s="52"/>
      <c r="B79" s="311" t="str">
        <f t="shared" si="1"/>
        <v>EAC</v>
      </c>
      <c r="C79" s="311" t="s">
        <v>731</v>
      </c>
      <c r="D79" s="312">
        <v>2021</v>
      </c>
      <c r="E79" s="312">
        <v>2020</v>
      </c>
      <c r="F79" s="312">
        <v>2019</v>
      </c>
      <c r="G79" s="312">
        <v>2018</v>
      </c>
      <c r="H79" s="312">
        <v>2017</v>
      </c>
      <c r="I79" s="312">
        <v>2016</v>
      </c>
      <c r="J79" s="170"/>
      <c r="K79" s="170"/>
    </row>
    <row r="80" spans="1:11" ht="15.75">
      <c r="B80" s="76" t="str">
        <f t="shared" si="1"/>
        <v>EAC</v>
      </c>
      <c r="C80" s="13" t="s">
        <v>744</v>
      </c>
      <c r="D80" s="9">
        <v>12038</v>
      </c>
      <c r="E80" s="9">
        <v>13999</v>
      </c>
      <c r="F80" s="9">
        <v>20410</v>
      </c>
      <c r="G80" s="9">
        <v>56187</v>
      </c>
      <c r="H80" s="9">
        <v>64785</v>
      </c>
      <c r="I80" s="9">
        <v>55978</v>
      </c>
      <c r="J80" s="171"/>
      <c r="K80" s="174"/>
    </row>
    <row r="81" spans="1:11" ht="15.75">
      <c r="B81" s="76" t="str">
        <f t="shared" si="1"/>
        <v>EAC</v>
      </c>
      <c r="C81" s="13" t="s">
        <v>733</v>
      </c>
      <c r="D81" s="9">
        <v>338</v>
      </c>
      <c r="E81" s="9">
        <v>359</v>
      </c>
      <c r="F81" s="9">
        <v>517</v>
      </c>
      <c r="G81" s="9">
        <v>243</v>
      </c>
      <c r="H81" s="9">
        <v>329</v>
      </c>
      <c r="I81" s="9">
        <v>122</v>
      </c>
      <c r="J81" s="171"/>
      <c r="K81" s="171"/>
    </row>
    <row r="82" spans="1:11" ht="15.75">
      <c r="B82" s="76" t="str">
        <f t="shared" si="1"/>
        <v>EAC</v>
      </c>
      <c r="C82" s="13" t="s">
        <v>734</v>
      </c>
      <c r="D82" s="9">
        <v>590</v>
      </c>
      <c r="E82" s="9">
        <v>509</v>
      </c>
      <c r="F82" s="9">
        <v>1597</v>
      </c>
      <c r="G82" s="9">
        <v>313</v>
      </c>
      <c r="H82" s="9">
        <v>327</v>
      </c>
      <c r="I82" s="9">
        <v>319</v>
      </c>
      <c r="J82" s="171"/>
      <c r="K82" s="171"/>
    </row>
    <row r="83" spans="1:11" ht="15.75">
      <c r="B83" s="76" t="str">
        <f t="shared" si="1"/>
        <v>EAC</v>
      </c>
      <c r="C83" s="13" t="s">
        <v>735</v>
      </c>
      <c r="D83" s="9">
        <v>1328</v>
      </c>
      <c r="E83" s="9">
        <v>1188</v>
      </c>
      <c r="F83" s="9">
        <v>2923</v>
      </c>
      <c r="G83" s="9">
        <v>1680</v>
      </c>
      <c r="H83" s="9">
        <v>1880</v>
      </c>
      <c r="I83" s="9">
        <v>2087</v>
      </c>
      <c r="J83" s="171"/>
      <c r="K83" s="174"/>
    </row>
    <row r="84" spans="1:11" ht="15.75">
      <c r="B84" s="76" t="str">
        <f t="shared" si="1"/>
        <v>EAC</v>
      </c>
      <c r="C84" s="229" t="s">
        <v>745</v>
      </c>
      <c r="D84" s="127"/>
      <c r="E84" s="229"/>
      <c r="F84" s="127"/>
      <c r="G84" s="127"/>
      <c r="H84" s="127"/>
      <c r="I84" s="127"/>
      <c r="J84" s="171"/>
      <c r="K84" s="174"/>
    </row>
    <row r="85" spans="1:11" ht="15.75">
      <c r="B85" s="76" t="str">
        <f t="shared" si="1"/>
        <v>EAC</v>
      </c>
      <c r="C85" s="229" t="s">
        <v>746</v>
      </c>
      <c r="D85" s="127"/>
      <c r="E85" s="127"/>
      <c r="F85" s="127"/>
      <c r="G85" s="127"/>
      <c r="H85" s="127"/>
      <c r="I85" s="127"/>
      <c r="J85" s="171"/>
      <c r="K85" s="174"/>
    </row>
    <row r="86" spans="1:11" ht="15.75">
      <c r="B86" s="76" t="str">
        <f t="shared" si="1"/>
        <v>EAC</v>
      </c>
      <c r="C86" s="229" t="s">
        <v>747</v>
      </c>
      <c r="D86" s="99"/>
      <c r="E86" s="99"/>
      <c r="F86" s="99"/>
      <c r="G86" s="99"/>
      <c r="H86" s="12"/>
      <c r="I86" s="12"/>
      <c r="J86" s="12"/>
      <c r="K86" s="12"/>
    </row>
    <row r="87" spans="1:11" ht="15.75">
      <c r="B87" s="76" t="str">
        <f t="shared" si="1"/>
        <v>EAC</v>
      </c>
      <c r="C87" s="229" t="s">
        <v>748</v>
      </c>
      <c r="D87" s="99"/>
      <c r="E87" s="99"/>
      <c r="F87" s="99"/>
      <c r="G87" s="99"/>
      <c r="H87" s="12"/>
      <c r="I87" s="12"/>
      <c r="J87" s="12"/>
      <c r="K87" s="12"/>
    </row>
    <row r="88" spans="1:11" ht="15.75">
      <c r="B88" s="76" t="str">
        <f t="shared" si="1"/>
        <v>EAC</v>
      </c>
      <c r="C88" s="89"/>
      <c r="D88" s="99"/>
      <c r="E88" s="99"/>
      <c r="F88" s="99"/>
      <c r="G88" s="99"/>
      <c r="H88" s="12"/>
      <c r="I88" s="12"/>
      <c r="J88" s="12"/>
      <c r="K88" s="12"/>
    </row>
    <row r="89" spans="1:11" s="25" customFormat="1" ht="15.75">
      <c r="A89" s="52"/>
      <c r="B89" s="311" t="s">
        <v>16</v>
      </c>
      <c r="C89" s="311" t="s">
        <v>704</v>
      </c>
      <c r="D89" s="312">
        <v>2021</v>
      </c>
      <c r="E89" s="312">
        <v>2020</v>
      </c>
      <c r="F89" s="312">
        <v>2019</v>
      </c>
      <c r="G89" s="312">
        <v>2018</v>
      </c>
      <c r="H89" s="312">
        <v>2017</v>
      </c>
      <c r="I89" s="312">
        <v>2016</v>
      </c>
      <c r="J89" s="312">
        <v>2015</v>
      </c>
      <c r="K89" s="312">
        <v>2014</v>
      </c>
    </row>
    <row r="90" spans="1:11" ht="15.75">
      <c r="B90" s="76" t="str">
        <f>$B$89</f>
        <v>EBO</v>
      </c>
      <c r="C90" s="19" t="s">
        <v>705</v>
      </c>
      <c r="D90" s="175"/>
      <c r="E90" s="175"/>
      <c r="F90" s="175"/>
      <c r="G90" s="175"/>
      <c r="H90" s="175"/>
      <c r="I90" s="175"/>
      <c r="J90" s="175"/>
      <c r="K90" s="176"/>
    </row>
    <row r="91" spans="1:11" ht="15.75">
      <c r="B91" s="76" t="str">
        <f t="shared" ref="B91:B130" si="2">$B$89</f>
        <v>EBO</v>
      </c>
      <c r="C91" s="73" t="s">
        <v>706</v>
      </c>
      <c r="D91" s="59" t="s">
        <v>749</v>
      </c>
      <c r="E91" s="59" t="s">
        <v>749</v>
      </c>
      <c r="F91" s="59" t="s">
        <v>749</v>
      </c>
      <c r="G91" s="59" t="s">
        <v>749</v>
      </c>
      <c r="H91" s="59" t="s">
        <v>749</v>
      </c>
      <c r="I91" s="59" t="s">
        <v>749</v>
      </c>
      <c r="J91" s="59" t="s">
        <v>749</v>
      </c>
      <c r="K91" s="59" t="s">
        <v>749</v>
      </c>
    </row>
    <row r="92" spans="1:11" ht="15.75">
      <c r="B92" s="76" t="str">
        <f t="shared" si="2"/>
        <v>EBO</v>
      </c>
      <c r="C92" s="8" t="s">
        <v>707</v>
      </c>
      <c r="D92" s="43">
        <v>0.39100000000000001</v>
      </c>
      <c r="E92" s="43">
        <v>0.39400000000000002</v>
      </c>
      <c r="F92" s="43">
        <v>0.372</v>
      </c>
      <c r="G92" s="43">
        <v>0.36099999999999999</v>
      </c>
      <c r="H92" s="43">
        <v>0.35799999999999998</v>
      </c>
      <c r="I92" s="43">
        <v>0.313</v>
      </c>
      <c r="J92" s="43">
        <v>0.27200000000000002</v>
      </c>
      <c r="K92" s="43">
        <v>0.223</v>
      </c>
    </row>
    <row r="93" spans="1:11" ht="15.75">
      <c r="B93" s="76" t="str">
        <f t="shared" si="2"/>
        <v>EBO</v>
      </c>
      <c r="C93" s="8" t="s">
        <v>708</v>
      </c>
      <c r="D93" s="43">
        <v>0.125</v>
      </c>
      <c r="E93" s="43">
        <v>0.112</v>
      </c>
      <c r="F93" s="43">
        <v>8.7999999999999995E-2</v>
      </c>
      <c r="G93" s="43">
        <v>7.5999999999999998E-2</v>
      </c>
      <c r="H93" s="43">
        <v>0.08</v>
      </c>
      <c r="I93" s="43">
        <v>7.9000000000000001E-2</v>
      </c>
      <c r="J93" s="43">
        <v>7.6999999999999999E-2</v>
      </c>
      <c r="K93" s="43">
        <v>0.11</v>
      </c>
    </row>
    <row r="94" spans="1:11" ht="15.75">
      <c r="B94" s="76" t="str">
        <f t="shared" si="2"/>
        <v>EBO</v>
      </c>
      <c r="C94" s="8" t="s">
        <v>74</v>
      </c>
      <c r="D94" s="43">
        <v>0.215</v>
      </c>
      <c r="E94" s="43">
        <v>0.219</v>
      </c>
      <c r="F94" s="43">
        <v>0.24399999999999999</v>
      </c>
      <c r="G94" s="43">
        <v>0.249</v>
      </c>
      <c r="H94" s="43">
        <v>0.11799999999999999</v>
      </c>
      <c r="I94" s="43">
        <v>0.24399999999999999</v>
      </c>
      <c r="J94" s="43">
        <v>0.23499999999999999</v>
      </c>
      <c r="K94" s="43">
        <v>0.216</v>
      </c>
    </row>
    <row r="95" spans="1:11" ht="15.75">
      <c r="B95" s="76" t="str">
        <f t="shared" si="2"/>
        <v>EBO</v>
      </c>
      <c r="C95" s="8" t="s">
        <v>75</v>
      </c>
      <c r="D95" s="43">
        <v>8.5999999999999993E-2</v>
      </c>
      <c r="E95" s="43">
        <v>9.2999999999999999E-2</v>
      </c>
      <c r="F95" s="43">
        <v>0.107</v>
      </c>
      <c r="G95" s="43">
        <v>0.124</v>
      </c>
      <c r="H95" s="43">
        <v>0.25600000000000001</v>
      </c>
      <c r="I95" s="43">
        <v>0.20300000000000001</v>
      </c>
      <c r="J95" s="43">
        <v>0.27200000000000002</v>
      </c>
      <c r="K95" s="43">
        <v>0.312</v>
      </c>
    </row>
    <row r="96" spans="1:11" ht="15.75">
      <c r="B96" s="76" t="str">
        <f t="shared" si="2"/>
        <v>EBO</v>
      </c>
      <c r="C96" s="8" t="s">
        <v>76</v>
      </c>
      <c r="D96" s="43">
        <v>4.5999999999999999E-2</v>
      </c>
      <c r="E96" s="43">
        <v>4.5999999999999999E-2</v>
      </c>
      <c r="F96" s="43">
        <v>4.2999999999999997E-2</v>
      </c>
      <c r="G96" s="43">
        <v>4.2999999999999997E-2</v>
      </c>
      <c r="H96" s="43">
        <v>4.2999999999999997E-2</v>
      </c>
      <c r="I96" s="43">
        <v>0.04</v>
      </c>
      <c r="J96" s="43">
        <v>3.6999999999999998E-2</v>
      </c>
      <c r="K96" s="43">
        <v>3.5000000000000003E-2</v>
      </c>
    </row>
    <row r="97" spans="1:11" ht="15.75">
      <c r="B97" s="76" t="str">
        <f t="shared" si="2"/>
        <v>EBO</v>
      </c>
      <c r="C97" s="8" t="s">
        <v>77</v>
      </c>
      <c r="D97" s="43">
        <v>6.5000000000000002E-2</v>
      </c>
      <c r="E97" s="43">
        <v>6.3E-2</v>
      </c>
      <c r="F97" s="43">
        <v>6.4000000000000001E-2</v>
      </c>
      <c r="G97" s="43">
        <v>6.7000000000000004E-2</v>
      </c>
      <c r="H97" s="43">
        <v>5.8999999999999997E-2</v>
      </c>
      <c r="I97" s="43">
        <v>5.6000000000000001E-2</v>
      </c>
      <c r="J97" s="43">
        <v>4.3999999999999997E-2</v>
      </c>
      <c r="K97" s="43">
        <v>0.04</v>
      </c>
    </row>
    <row r="98" spans="1:11" ht="15.75">
      <c r="B98" s="76" t="str">
        <f t="shared" si="2"/>
        <v>EBO</v>
      </c>
      <c r="C98" s="8" t="s">
        <v>78</v>
      </c>
      <c r="D98" s="43">
        <v>2.3E-2</v>
      </c>
      <c r="E98" s="43">
        <v>2.3E-2</v>
      </c>
      <c r="F98" s="43">
        <v>2.1000000000000001E-2</v>
      </c>
      <c r="G98" s="43">
        <v>0.02</v>
      </c>
      <c r="H98" s="43">
        <v>7.1999999999999995E-2</v>
      </c>
      <c r="I98" s="43">
        <v>1.0999999999999999E-2</v>
      </c>
      <c r="J98" s="43">
        <v>1.2999999999999999E-2</v>
      </c>
      <c r="K98" s="43">
        <v>1.6E-2</v>
      </c>
    </row>
    <row r="99" spans="1:11" s="25" customFormat="1" ht="15.75">
      <c r="A99" s="52"/>
      <c r="B99" s="76" t="str">
        <f t="shared" si="2"/>
        <v>EBO</v>
      </c>
      <c r="C99" s="8" t="s">
        <v>79</v>
      </c>
      <c r="D99" s="43">
        <v>0.05</v>
      </c>
      <c r="E99" s="43">
        <v>0.05</v>
      </c>
      <c r="F99" s="43">
        <v>6.0999999999999999E-2</v>
      </c>
      <c r="G99" s="43">
        <v>5.8999999999999997E-2</v>
      </c>
      <c r="H99" s="43">
        <v>1.4999999999999999E-2</v>
      </c>
      <c r="I99" s="43">
        <v>5.3999999999999999E-2</v>
      </c>
      <c r="J99" s="43">
        <v>0.05</v>
      </c>
      <c r="K99" s="43">
        <v>4.8000000000000001E-2</v>
      </c>
    </row>
    <row r="100" spans="1:11" s="25" customFormat="1" ht="15.75">
      <c r="A100" s="52"/>
      <c r="B100" s="311" t="str">
        <f t="shared" si="2"/>
        <v>EBO</v>
      </c>
      <c r="C100" s="311" t="s">
        <v>709</v>
      </c>
      <c r="D100" s="312">
        <v>2021</v>
      </c>
      <c r="E100" s="312">
        <v>2020</v>
      </c>
      <c r="F100" s="312">
        <v>2019</v>
      </c>
      <c r="G100" s="312">
        <v>2018</v>
      </c>
      <c r="H100" s="312">
        <v>2017</v>
      </c>
      <c r="I100" s="312">
        <v>2016</v>
      </c>
      <c r="J100" s="312">
        <v>2015</v>
      </c>
      <c r="K100" s="312">
        <v>2014</v>
      </c>
    </row>
    <row r="101" spans="1:11" ht="15.75">
      <c r="B101" s="76" t="str">
        <f t="shared" si="2"/>
        <v>EBO</v>
      </c>
      <c r="C101" s="214" t="s">
        <v>750</v>
      </c>
      <c r="D101" s="46" t="s">
        <v>100</v>
      </c>
      <c r="E101" s="46" t="s">
        <v>751</v>
      </c>
      <c r="F101" s="46">
        <v>70.36</v>
      </c>
      <c r="G101" s="46">
        <v>73.099999999999994</v>
      </c>
      <c r="H101" s="46">
        <v>65.900000000000006</v>
      </c>
      <c r="I101" s="46">
        <v>78.7</v>
      </c>
      <c r="J101" s="46">
        <v>63.87</v>
      </c>
      <c r="K101" s="46">
        <v>64.77</v>
      </c>
    </row>
    <row r="102" spans="1:11" ht="25.5">
      <c r="B102" s="76" t="str">
        <f t="shared" si="2"/>
        <v>EBO</v>
      </c>
      <c r="C102" s="26" t="s">
        <v>711</v>
      </c>
      <c r="D102" s="133">
        <v>80.8</v>
      </c>
      <c r="E102" s="133">
        <v>86.7</v>
      </c>
      <c r="F102" s="133">
        <v>78.2</v>
      </c>
      <c r="G102" s="133">
        <v>82</v>
      </c>
      <c r="H102" s="133">
        <v>83.31</v>
      </c>
      <c r="I102" s="133">
        <v>85.5</v>
      </c>
      <c r="J102" s="133">
        <v>86.63</v>
      </c>
      <c r="K102" s="133">
        <v>87.41</v>
      </c>
    </row>
    <row r="103" spans="1:11" s="25" customFormat="1" ht="15.75">
      <c r="A103" s="52"/>
      <c r="B103" s="311" t="str">
        <f t="shared" si="2"/>
        <v>EBO</v>
      </c>
      <c r="C103" s="311" t="s">
        <v>712</v>
      </c>
      <c r="D103" s="312">
        <v>2021</v>
      </c>
      <c r="E103" s="312">
        <v>2020</v>
      </c>
      <c r="F103" s="312">
        <v>2019</v>
      </c>
      <c r="G103" s="312">
        <v>2018</v>
      </c>
      <c r="H103" s="312">
        <v>2017</v>
      </c>
      <c r="I103" s="312">
        <v>2016</v>
      </c>
      <c r="J103" s="312">
        <v>2015</v>
      </c>
      <c r="K103" s="312">
        <v>2014</v>
      </c>
    </row>
    <row r="104" spans="1:11" ht="15.75">
      <c r="B104" s="76" t="str">
        <f t="shared" si="2"/>
        <v>EBO</v>
      </c>
      <c r="C104" s="19" t="s">
        <v>713</v>
      </c>
      <c r="D104" s="175"/>
      <c r="E104" s="175"/>
      <c r="F104" s="175"/>
      <c r="G104" s="175"/>
      <c r="H104" s="176"/>
      <c r="I104" s="176"/>
      <c r="J104" s="176"/>
      <c r="K104" s="176"/>
    </row>
    <row r="105" spans="1:11" ht="15.75">
      <c r="B105" s="76" t="str">
        <f t="shared" si="2"/>
        <v>EBO</v>
      </c>
      <c r="C105" s="13" t="s">
        <v>714</v>
      </c>
      <c r="D105" s="177">
        <v>181262</v>
      </c>
      <c r="E105" s="177">
        <v>236458</v>
      </c>
      <c r="F105" s="177">
        <v>237864</v>
      </c>
      <c r="G105" s="177">
        <v>292910</v>
      </c>
      <c r="H105" s="177">
        <v>283651</v>
      </c>
      <c r="I105" s="177">
        <v>263453</v>
      </c>
      <c r="J105" s="177">
        <v>211441</v>
      </c>
      <c r="K105" s="177">
        <v>159017</v>
      </c>
    </row>
    <row r="106" spans="1:11" ht="15.75">
      <c r="B106" s="76" t="str">
        <f t="shared" si="2"/>
        <v>EBO</v>
      </c>
      <c r="C106" s="13" t="s">
        <v>715</v>
      </c>
      <c r="D106" s="76">
        <v>74</v>
      </c>
      <c r="E106" s="76">
        <v>73</v>
      </c>
      <c r="F106" s="76">
        <v>73</v>
      </c>
      <c r="G106" s="76">
        <v>55</v>
      </c>
      <c r="H106" s="76">
        <v>39</v>
      </c>
      <c r="I106" s="76">
        <v>26</v>
      </c>
      <c r="J106" s="76">
        <v>103</v>
      </c>
      <c r="K106" s="76">
        <v>61</v>
      </c>
    </row>
    <row r="107" spans="1:11" ht="15.75">
      <c r="B107" s="76" t="str">
        <f t="shared" si="2"/>
        <v>EBO</v>
      </c>
      <c r="C107" s="13" t="s">
        <v>716</v>
      </c>
      <c r="D107" s="178">
        <v>0.91979999999999995</v>
      </c>
      <c r="E107" s="178">
        <v>0.89159999999999995</v>
      </c>
      <c r="F107" s="178">
        <v>0.90480000000000005</v>
      </c>
      <c r="G107" s="178">
        <v>0.91479999999999995</v>
      </c>
      <c r="H107" s="178">
        <v>0.92689999999999995</v>
      </c>
      <c r="I107" s="178">
        <v>0.94669999999999999</v>
      </c>
      <c r="J107" s="178">
        <v>0.91810000000000003</v>
      </c>
      <c r="K107" s="178">
        <v>0.88519999999999999</v>
      </c>
    </row>
    <row r="108" spans="1:11" ht="15.75">
      <c r="B108" s="76" t="str">
        <f t="shared" si="2"/>
        <v>EBO</v>
      </c>
      <c r="C108" s="13" t="s">
        <v>717</v>
      </c>
      <c r="D108" s="178">
        <v>7.9000000000000008E-3</v>
      </c>
      <c r="E108" s="178">
        <v>2.5700000000000001E-2</v>
      </c>
      <c r="F108" s="178">
        <v>6.1999999999999998E-3</v>
      </c>
      <c r="G108" s="178">
        <v>7.1000000000000004E-3</v>
      </c>
      <c r="H108" s="178">
        <v>7.3000000000000001E-3</v>
      </c>
      <c r="I108" s="178">
        <v>5.1999999999999998E-3</v>
      </c>
      <c r="J108" s="178">
        <v>7.6E-3</v>
      </c>
      <c r="K108" s="178">
        <v>1.8499999999999999E-2</v>
      </c>
    </row>
    <row r="109" spans="1:11" ht="15.75">
      <c r="B109" s="76" t="str">
        <f t="shared" si="2"/>
        <v>EBO</v>
      </c>
      <c r="C109" s="13" t="s">
        <v>718</v>
      </c>
      <c r="D109" s="178">
        <v>0</v>
      </c>
      <c r="E109" s="178">
        <v>0</v>
      </c>
      <c r="F109" s="178">
        <v>0</v>
      </c>
      <c r="G109" s="47" t="s">
        <v>62</v>
      </c>
      <c r="H109" s="47" t="s">
        <v>62</v>
      </c>
      <c r="I109" s="178">
        <v>1E-3</v>
      </c>
      <c r="J109" s="178">
        <v>1.1000000000000001E-3</v>
      </c>
      <c r="K109" s="178">
        <v>1.1000000000000001E-3</v>
      </c>
    </row>
    <row r="110" spans="1:11" ht="15.75">
      <c r="B110" s="76" t="str">
        <f t="shared" si="2"/>
        <v>EBO</v>
      </c>
      <c r="C110" s="13" t="s">
        <v>719</v>
      </c>
      <c r="D110" s="76">
        <v>196</v>
      </c>
      <c r="E110" s="76">
        <v>201</v>
      </c>
      <c r="F110" s="76">
        <v>205</v>
      </c>
      <c r="G110" s="76">
        <v>189</v>
      </c>
      <c r="H110" s="76">
        <v>181</v>
      </c>
      <c r="I110" s="76">
        <v>176</v>
      </c>
      <c r="J110" s="76">
        <v>178</v>
      </c>
      <c r="K110" s="76">
        <v>176</v>
      </c>
    </row>
    <row r="111" spans="1:11" ht="15.75">
      <c r="B111" s="311" t="str">
        <f t="shared" si="2"/>
        <v>EBO</v>
      </c>
      <c r="C111" s="311" t="s">
        <v>720</v>
      </c>
      <c r="D111" s="312">
        <v>2021</v>
      </c>
      <c r="E111" s="312">
        <v>2020</v>
      </c>
      <c r="F111" s="312">
        <v>2019</v>
      </c>
      <c r="G111" s="312">
        <v>2018</v>
      </c>
      <c r="H111" s="312">
        <v>2017</v>
      </c>
      <c r="I111" s="312">
        <v>2016</v>
      </c>
      <c r="J111" s="312">
        <v>2015</v>
      </c>
      <c r="K111" s="312">
        <v>2014</v>
      </c>
    </row>
    <row r="112" spans="1:11" ht="15.75">
      <c r="B112" s="76" t="str">
        <f t="shared" si="2"/>
        <v>EBO</v>
      </c>
      <c r="C112" s="13" t="s">
        <v>752</v>
      </c>
      <c r="D112" s="177">
        <v>406</v>
      </c>
      <c r="E112" s="177">
        <v>566</v>
      </c>
      <c r="F112" s="177">
        <v>521</v>
      </c>
      <c r="G112" s="177">
        <v>545</v>
      </c>
      <c r="H112" s="177">
        <v>507</v>
      </c>
      <c r="I112" s="177">
        <v>876</v>
      </c>
      <c r="J112" s="177">
        <v>494</v>
      </c>
      <c r="K112" s="177">
        <v>742</v>
      </c>
    </row>
    <row r="113" spans="1:11" ht="15.75">
      <c r="B113" s="76" t="str">
        <f t="shared" si="2"/>
        <v>EBO</v>
      </c>
      <c r="C113" s="13" t="s">
        <v>753</v>
      </c>
      <c r="D113" s="76">
        <v>67</v>
      </c>
      <c r="E113" s="76">
        <v>111</v>
      </c>
      <c r="F113" s="76">
        <v>97</v>
      </c>
      <c r="G113" s="76">
        <v>124</v>
      </c>
      <c r="H113" s="76">
        <v>61</v>
      </c>
      <c r="I113" s="76">
        <v>122</v>
      </c>
      <c r="J113" s="76">
        <v>80</v>
      </c>
      <c r="K113" s="76">
        <v>174</v>
      </c>
    </row>
    <row r="114" spans="1:11" s="25" customFormat="1" ht="15.75">
      <c r="A114" s="52"/>
      <c r="B114" s="311" t="str">
        <f t="shared" si="2"/>
        <v>EBO</v>
      </c>
      <c r="C114" s="311" t="s">
        <v>723</v>
      </c>
      <c r="D114" s="312">
        <v>2021</v>
      </c>
      <c r="E114" s="312">
        <v>2020</v>
      </c>
      <c r="F114" s="312">
        <v>2019</v>
      </c>
      <c r="G114" s="312">
        <v>2018</v>
      </c>
      <c r="H114" s="312">
        <v>2017</v>
      </c>
      <c r="I114" s="312">
        <v>2016</v>
      </c>
      <c r="J114" s="312">
        <v>2015</v>
      </c>
      <c r="K114" s="312">
        <v>2014</v>
      </c>
    </row>
    <row r="115" spans="1:11" ht="15.75">
      <c r="B115" s="76" t="str">
        <f t="shared" si="2"/>
        <v>EBO</v>
      </c>
      <c r="C115" s="214" t="s">
        <v>724</v>
      </c>
      <c r="D115" s="177">
        <v>1027</v>
      </c>
      <c r="E115" s="177">
        <v>22399</v>
      </c>
      <c r="F115" s="177">
        <v>20436</v>
      </c>
      <c r="G115" s="177">
        <v>21713</v>
      </c>
      <c r="H115" s="177">
        <v>19368</v>
      </c>
      <c r="I115" s="177">
        <v>40414</v>
      </c>
      <c r="J115" s="177">
        <v>1782</v>
      </c>
      <c r="K115" s="177">
        <v>3172</v>
      </c>
    </row>
    <row r="116" spans="1:11" ht="15.75">
      <c r="B116" s="76" t="str">
        <f t="shared" si="2"/>
        <v>EBO</v>
      </c>
      <c r="C116" s="214" t="s">
        <v>725</v>
      </c>
      <c r="D116" s="76">
        <v>90.88</v>
      </c>
      <c r="E116" s="76">
        <v>158.69</v>
      </c>
      <c r="F116" s="76">
        <v>258.85000000000002</v>
      </c>
      <c r="G116" s="76">
        <v>175.78</v>
      </c>
      <c r="H116" s="76">
        <v>279.57</v>
      </c>
      <c r="I116" s="76">
        <v>402.67</v>
      </c>
      <c r="J116" s="76">
        <v>287.64</v>
      </c>
      <c r="K116" s="76">
        <v>284.94</v>
      </c>
    </row>
    <row r="117" spans="1:11" ht="15.75">
      <c r="B117" s="76" t="str">
        <f t="shared" si="2"/>
        <v>EBO</v>
      </c>
      <c r="C117" s="214" t="s">
        <v>726</v>
      </c>
      <c r="D117" s="76">
        <v>4.4930000000000003</v>
      </c>
      <c r="E117" s="76">
        <v>5.05</v>
      </c>
      <c r="F117" s="76">
        <v>9.57</v>
      </c>
      <c r="G117" s="76">
        <v>5.42</v>
      </c>
      <c r="H117" s="76">
        <v>5.75</v>
      </c>
      <c r="I117" s="76">
        <v>5.35</v>
      </c>
      <c r="J117" s="76">
        <v>8.3000000000000007</v>
      </c>
      <c r="K117" s="76">
        <v>15.14</v>
      </c>
    </row>
    <row r="118" spans="1:11" ht="15.75">
      <c r="B118" s="311" t="str">
        <f t="shared" si="2"/>
        <v>EBO</v>
      </c>
      <c r="C118" s="311" t="s">
        <v>727</v>
      </c>
      <c r="D118" s="312">
        <v>2021</v>
      </c>
      <c r="E118" s="312">
        <v>2020</v>
      </c>
      <c r="F118" s="312">
        <v>2019</v>
      </c>
      <c r="G118" s="312">
        <v>2018</v>
      </c>
      <c r="H118" s="312">
        <v>2017</v>
      </c>
      <c r="I118" s="312">
        <v>2016</v>
      </c>
      <c r="J118" s="312">
        <v>2015</v>
      </c>
      <c r="K118" s="312">
        <v>2014</v>
      </c>
    </row>
    <row r="119" spans="1:11" ht="15.75">
      <c r="B119" s="76" t="str">
        <f t="shared" si="2"/>
        <v>EBO</v>
      </c>
      <c r="C119" s="13" t="s">
        <v>754</v>
      </c>
      <c r="D119" s="177">
        <v>84364</v>
      </c>
      <c r="E119" s="177">
        <v>71286</v>
      </c>
      <c r="F119" s="177">
        <v>95604</v>
      </c>
      <c r="G119" s="177">
        <v>82376</v>
      </c>
      <c r="H119" s="177">
        <v>65053</v>
      </c>
      <c r="I119" s="177">
        <v>58288</v>
      </c>
      <c r="J119" s="177">
        <v>54748</v>
      </c>
      <c r="K119" s="177">
        <v>51833</v>
      </c>
    </row>
    <row r="120" spans="1:11" ht="15.75">
      <c r="B120" s="76" t="str">
        <f t="shared" si="2"/>
        <v>EBO</v>
      </c>
      <c r="C120" s="13" t="s">
        <v>755</v>
      </c>
      <c r="D120" s="177">
        <v>1558</v>
      </c>
      <c r="E120" s="177">
        <v>1527</v>
      </c>
      <c r="F120" s="177">
        <v>1610</v>
      </c>
      <c r="G120" s="177">
        <v>3964</v>
      </c>
      <c r="H120" s="177">
        <v>2700</v>
      </c>
      <c r="I120" s="177">
        <v>2171</v>
      </c>
      <c r="J120" s="177">
        <v>2430</v>
      </c>
      <c r="K120" s="177">
        <v>2202</v>
      </c>
    </row>
    <row r="121" spans="1:11" ht="15.75">
      <c r="B121" s="76" t="str">
        <f t="shared" si="2"/>
        <v>EBO</v>
      </c>
      <c r="C121" s="13" t="s">
        <v>756</v>
      </c>
      <c r="D121" s="178">
        <v>0.98150000000000004</v>
      </c>
      <c r="E121" s="178">
        <v>0.97860000000000003</v>
      </c>
      <c r="F121" s="178">
        <v>0.98319999999999996</v>
      </c>
      <c r="G121" s="178">
        <v>0.95189999999999997</v>
      </c>
      <c r="H121" s="178">
        <v>0.95850000000000002</v>
      </c>
      <c r="I121" s="178">
        <v>0.96279999999999999</v>
      </c>
      <c r="J121" s="178">
        <v>0.9556</v>
      </c>
      <c r="K121" s="178">
        <v>0.95750000000000002</v>
      </c>
    </row>
    <row r="122" spans="1:11" s="25" customFormat="1" ht="15.75">
      <c r="A122" s="52"/>
      <c r="B122" s="311" t="str">
        <f t="shared" si="2"/>
        <v>EBO</v>
      </c>
      <c r="C122" s="311" t="s">
        <v>731</v>
      </c>
      <c r="D122" s="312">
        <v>2021</v>
      </c>
      <c r="E122" s="312">
        <v>2020</v>
      </c>
      <c r="F122" s="312">
        <v>2019</v>
      </c>
      <c r="G122" s="312">
        <v>2018</v>
      </c>
      <c r="H122" s="312">
        <v>2017</v>
      </c>
      <c r="I122" s="312">
        <v>2016</v>
      </c>
      <c r="J122" s="312">
        <v>2015</v>
      </c>
      <c r="K122" s="312">
        <v>2014</v>
      </c>
    </row>
    <row r="123" spans="1:11" ht="15.75">
      <c r="B123" s="76" t="str">
        <f t="shared" si="2"/>
        <v>EBO</v>
      </c>
      <c r="C123" s="214" t="s">
        <v>757</v>
      </c>
      <c r="D123" s="45">
        <v>30683</v>
      </c>
      <c r="E123" s="45">
        <v>32867</v>
      </c>
      <c r="F123" s="45">
        <v>30729</v>
      </c>
      <c r="G123" s="45">
        <v>32706</v>
      </c>
      <c r="H123" s="45">
        <v>31637</v>
      </c>
      <c r="I123" s="45">
        <v>58783</v>
      </c>
      <c r="J123" s="45">
        <v>3033</v>
      </c>
      <c r="K123" s="45">
        <v>4578</v>
      </c>
    </row>
    <row r="124" spans="1:11" ht="15.75">
      <c r="B124" s="76" t="str">
        <f t="shared" si="2"/>
        <v>EBO</v>
      </c>
      <c r="C124" s="214" t="s">
        <v>733</v>
      </c>
      <c r="D124" s="45">
        <v>162</v>
      </c>
      <c r="E124" s="45">
        <v>131</v>
      </c>
      <c r="F124" s="45">
        <v>130</v>
      </c>
      <c r="G124" s="45">
        <v>93</v>
      </c>
      <c r="H124" s="45">
        <v>149</v>
      </c>
      <c r="I124" s="45">
        <v>432</v>
      </c>
      <c r="J124" s="45">
        <v>189</v>
      </c>
      <c r="K124" s="45">
        <v>136</v>
      </c>
    </row>
    <row r="125" spans="1:11" ht="15.75">
      <c r="B125" s="76" t="str">
        <f t="shared" si="2"/>
        <v>EBO</v>
      </c>
      <c r="C125" s="214" t="s">
        <v>734</v>
      </c>
      <c r="D125" s="46">
        <v>38</v>
      </c>
      <c r="E125" s="46">
        <v>63</v>
      </c>
      <c r="F125" s="46">
        <v>24</v>
      </c>
      <c r="G125" s="46">
        <v>58</v>
      </c>
      <c r="H125" s="46">
        <v>10</v>
      </c>
      <c r="I125" s="46">
        <v>9</v>
      </c>
      <c r="J125" s="46">
        <v>13</v>
      </c>
      <c r="K125" s="46">
        <v>7</v>
      </c>
    </row>
    <row r="126" spans="1:11" ht="15.75">
      <c r="B126" s="76" t="str">
        <f t="shared" si="2"/>
        <v>EBO</v>
      </c>
      <c r="C126" s="214" t="s">
        <v>758</v>
      </c>
      <c r="D126" s="45">
        <v>487</v>
      </c>
      <c r="E126" s="45" t="s">
        <v>759</v>
      </c>
      <c r="F126" s="45">
        <v>319</v>
      </c>
      <c r="G126" s="45">
        <v>450</v>
      </c>
      <c r="H126" s="45">
        <v>772</v>
      </c>
      <c r="I126" s="45">
        <v>386</v>
      </c>
      <c r="J126" s="45">
        <v>187</v>
      </c>
      <c r="K126" s="45">
        <v>178</v>
      </c>
    </row>
    <row r="127" spans="1:11" ht="15.75">
      <c r="B127" s="76" t="str">
        <f t="shared" si="2"/>
        <v>EBO</v>
      </c>
      <c r="C127" s="234" t="s">
        <v>760</v>
      </c>
      <c r="D127" s="138"/>
      <c r="E127" s="138"/>
      <c r="F127" s="138"/>
      <c r="G127" s="138"/>
      <c r="H127" s="138"/>
      <c r="I127" s="138"/>
      <c r="J127" s="138"/>
      <c r="K127" s="138"/>
    </row>
    <row r="128" spans="1:11" ht="15.75">
      <c r="B128" s="76" t="str">
        <f t="shared" si="2"/>
        <v>EBO</v>
      </c>
      <c r="C128" s="234" t="s">
        <v>761</v>
      </c>
      <c r="D128" s="138"/>
      <c r="E128" s="138"/>
      <c r="F128" s="138"/>
      <c r="G128" s="138"/>
      <c r="H128" s="138"/>
      <c r="I128" s="138"/>
      <c r="J128" s="138"/>
      <c r="K128" s="138"/>
    </row>
    <row r="129" spans="1:11" ht="15.95" customHeight="1">
      <c r="B129" s="76" t="str">
        <f t="shared" si="2"/>
        <v>EBO</v>
      </c>
      <c r="C129" s="234" t="s">
        <v>762</v>
      </c>
    </row>
    <row r="130" spans="1:11" ht="15.95" customHeight="1">
      <c r="B130" s="76" t="str">
        <f t="shared" si="2"/>
        <v>EBO</v>
      </c>
    </row>
    <row r="131" spans="1:11" s="25" customFormat="1" ht="15.75">
      <c r="A131" s="52"/>
      <c r="B131" s="311" t="s">
        <v>17</v>
      </c>
      <c r="C131" s="311" t="s">
        <v>704</v>
      </c>
      <c r="D131" s="312">
        <v>2021</v>
      </c>
      <c r="E131" s="312">
        <v>2020</v>
      </c>
      <c r="F131" s="312">
        <v>2019</v>
      </c>
      <c r="G131" s="312">
        <v>2018</v>
      </c>
      <c r="H131" s="312">
        <v>2017</v>
      </c>
      <c r="I131" s="312">
        <v>2016</v>
      </c>
      <c r="J131" s="312">
        <v>2015</v>
      </c>
      <c r="K131" s="312">
        <v>2014</v>
      </c>
    </row>
    <row r="132" spans="1:11" ht="15.75">
      <c r="B132" s="76" t="str">
        <f>$B$131</f>
        <v>EMS</v>
      </c>
      <c r="C132" s="19" t="s">
        <v>705</v>
      </c>
      <c r="D132" s="175"/>
      <c r="E132" s="175"/>
      <c r="F132" s="175"/>
      <c r="G132" s="175"/>
      <c r="H132" s="176"/>
      <c r="I132" s="75"/>
      <c r="J132" s="75"/>
      <c r="K132" s="75"/>
    </row>
    <row r="133" spans="1:11" ht="15.75">
      <c r="B133" s="76" t="str">
        <f t="shared" ref="B133:B172" si="3">$B$131</f>
        <v>EMS</v>
      </c>
      <c r="C133" s="73" t="s">
        <v>706</v>
      </c>
      <c r="D133" s="59" t="s">
        <v>749</v>
      </c>
      <c r="E133" s="59" t="s">
        <v>749</v>
      </c>
      <c r="F133" s="59" t="s">
        <v>749</v>
      </c>
      <c r="G133" s="59" t="s">
        <v>749</v>
      </c>
      <c r="H133" s="59" t="s">
        <v>749</v>
      </c>
      <c r="I133" s="59" t="s">
        <v>749</v>
      </c>
      <c r="J133" s="59" t="s">
        <v>749</v>
      </c>
      <c r="K133" s="59" t="s">
        <v>749</v>
      </c>
    </row>
    <row r="134" spans="1:11" ht="15.75">
      <c r="B134" s="76" t="str">
        <f t="shared" si="3"/>
        <v>EMS</v>
      </c>
      <c r="C134" s="8" t="s">
        <v>707</v>
      </c>
      <c r="D134" s="102">
        <v>0.39200000000000002</v>
      </c>
      <c r="E134" s="102">
        <v>0.39600000000000002</v>
      </c>
      <c r="F134" s="102">
        <v>0.38300000000000001</v>
      </c>
      <c r="G134" s="102">
        <v>0.376</v>
      </c>
      <c r="H134" s="102">
        <v>0.371</v>
      </c>
      <c r="I134" s="43">
        <v>0.35099999999999998</v>
      </c>
      <c r="J134" s="43">
        <v>0.311</v>
      </c>
      <c r="K134" s="43">
        <v>0.3</v>
      </c>
    </row>
    <row r="135" spans="1:11" ht="15.75">
      <c r="B135" s="76" t="str">
        <f t="shared" si="3"/>
        <v>EMS</v>
      </c>
      <c r="C135" s="8" t="s">
        <v>708</v>
      </c>
      <c r="D135" s="102">
        <v>7.8E-2</v>
      </c>
      <c r="E135" s="102">
        <v>6.6000000000000003E-2</v>
      </c>
      <c r="F135" s="102">
        <v>5.5E-2</v>
      </c>
      <c r="G135" s="102">
        <v>4.8000000000000001E-2</v>
      </c>
      <c r="H135" s="102">
        <v>4.3999999999999997E-2</v>
      </c>
      <c r="I135" s="43">
        <v>4.2000000000000003E-2</v>
      </c>
      <c r="J135" s="43">
        <v>6.5000000000000002E-2</v>
      </c>
      <c r="K135" s="43">
        <v>7.0000000000000007E-2</v>
      </c>
    </row>
    <row r="136" spans="1:11" ht="15.75">
      <c r="B136" s="76" t="str">
        <f t="shared" si="3"/>
        <v>EMS</v>
      </c>
      <c r="C136" s="8" t="s">
        <v>74</v>
      </c>
      <c r="D136" s="102">
        <v>0.20200000000000001</v>
      </c>
      <c r="E136" s="102">
        <v>0.21</v>
      </c>
      <c r="F136" s="102">
        <v>0.23100000000000001</v>
      </c>
      <c r="G136" s="102">
        <v>0.23699999999999999</v>
      </c>
      <c r="H136" s="102">
        <v>7.4999999999999997E-2</v>
      </c>
      <c r="I136" s="43">
        <v>0.24099999999999999</v>
      </c>
      <c r="J136" s="43">
        <v>0.24399999999999999</v>
      </c>
      <c r="K136" s="43">
        <v>0.24199999999999999</v>
      </c>
    </row>
    <row r="137" spans="1:11" ht="15.75">
      <c r="B137" s="76" t="str">
        <f t="shared" si="3"/>
        <v>EMS</v>
      </c>
      <c r="C137" s="8" t="s">
        <v>75</v>
      </c>
      <c r="D137" s="102">
        <v>6.0999999999999999E-2</v>
      </c>
      <c r="E137" s="102">
        <v>6.5000000000000002E-2</v>
      </c>
      <c r="F137" s="102">
        <v>6.6000000000000003E-2</v>
      </c>
      <c r="G137" s="102">
        <v>7.0000000000000007E-2</v>
      </c>
      <c r="H137" s="102">
        <v>0.24099999999999999</v>
      </c>
      <c r="I137" s="43">
        <v>0.105</v>
      </c>
      <c r="J137" s="43">
        <v>0.13</v>
      </c>
      <c r="K137" s="43">
        <v>0.14099999999999999</v>
      </c>
    </row>
    <row r="138" spans="1:11" ht="15.75">
      <c r="B138" s="76" t="str">
        <f t="shared" si="3"/>
        <v>EMS</v>
      </c>
      <c r="C138" s="8" t="s">
        <v>76</v>
      </c>
      <c r="D138" s="102">
        <v>0.13800000000000001</v>
      </c>
      <c r="E138" s="102">
        <v>0.13300000000000001</v>
      </c>
      <c r="F138" s="102">
        <v>0.125</v>
      </c>
      <c r="G138" s="102">
        <v>0.126</v>
      </c>
      <c r="H138" s="102">
        <v>0.123</v>
      </c>
      <c r="I138" s="43">
        <v>0.113</v>
      </c>
      <c r="J138" s="43">
        <v>0.106</v>
      </c>
      <c r="K138" s="43">
        <v>0.106</v>
      </c>
    </row>
    <row r="139" spans="1:11" ht="15.75">
      <c r="B139" s="76" t="str">
        <f t="shared" si="3"/>
        <v>EMS</v>
      </c>
      <c r="C139" s="8" t="s">
        <v>77</v>
      </c>
      <c r="D139" s="102">
        <v>4.8000000000000001E-2</v>
      </c>
      <c r="E139" s="102">
        <v>4.7E-2</v>
      </c>
      <c r="F139" s="102">
        <v>4.9000000000000002E-2</v>
      </c>
      <c r="G139" s="102">
        <v>5.2999999999999999E-2</v>
      </c>
      <c r="H139" s="102">
        <v>5.8000000000000003E-2</v>
      </c>
      <c r="I139" s="43">
        <v>5.0999999999999997E-2</v>
      </c>
      <c r="J139" s="43">
        <v>0.05</v>
      </c>
      <c r="K139" s="43">
        <v>4.8000000000000001E-2</v>
      </c>
    </row>
    <row r="140" spans="1:11" ht="15.75">
      <c r="B140" s="76" t="str">
        <f t="shared" si="3"/>
        <v>EMS</v>
      </c>
      <c r="C140" s="8" t="s">
        <v>78</v>
      </c>
      <c r="D140" s="102">
        <v>3.2000000000000001E-2</v>
      </c>
      <c r="E140" s="102">
        <v>3.6999999999999998E-2</v>
      </c>
      <c r="F140" s="102">
        <v>3.4000000000000002E-2</v>
      </c>
      <c r="G140" s="102">
        <v>3.5000000000000003E-2</v>
      </c>
      <c r="H140" s="102">
        <v>5.3999999999999999E-2</v>
      </c>
      <c r="I140" s="43">
        <v>5.3999999999999999E-2</v>
      </c>
      <c r="J140" s="43">
        <v>3.7999999999999999E-2</v>
      </c>
      <c r="K140" s="43">
        <v>3.7999999999999999E-2</v>
      </c>
    </row>
    <row r="141" spans="1:11" s="25" customFormat="1" ht="15.75">
      <c r="A141" s="52"/>
      <c r="B141" s="76" t="str">
        <f t="shared" si="3"/>
        <v>EMS</v>
      </c>
      <c r="C141" s="8" t="s">
        <v>79</v>
      </c>
      <c r="D141" s="102">
        <v>4.9000000000000002E-2</v>
      </c>
      <c r="E141" s="102">
        <v>4.7E-2</v>
      </c>
      <c r="F141" s="102">
        <v>5.7000000000000002E-2</v>
      </c>
      <c r="G141" s="102">
        <v>5.6000000000000001E-2</v>
      </c>
      <c r="H141" s="102">
        <v>3.4000000000000002E-2</v>
      </c>
      <c r="I141" s="43">
        <v>4.2999999999999997E-2</v>
      </c>
      <c r="J141" s="43">
        <v>5.6000000000000001E-2</v>
      </c>
      <c r="K141" s="43">
        <v>5.5E-2</v>
      </c>
    </row>
    <row r="142" spans="1:11" s="25" customFormat="1" ht="15.75">
      <c r="A142" s="52"/>
      <c r="B142" s="311" t="str">
        <f t="shared" si="3"/>
        <v>EMS</v>
      </c>
      <c r="C142" s="311" t="s">
        <v>709</v>
      </c>
      <c r="D142" s="312">
        <v>2021</v>
      </c>
      <c r="E142" s="312">
        <v>2020</v>
      </c>
      <c r="F142" s="312">
        <v>2019</v>
      </c>
      <c r="G142" s="312">
        <v>2018</v>
      </c>
      <c r="H142" s="312">
        <v>2017</v>
      </c>
      <c r="I142" s="312">
        <v>2016</v>
      </c>
      <c r="J142" s="312">
        <v>2015</v>
      </c>
      <c r="K142" s="312">
        <v>2014</v>
      </c>
    </row>
    <row r="143" spans="1:11" ht="15.75">
      <c r="B143" s="76" t="str">
        <f t="shared" si="3"/>
        <v>EMS</v>
      </c>
      <c r="C143" s="214" t="s">
        <v>750</v>
      </c>
      <c r="D143" s="46">
        <v>50.99</v>
      </c>
      <c r="E143" s="76" t="s">
        <v>100</v>
      </c>
      <c r="F143" s="76">
        <v>63.04</v>
      </c>
      <c r="G143" s="76">
        <v>66.83</v>
      </c>
      <c r="H143" s="76">
        <v>64.44</v>
      </c>
      <c r="I143" s="46">
        <v>66.849999999999994</v>
      </c>
      <c r="J143" s="46">
        <v>50.29</v>
      </c>
      <c r="K143" s="46">
        <v>68.5</v>
      </c>
    </row>
    <row r="144" spans="1:11" ht="25.5">
      <c r="B144" s="76" t="str">
        <f t="shared" si="3"/>
        <v>EMS</v>
      </c>
      <c r="C144" s="26" t="s">
        <v>711</v>
      </c>
      <c r="D144" s="46">
        <v>67.599999999999994</v>
      </c>
      <c r="E144" s="76">
        <v>75.900000000000006</v>
      </c>
      <c r="F144" s="76">
        <v>67.2</v>
      </c>
      <c r="G144" s="76">
        <v>78.5</v>
      </c>
      <c r="H144" s="76">
        <v>82.6</v>
      </c>
      <c r="I144" s="46">
        <v>72.099999999999994</v>
      </c>
      <c r="J144" s="46">
        <v>77.900000000000006</v>
      </c>
      <c r="K144" s="46">
        <v>87.2</v>
      </c>
    </row>
    <row r="145" spans="1:11" s="25" customFormat="1" ht="15.75">
      <c r="A145" s="52"/>
      <c r="B145" s="311" t="str">
        <f t="shared" si="3"/>
        <v>EMS</v>
      </c>
      <c r="C145" s="311" t="s">
        <v>712</v>
      </c>
      <c r="D145" s="312">
        <v>2021</v>
      </c>
      <c r="E145" s="312">
        <v>2020</v>
      </c>
      <c r="F145" s="312">
        <v>2019</v>
      </c>
      <c r="G145" s="312">
        <v>2018</v>
      </c>
      <c r="H145" s="312">
        <v>2017</v>
      </c>
      <c r="I145" s="312">
        <v>2016</v>
      </c>
      <c r="J145" s="312">
        <v>2015</v>
      </c>
      <c r="K145" s="312">
        <v>2014</v>
      </c>
    </row>
    <row r="146" spans="1:11" ht="15.75">
      <c r="B146" s="76" t="str">
        <f t="shared" si="3"/>
        <v>EMS</v>
      </c>
      <c r="C146" s="233" t="s">
        <v>713</v>
      </c>
      <c r="D146" s="76"/>
      <c r="E146" s="76"/>
      <c r="F146" s="76"/>
      <c r="G146" s="76"/>
      <c r="H146" s="76"/>
      <c r="I146" s="46"/>
      <c r="J146" s="46"/>
      <c r="K146" s="46"/>
    </row>
    <row r="147" spans="1:11" ht="15.75">
      <c r="B147" s="76" t="str">
        <f t="shared" si="3"/>
        <v>EMS</v>
      </c>
      <c r="C147" s="13" t="s">
        <v>714</v>
      </c>
      <c r="D147" s="177">
        <v>1893760</v>
      </c>
      <c r="E147" s="177">
        <v>2312695</v>
      </c>
      <c r="F147" s="177">
        <v>1956538</v>
      </c>
      <c r="G147" s="177">
        <v>1868493</v>
      </c>
      <c r="H147" s="177">
        <v>1673738</v>
      </c>
      <c r="I147" s="45" t="s">
        <v>763</v>
      </c>
      <c r="J147" s="45" t="s">
        <v>764</v>
      </c>
      <c r="K147" s="45">
        <v>1157047</v>
      </c>
    </row>
    <row r="148" spans="1:11" ht="15.75">
      <c r="B148" s="76" t="str">
        <f t="shared" si="3"/>
        <v>EMS</v>
      </c>
      <c r="C148" s="13" t="s">
        <v>715</v>
      </c>
      <c r="D148" s="76">
        <v>77</v>
      </c>
      <c r="E148" s="76">
        <v>556</v>
      </c>
      <c r="F148" s="76">
        <v>30</v>
      </c>
      <c r="G148" s="76">
        <v>35</v>
      </c>
      <c r="H148" s="76">
        <v>20</v>
      </c>
      <c r="I148" s="46" t="s">
        <v>765</v>
      </c>
      <c r="J148" s="46" t="s">
        <v>766</v>
      </c>
      <c r="K148" s="46">
        <v>23</v>
      </c>
    </row>
    <row r="149" spans="1:11" ht="15.75">
      <c r="B149" s="76" t="str">
        <f t="shared" si="3"/>
        <v>EMS</v>
      </c>
      <c r="C149" s="13" t="s">
        <v>716</v>
      </c>
      <c r="D149" s="178">
        <v>89.16</v>
      </c>
      <c r="E149" s="178">
        <v>0.85389999999999999</v>
      </c>
      <c r="F149" s="178">
        <v>0.88660000000000005</v>
      </c>
      <c r="G149" s="178">
        <v>0.89800000000000002</v>
      </c>
      <c r="H149" s="178">
        <v>0.90300000000000002</v>
      </c>
      <c r="I149" s="47">
        <v>0.94799999999999995</v>
      </c>
      <c r="J149" s="47">
        <v>0.88819999999999999</v>
      </c>
      <c r="K149" s="47">
        <v>94.17</v>
      </c>
    </row>
    <row r="150" spans="1:11" ht="15.75">
      <c r="B150" s="76" t="str">
        <f t="shared" si="3"/>
        <v>EMS</v>
      </c>
      <c r="C150" s="13" t="s">
        <v>717</v>
      </c>
      <c r="D150" s="178">
        <v>1.72</v>
      </c>
      <c r="E150" s="178">
        <v>3.4299999999999997E-2</v>
      </c>
      <c r="F150" s="178">
        <v>1.8599999999999998E-2</v>
      </c>
      <c r="G150" s="178">
        <v>8.2000000000000007E-3</v>
      </c>
      <c r="H150" s="178">
        <v>8.5000000000000006E-3</v>
      </c>
      <c r="I150" s="47">
        <v>5.8999999999999999E-3</v>
      </c>
      <c r="J150" s="47">
        <v>1.3599999999999999E-2</v>
      </c>
      <c r="K150" s="47">
        <v>0.63</v>
      </c>
    </row>
    <row r="151" spans="1:11" ht="15.75">
      <c r="B151" s="76" t="str">
        <f t="shared" si="3"/>
        <v>EMS</v>
      </c>
      <c r="C151" s="13" t="s">
        <v>718</v>
      </c>
      <c r="D151" s="178">
        <v>0</v>
      </c>
      <c r="E151" s="178">
        <v>0</v>
      </c>
      <c r="F151" s="178">
        <v>0</v>
      </c>
      <c r="G151" s="178">
        <v>0</v>
      </c>
      <c r="H151" s="178">
        <v>0</v>
      </c>
      <c r="I151" s="47">
        <v>2.5000000000000001E-3</v>
      </c>
      <c r="J151" s="47">
        <v>8.5000000000000006E-3</v>
      </c>
      <c r="K151" s="47">
        <v>0.92</v>
      </c>
    </row>
    <row r="152" spans="1:11" ht="15.75">
      <c r="B152" s="76" t="str">
        <f t="shared" si="3"/>
        <v>EMS</v>
      </c>
      <c r="C152" s="13" t="s">
        <v>719</v>
      </c>
      <c r="D152" s="76">
        <v>213</v>
      </c>
      <c r="E152" s="76">
        <v>214</v>
      </c>
      <c r="F152" s="76">
        <v>195</v>
      </c>
      <c r="G152" s="76">
        <v>178</v>
      </c>
      <c r="H152" s="76">
        <v>167</v>
      </c>
      <c r="I152" s="46" t="s">
        <v>767</v>
      </c>
      <c r="J152" s="46" t="s">
        <v>768</v>
      </c>
      <c r="K152" s="46">
        <v>180</v>
      </c>
    </row>
    <row r="153" spans="1:11" ht="15.75">
      <c r="B153" s="311" t="str">
        <f t="shared" si="3"/>
        <v>EMS</v>
      </c>
      <c r="C153" s="311" t="s">
        <v>720</v>
      </c>
      <c r="D153" s="312">
        <v>2021</v>
      </c>
      <c r="E153" s="312">
        <v>2020</v>
      </c>
      <c r="F153" s="312">
        <v>2019</v>
      </c>
      <c r="G153" s="312">
        <v>2018</v>
      </c>
      <c r="H153" s="312">
        <v>2017</v>
      </c>
      <c r="I153" s="312">
        <v>2016</v>
      </c>
      <c r="J153" s="312">
        <v>2015</v>
      </c>
      <c r="K153" s="312">
        <v>2014</v>
      </c>
    </row>
    <row r="154" spans="1:11" ht="15.75">
      <c r="B154" s="76" t="str">
        <f t="shared" si="3"/>
        <v>EMS</v>
      </c>
      <c r="C154" s="13" t="s">
        <v>752</v>
      </c>
      <c r="D154" s="177">
        <v>2514</v>
      </c>
      <c r="E154" s="177">
        <v>3074</v>
      </c>
      <c r="F154" s="177">
        <v>3443</v>
      </c>
      <c r="G154" s="177">
        <v>2925</v>
      </c>
      <c r="H154" s="177">
        <v>3638</v>
      </c>
      <c r="I154" s="45">
        <v>4498</v>
      </c>
      <c r="J154" s="45">
        <v>3851</v>
      </c>
      <c r="K154" s="45">
        <v>3197</v>
      </c>
    </row>
    <row r="155" spans="1:11" ht="15.75">
      <c r="B155" s="76" t="str">
        <f t="shared" si="3"/>
        <v>EMS</v>
      </c>
      <c r="C155" s="13" t="s">
        <v>741</v>
      </c>
      <c r="D155" s="76">
        <v>423</v>
      </c>
      <c r="E155" s="76">
        <v>518</v>
      </c>
      <c r="F155" s="76">
        <v>566</v>
      </c>
      <c r="G155" s="76">
        <v>406</v>
      </c>
      <c r="H155" s="76">
        <v>593</v>
      </c>
      <c r="I155" s="46">
        <v>874</v>
      </c>
      <c r="J155" s="46">
        <v>2100</v>
      </c>
      <c r="K155" s="46">
        <v>1928</v>
      </c>
    </row>
    <row r="156" spans="1:11" s="25" customFormat="1" ht="15.75">
      <c r="A156" s="52"/>
      <c r="B156" s="311" t="str">
        <f t="shared" si="3"/>
        <v>EMS</v>
      </c>
      <c r="C156" s="311" t="s">
        <v>723</v>
      </c>
      <c r="D156" s="312">
        <v>2021</v>
      </c>
      <c r="E156" s="312">
        <v>2020</v>
      </c>
      <c r="F156" s="312">
        <v>2019</v>
      </c>
      <c r="G156" s="312">
        <v>2018</v>
      </c>
      <c r="H156" s="312">
        <v>2017</v>
      </c>
      <c r="I156" s="312">
        <v>2016</v>
      </c>
      <c r="J156" s="312">
        <v>2015</v>
      </c>
      <c r="K156" s="312">
        <v>2014</v>
      </c>
    </row>
    <row r="157" spans="1:11" ht="15.75">
      <c r="B157" s="76" t="str">
        <f t="shared" si="3"/>
        <v>EMS</v>
      </c>
      <c r="C157" s="214" t="s">
        <v>724</v>
      </c>
      <c r="D157" s="177">
        <v>6617</v>
      </c>
      <c r="E157" s="177">
        <v>13860</v>
      </c>
      <c r="F157" s="177">
        <v>18211</v>
      </c>
      <c r="G157" s="177">
        <v>14036</v>
      </c>
      <c r="H157" s="177">
        <v>8690</v>
      </c>
      <c r="I157" s="45">
        <v>412929</v>
      </c>
      <c r="J157" s="45">
        <v>403292</v>
      </c>
      <c r="K157" s="45">
        <v>370758</v>
      </c>
    </row>
    <row r="158" spans="1:11" ht="15.75">
      <c r="B158" s="76" t="str">
        <f t="shared" si="3"/>
        <v>EMS</v>
      </c>
      <c r="C158" s="214" t="s">
        <v>725</v>
      </c>
      <c r="D158" s="76">
        <v>126.83</v>
      </c>
      <c r="E158" s="76">
        <v>221.57</v>
      </c>
      <c r="F158" s="76">
        <v>164.11</v>
      </c>
      <c r="G158" s="76">
        <v>130.03</v>
      </c>
      <c r="H158" s="76">
        <v>105.72</v>
      </c>
      <c r="I158" s="46">
        <v>124.84</v>
      </c>
      <c r="J158" s="46">
        <v>285.36</v>
      </c>
      <c r="K158" s="46">
        <v>141.72999999999999</v>
      </c>
    </row>
    <row r="159" spans="1:11" ht="15.75">
      <c r="B159" s="76" t="str">
        <f t="shared" si="3"/>
        <v>EMS</v>
      </c>
      <c r="C159" s="214" t="s">
        <v>726</v>
      </c>
      <c r="D159" s="76">
        <v>6.1020000000000003</v>
      </c>
      <c r="E159" s="76">
        <v>12.097</v>
      </c>
      <c r="F159" s="76">
        <v>16.48</v>
      </c>
      <c r="G159" s="76">
        <v>13.17</v>
      </c>
      <c r="H159" s="76">
        <v>8.69</v>
      </c>
      <c r="I159" s="46">
        <v>15.17</v>
      </c>
      <c r="J159" s="46">
        <v>26.66</v>
      </c>
      <c r="K159" s="46">
        <v>17.350000000000001</v>
      </c>
    </row>
    <row r="160" spans="1:11" ht="15.75">
      <c r="B160" s="311" t="str">
        <f t="shared" si="3"/>
        <v>EMS</v>
      </c>
      <c r="C160" s="311" t="s">
        <v>727</v>
      </c>
      <c r="D160" s="312">
        <v>2021</v>
      </c>
      <c r="E160" s="312">
        <v>2020</v>
      </c>
      <c r="F160" s="312">
        <v>2019</v>
      </c>
      <c r="G160" s="312">
        <v>2018</v>
      </c>
      <c r="H160" s="312">
        <v>2017</v>
      </c>
      <c r="I160" s="312">
        <v>2016</v>
      </c>
      <c r="J160" s="312">
        <v>2015</v>
      </c>
      <c r="K160" s="312">
        <v>2014</v>
      </c>
    </row>
    <row r="161" spans="1:11" ht="15.75">
      <c r="B161" s="76" t="str">
        <f t="shared" si="3"/>
        <v>EMS</v>
      </c>
      <c r="C161" s="13" t="s">
        <v>728</v>
      </c>
      <c r="D161" s="177">
        <v>541741</v>
      </c>
      <c r="E161" s="177">
        <v>422111</v>
      </c>
      <c r="F161" s="177">
        <v>572476</v>
      </c>
      <c r="G161" s="177">
        <v>514857</v>
      </c>
      <c r="H161" s="177">
        <v>469325</v>
      </c>
      <c r="I161" s="45">
        <v>475733</v>
      </c>
      <c r="J161" s="45">
        <v>454722</v>
      </c>
      <c r="K161" s="45" t="s">
        <v>100</v>
      </c>
    </row>
    <row r="162" spans="1:11" ht="15.75">
      <c r="B162" s="76" t="str">
        <f t="shared" si="3"/>
        <v>EMS</v>
      </c>
      <c r="C162" s="13" t="s">
        <v>729</v>
      </c>
      <c r="D162" s="177">
        <v>11175</v>
      </c>
      <c r="E162" s="177">
        <v>15126</v>
      </c>
      <c r="F162" s="177">
        <v>28937</v>
      </c>
      <c r="G162" s="177">
        <v>41145</v>
      </c>
      <c r="H162" s="177">
        <v>12540</v>
      </c>
      <c r="I162" s="45">
        <v>33159</v>
      </c>
      <c r="J162" s="45">
        <v>55021</v>
      </c>
      <c r="K162" s="45" t="s">
        <v>100</v>
      </c>
    </row>
    <row r="163" spans="1:11" ht="15.75">
      <c r="B163" s="76" t="str">
        <f t="shared" si="3"/>
        <v>EMS</v>
      </c>
      <c r="C163" s="13" t="s">
        <v>730</v>
      </c>
      <c r="D163" s="178">
        <v>0.97940000000000005</v>
      </c>
      <c r="E163" s="178">
        <v>0.96419999999999995</v>
      </c>
      <c r="F163" s="178">
        <v>0.94950000000000001</v>
      </c>
      <c r="G163" s="178">
        <v>0.92010000000000003</v>
      </c>
      <c r="H163" s="178">
        <v>0.97330000000000005</v>
      </c>
      <c r="I163" s="47">
        <v>0.93030000000000002</v>
      </c>
      <c r="J163" s="47">
        <v>0.879</v>
      </c>
      <c r="K163" s="47" t="s">
        <v>100</v>
      </c>
    </row>
    <row r="164" spans="1:11" s="25" customFormat="1" ht="15.75">
      <c r="A164" s="52"/>
      <c r="B164" s="311" t="str">
        <f t="shared" si="3"/>
        <v>EMS</v>
      </c>
      <c r="C164" s="311" t="s">
        <v>731</v>
      </c>
      <c r="D164" s="312">
        <v>2021</v>
      </c>
      <c r="E164" s="312">
        <v>2020</v>
      </c>
      <c r="F164" s="312">
        <v>2019</v>
      </c>
      <c r="G164" s="312">
        <v>2018</v>
      </c>
      <c r="H164" s="312">
        <v>2017</v>
      </c>
      <c r="I164" s="312">
        <v>2016</v>
      </c>
      <c r="J164" s="312">
        <v>2015</v>
      </c>
      <c r="K164" s="312">
        <v>2014</v>
      </c>
    </row>
    <row r="165" spans="1:11" ht="15.75">
      <c r="B165" s="76" t="str">
        <f t="shared" si="3"/>
        <v>EMS</v>
      </c>
      <c r="C165" s="214" t="s">
        <v>757</v>
      </c>
      <c r="D165" s="177">
        <v>14766</v>
      </c>
      <c r="E165" s="177">
        <v>39974</v>
      </c>
      <c r="F165" s="177">
        <v>42015</v>
      </c>
      <c r="G165" s="177">
        <v>27591</v>
      </c>
      <c r="H165" s="177">
        <v>19910</v>
      </c>
      <c r="I165" s="45">
        <v>507527</v>
      </c>
      <c r="J165" s="45">
        <v>488473</v>
      </c>
      <c r="K165" s="45">
        <v>442005</v>
      </c>
    </row>
    <row r="166" spans="1:11" ht="15.75">
      <c r="B166" s="76" t="str">
        <f t="shared" si="3"/>
        <v>EMS</v>
      </c>
      <c r="C166" s="214" t="s">
        <v>733</v>
      </c>
      <c r="D166" s="177">
        <v>1019</v>
      </c>
      <c r="E166" s="177">
        <v>1151</v>
      </c>
      <c r="F166" s="177">
        <v>2133</v>
      </c>
      <c r="G166" s="177">
        <v>1639</v>
      </c>
      <c r="H166" s="76">
        <v>700</v>
      </c>
      <c r="I166" s="46">
        <v>609</v>
      </c>
      <c r="J166" s="46">
        <v>1065</v>
      </c>
      <c r="K166" s="46">
        <v>1667</v>
      </c>
    </row>
    <row r="167" spans="1:11" ht="15.75">
      <c r="B167" s="76" t="str">
        <f t="shared" si="3"/>
        <v>EMS</v>
      </c>
      <c r="C167" s="214" t="s">
        <v>758</v>
      </c>
      <c r="D167" s="177">
        <v>1901</v>
      </c>
      <c r="E167" s="177">
        <v>2424</v>
      </c>
      <c r="F167" s="177">
        <v>2141</v>
      </c>
      <c r="G167" s="177">
        <v>4707</v>
      </c>
      <c r="H167" s="177">
        <v>1898</v>
      </c>
      <c r="I167" s="45">
        <v>1648</v>
      </c>
      <c r="J167" s="45">
        <v>2948</v>
      </c>
      <c r="K167" s="45">
        <v>1346</v>
      </c>
    </row>
    <row r="168" spans="1:11" ht="15.75">
      <c r="B168" s="76" t="str">
        <f t="shared" si="3"/>
        <v>EMS</v>
      </c>
      <c r="C168" s="214" t="s">
        <v>735</v>
      </c>
      <c r="D168" s="177">
        <v>126</v>
      </c>
      <c r="E168" s="177">
        <v>2343</v>
      </c>
      <c r="F168" s="177">
        <v>3443</v>
      </c>
      <c r="G168" s="177">
        <v>3008</v>
      </c>
      <c r="H168" s="177">
        <v>2483</v>
      </c>
      <c r="I168" s="45">
        <v>2294</v>
      </c>
      <c r="J168" s="45">
        <v>2568</v>
      </c>
      <c r="K168" s="45">
        <v>1732</v>
      </c>
    </row>
    <row r="169" spans="1:11" ht="15.75">
      <c r="B169" s="76" t="str">
        <f t="shared" si="3"/>
        <v>EMS</v>
      </c>
      <c r="C169" s="229" t="s">
        <v>745</v>
      </c>
      <c r="D169" s="138"/>
      <c r="E169" s="138"/>
      <c r="F169" s="229"/>
      <c r="G169" s="138"/>
      <c r="H169" s="138"/>
      <c r="I169" s="138"/>
      <c r="J169" s="138"/>
      <c r="K169" s="138"/>
    </row>
    <row r="170" spans="1:11" ht="15.95" customHeight="1">
      <c r="B170" s="76" t="str">
        <f t="shared" si="3"/>
        <v>EMS</v>
      </c>
      <c r="C170" s="291" t="s">
        <v>769</v>
      </c>
    </row>
    <row r="171" spans="1:11" ht="15.95" customHeight="1">
      <c r="B171" s="76" t="str">
        <f t="shared" si="3"/>
        <v>EMS</v>
      </c>
      <c r="C171" s="229" t="s">
        <v>770</v>
      </c>
    </row>
    <row r="172" spans="1:11" ht="15.95" customHeight="1">
      <c r="B172" s="76" t="str">
        <f t="shared" si="3"/>
        <v>EMS</v>
      </c>
    </row>
    <row r="173" spans="1:11" s="25" customFormat="1" ht="15.75">
      <c r="A173" s="52"/>
      <c r="B173" s="311" t="s">
        <v>18</v>
      </c>
      <c r="C173" s="311" t="s">
        <v>704</v>
      </c>
      <c r="D173" s="312">
        <v>2021</v>
      </c>
      <c r="E173" s="312">
        <v>2020</v>
      </c>
      <c r="F173" s="312">
        <v>2019</v>
      </c>
      <c r="G173" s="312">
        <v>2018</v>
      </c>
      <c r="H173" s="312">
        <v>2017</v>
      </c>
      <c r="I173" s="312">
        <v>2016</v>
      </c>
      <c r="J173" s="312">
        <v>2015</v>
      </c>
      <c r="K173" s="312">
        <v>2014</v>
      </c>
    </row>
    <row r="174" spans="1:11" ht="15.75">
      <c r="B174" s="76" t="str">
        <f>$B$173</f>
        <v>EMT</v>
      </c>
      <c r="C174" s="19" t="s">
        <v>705</v>
      </c>
      <c r="D174" s="71"/>
      <c r="E174" s="71"/>
      <c r="F174" s="71"/>
      <c r="G174" s="71"/>
      <c r="H174" s="71"/>
      <c r="I174" s="71"/>
      <c r="J174" s="71"/>
      <c r="K174" s="72"/>
    </row>
    <row r="175" spans="1:11" ht="15.75">
      <c r="B175" s="76" t="str">
        <f t="shared" ref="B175:B214" si="4">$B$173</f>
        <v>EMT</v>
      </c>
      <c r="C175" s="7" t="s">
        <v>706</v>
      </c>
      <c r="D175" s="59" t="s">
        <v>749</v>
      </c>
      <c r="E175" s="59" t="s">
        <v>749</v>
      </c>
      <c r="F175" s="59" t="s">
        <v>749</v>
      </c>
      <c r="G175" s="59" t="s">
        <v>749</v>
      </c>
      <c r="H175" s="59" t="s">
        <v>749</v>
      </c>
      <c r="I175" s="59" t="s">
        <v>749</v>
      </c>
      <c r="J175" s="59" t="s">
        <v>749</v>
      </c>
      <c r="K175" s="59" t="s">
        <v>749</v>
      </c>
    </row>
    <row r="176" spans="1:11" ht="15.75">
      <c r="B176" s="76" t="str">
        <f t="shared" si="4"/>
        <v>EMT</v>
      </c>
      <c r="C176" s="8" t="s">
        <v>707</v>
      </c>
      <c r="D176" s="102">
        <v>0.38400000000000001</v>
      </c>
      <c r="E176" s="102">
        <v>0.38600000000000001</v>
      </c>
      <c r="F176" s="102">
        <v>0.36799999999999999</v>
      </c>
      <c r="G176" s="102">
        <v>0.36</v>
      </c>
      <c r="H176" s="102">
        <v>0.35599999999999998</v>
      </c>
      <c r="I176" s="102">
        <v>0.34799999999999998</v>
      </c>
      <c r="J176" s="102">
        <v>0.33800000000000002</v>
      </c>
      <c r="K176" s="102">
        <v>0.36099999999999999</v>
      </c>
    </row>
    <row r="177" spans="1:11" ht="15.75">
      <c r="B177" s="76" t="str">
        <f t="shared" si="4"/>
        <v>EMT</v>
      </c>
      <c r="C177" s="8" t="s">
        <v>708</v>
      </c>
      <c r="D177" s="102">
        <v>5.3999999999999999E-2</v>
      </c>
      <c r="E177" s="102">
        <v>4.7E-2</v>
      </c>
      <c r="F177" s="102">
        <v>3.7999999999999999E-2</v>
      </c>
      <c r="G177" s="102">
        <v>3.5999999999999997E-2</v>
      </c>
      <c r="H177" s="102">
        <v>3.9E-2</v>
      </c>
      <c r="I177" s="102">
        <v>3.6999999999999998E-2</v>
      </c>
      <c r="J177" s="102">
        <v>3.3000000000000002E-2</v>
      </c>
      <c r="K177" s="102">
        <v>4.8000000000000001E-2</v>
      </c>
    </row>
    <row r="178" spans="1:11" ht="15.75">
      <c r="B178" s="76" t="str">
        <f t="shared" si="4"/>
        <v>EMT</v>
      </c>
      <c r="C178" s="8" t="s">
        <v>74</v>
      </c>
      <c r="D178" s="102">
        <v>0.187</v>
      </c>
      <c r="E178" s="102">
        <v>0.191</v>
      </c>
      <c r="F178" s="102">
        <v>0.21199999999999999</v>
      </c>
      <c r="G178" s="102">
        <v>0.216</v>
      </c>
      <c r="H178" s="102">
        <v>9.4E-2</v>
      </c>
      <c r="I178" s="102">
        <v>0.223</v>
      </c>
      <c r="J178" s="102">
        <v>0.23200000000000001</v>
      </c>
      <c r="K178" s="102">
        <v>0.22900000000000001</v>
      </c>
    </row>
    <row r="179" spans="1:11" ht="15.75">
      <c r="B179" s="76" t="str">
        <f t="shared" si="4"/>
        <v>EMT</v>
      </c>
      <c r="C179" s="8" t="s">
        <v>75</v>
      </c>
      <c r="D179" s="102">
        <v>7.5999999999999998E-2</v>
      </c>
      <c r="E179" s="102">
        <v>8.3000000000000004E-2</v>
      </c>
      <c r="F179" s="102">
        <v>8.6999999999999994E-2</v>
      </c>
      <c r="G179" s="102">
        <v>0.09</v>
      </c>
      <c r="H179" s="102">
        <v>0.217</v>
      </c>
      <c r="I179" s="102">
        <v>0.109</v>
      </c>
      <c r="J179" s="102">
        <v>0.129</v>
      </c>
      <c r="K179" s="102">
        <v>0.14299999999999999</v>
      </c>
    </row>
    <row r="180" spans="1:11" ht="15.75">
      <c r="B180" s="76" t="str">
        <f t="shared" si="4"/>
        <v>EMT</v>
      </c>
      <c r="C180" s="8" t="s">
        <v>76</v>
      </c>
      <c r="D180" s="102">
        <v>0.17599999999999999</v>
      </c>
      <c r="E180" s="102">
        <v>0.182</v>
      </c>
      <c r="F180" s="102">
        <v>0.16600000000000001</v>
      </c>
      <c r="G180" s="102">
        <v>0.16700000000000001</v>
      </c>
      <c r="H180" s="102">
        <v>0.161</v>
      </c>
      <c r="I180" s="102">
        <v>0.153</v>
      </c>
      <c r="J180" s="102">
        <v>0.14199999999999999</v>
      </c>
      <c r="K180" s="102">
        <v>0.14099999999999999</v>
      </c>
    </row>
    <row r="181" spans="1:11" ht="15.75">
      <c r="B181" s="76" t="str">
        <f t="shared" si="4"/>
        <v>EMT</v>
      </c>
      <c r="C181" s="8" t="s">
        <v>77</v>
      </c>
      <c r="D181" s="102">
        <v>5.5E-2</v>
      </c>
      <c r="E181" s="102">
        <v>4.2999999999999997E-2</v>
      </c>
      <c r="F181" s="102">
        <v>2.7E-2</v>
      </c>
      <c r="G181" s="102">
        <v>5.2999999999999999E-2</v>
      </c>
      <c r="H181" s="102">
        <v>5.3999999999999999E-2</v>
      </c>
      <c r="I181" s="102">
        <v>4.8000000000000001E-2</v>
      </c>
      <c r="J181" s="102">
        <v>4.7E-2</v>
      </c>
      <c r="K181" s="102">
        <v>4.4999999999999998E-2</v>
      </c>
    </row>
    <row r="182" spans="1:11" ht="15.75">
      <c r="B182" s="76" t="str">
        <f t="shared" si="4"/>
        <v>EMT</v>
      </c>
      <c r="C182" s="8" t="s">
        <v>78</v>
      </c>
      <c r="D182" s="102">
        <v>2.1999999999999999E-2</v>
      </c>
      <c r="E182" s="102">
        <v>4.8000000000000001E-2</v>
      </c>
      <c r="F182" s="102">
        <v>5.2999999999999999E-2</v>
      </c>
      <c r="G182" s="102">
        <v>2.8000000000000001E-2</v>
      </c>
      <c r="H182" s="102">
        <v>5.1999999999999998E-2</v>
      </c>
      <c r="I182" s="102">
        <v>2.8000000000000001E-2</v>
      </c>
      <c r="J182" s="102">
        <v>2.5999999999999999E-2</v>
      </c>
      <c r="K182" s="102">
        <v>2.7E-2</v>
      </c>
    </row>
    <row r="183" spans="1:11" s="25" customFormat="1" ht="15.75">
      <c r="A183" s="52"/>
      <c r="B183" s="76" t="str">
        <f t="shared" si="4"/>
        <v>EMT</v>
      </c>
      <c r="C183" s="8" t="s">
        <v>79</v>
      </c>
      <c r="D183" s="102">
        <v>4.5999999999999999E-2</v>
      </c>
      <c r="E183" s="102">
        <v>2.1999999999999999E-2</v>
      </c>
      <c r="F183" s="102">
        <v>4.9000000000000002E-2</v>
      </c>
      <c r="G183" s="102">
        <v>5.0999999999999997E-2</v>
      </c>
      <c r="H183" s="102">
        <v>2.7E-2</v>
      </c>
      <c r="I183" s="102">
        <v>5.3999999999999999E-2</v>
      </c>
      <c r="J183" s="102">
        <v>5.2999999999999999E-2</v>
      </c>
      <c r="K183" s="102">
        <v>5.1999999999999998E-2</v>
      </c>
    </row>
    <row r="184" spans="1:11" s="25" customFormat="1" ht="15.75">
      <c r="A184" s="52"/>
      <c r="B184" s="311" t="str">
        <f t="shared" si="4"/>
        <v>EMT</v>
      </c>
      <c r="C184" s="311" t="s">
        <v>709</v>
      </c>
      <c r="D184" s="312">
        <v>2021</v>
      </c>
      <c r="E184" s="312">
        <v>2020</v>
      </c>
      <c r="F184" s="312">
        <v>2019</v>
      </c>
      <c r="G184" s="312">
        <v>2018</v>
      </c>
      <c r="H184" s="312">
        <v>2017</v>
      </c>
      <c r="I184" s="312">
        <v>2016</v>
      </c>
      <c r="J184" s="312">
        <v>2015</v>
      </c>
      <c r="K184" s="312">
        <v>2014</v>
      </c>
    </row>
    <row r="185" spans="1:11" ht="15.75">
      <c r="B185" s="76" t="str">
        <f t="shared" si="4"/>
        <v>EMT</v>
      </c>
      <c r="C185" s="214" t="s">
        <v>750</v>
      </c>
      <c r="D185" s="264">
        <v>44.99</v>
      </c>
      <c r="E185" s="46" t="s">
        <v>100</v>
      </c>
      <c r="F185" s="46">
        <v>61.42</v>
      </c>
      <c r="G185" s="46">
        <v>63.9</v>
      </c>
      <c r="H185" s="46">
        <v>55.67</v>
      </c>
      <c r="I185" s="46">
        <v>52.87</v>
      </c>
      <c r="J185" s="46">
        <v>44.8</v>
      </c>
      <c r="K185" s="46">
        <v>68.290000000000006</v>
      </c>
    </row>
    <row r="186" spans="1:11" ht="25.5">
      <c r="B186" s="76" t="str">
        <f t="shared" si="4"/>
        <v>EMT</v>
      </c>
      <c r="C186" s="26" t="s">
        <v>711</v>
      </c>
      <c r="D186" s="264">
        <v>64.3</v>
      </c>
      <c r="E186" s="46">
        <v>71.5</v>
      </c>
      <c r="F186" s="46">
        <v>71.3</v>
      </c>
      <c r="G186" s="46">
        <v>75.599999999999994</v>
      </c>
      <c r="H186" s="46">
        <v>77.66</v>
      </c>
      <c r="I186" s="46">
        <v>78.900000000000006</v>
      </c>
      <c r="J186" s="46">
        <v>81.400000000000006</v>
      </c>
      <c r="K186" s="46">
        <v>84.9</v>
      </c>
    </row>
    <row r="187" spans="1:11" s="25" customFormat="1" ht="15.75">
      <c r="A187" s="52"/>
      <c r="B187" s="311" t="str">
        <f t="shared" si="4"/>
        <v>EMT</v>
      </c>
      <c r="C187" s="311" t="s">
        <v>712</v>
      </c>
      <c r="D187" s="312">
        <v>2021</v>
      </c>
      <c r="E187" s="312">
        <v>2020</v>
      </c>
      <c r="F187" s="312">
        <v>2019</v>
      </c>
      <c r="G187" s="312">
        <v>2018</v>
      </c>
      <c r="H187" s="312">
        <v>2017</v>
      </c>
      <c r="I187" s="312">
        <v>2016</v>
      </c>
      <c r="J187" s="312">
        <v>2015</v>
      </c>
      <c r="K187" s="312">
        <v>2014</v>
      </c>
    </row>
    <row r="188" spans="1:11" ht="15.75">
      <c r="B188" s="76" t="str">
        <f t="shared" si="4"/>
        <v>EMT</v>
      </c>
      <c r="C188" s="233" t="s">
        <v>713</v>
      </c>
      <c r="D188" s="71"/>
      <c r="E188" s="71"/>
      <c r="F188" s="71"/>
      <c r="G188" s="71"/>
      <c r="H188" s="71"/>
      <c r="I188" s="71"/>
      <c r="J188" s="71"/>
      <c r="K188" s="72"/>
    </row>
    <row r="189" spans="1:11" ht="15.75">
      <c r="B189" s="76" t="str">
        <f t="shared" si="4"/>
        <v>EMT</v>
      </c>
      <c r="C189" s="214" t="s">
        <v>714</v>
      </c>
      <c r="D189" s="14">
        <v>2287021</v>
      </c>
      <c r="E189" s="14">
        <v>2881212</v>
      </c>
      <c r="F189" s="14">
        <v>2684429</v>
      </c>
      <c r="G189" s="14">
        <v>2772757</v>
      </c>
      <c r="H189" s="14">
        <v>3011475</v>
      </c>
      <c r="I189" s="14">
        <v>2589328</v>
      </c>
      <c r="J189" s="14">
        <v>2687689</v>
      </c>
      <c r="K189" s="14">
        <v>2882971</v>
      </c>
    </row>
    <row r="190" spans="1:11" ht="15.75">
      <c r="B190" s="76" t="str">
        <f t="shared" si="4"/>
        <v>EMT</v>
      </c>
      <c r="C190" s="214" t="s">
        <v>715</v>
      </c>
      <c r="D190" s="13">
        <v>87</v>
      </c>
      <c r="E190" s="13">
        <v>83</v>
      </c>
      <c r="F190" s="13">
        <v>75</v>
      </c>
      <c r="G190" s="13">
        <v>69</v>
      </c>
      <c r="H190" s="13">
        <v>73</v>
      </c>
      <c r="I190" s="13">
        <v>37</v>
      </c>
      <c r="J190" s="13">
        <v>50</v>
      </c>
      <c r="K190" s="13">
        <v>46</v>
      </c>
    </row>
    <row r="191" spans="1:11" ht="15.75">
      <c r="B191" s="76" t="str">
        <f t="shared" si="4"/>
        <v>EMT</v>
      </c>
      <c r="C191" s="214" t="s">
        <v>716</v>
      </c>
      <c r="D191" s="63">
        <v>0.88990000000000002</v>
      </c>
      <c r="E191" s="63">
        <v>0.85329999999999995</v>
      </c>
      <c r="F191" s="63">
        <v>0.89149999999999996</v>
      </c>
      <c r="G191" s="63">
        <v>0.89770000000000005</v>
      </c>
      <c r="H191" s="63">
        <v>0.86450000000000005</v>
      </c>
      <c r="I191" s="63">
        <v>0.92969999999999997</v>
      </c>
      <c r="J191" s="63">
        <v>0.8296</v>
      </c>
      <c r="K191" s="63">
        <v>0.91610000000000003</v>
      </c>
    </row>
    <row r="192" spans="1:11" ht="15.75">
      <c r="B192" s="76" t="str">
        <f t="shared" si="4"/>
        <v>EMT</v>
      </c>
      <c r="C192" s="214" t="s">
        <v>717</v>
      </c>
      <c r="D192" s="63">
        <v>2.1000000000000001E-2</v>
      </c>
      <c r="E192" s="63">
        <v>3.5099999999999999E-2</v>
      </c>
      <c r="F192" s="63">
        <v>1.5800000000000002E-2</v>
      </c>
      <c r="G192" s="63">
        <v>1.35E-2</v>
      </c>
      <c r="H192" s="63">
        <v>1.8200000000000001E-2</v>
      </c>
      <c r="I192" s="63">
        <v>1.3899999999999999E-2</v>
      </c>
      <c r="J192" s="63">
        <v>4.5600000000000002E-2</v>
      </c>
      <c r="K192" s="63">
        <v>1.8</v>
      </c>
    </row>
    <row r="193" spans="1:11" ht="15.75">
      <c r="B193" s="76" t="str">
        <f t="shared" si="4"/>
        <v>EMT</v>
      </c>
      <c r="C193" s="214" t="s">
        <v>718</v>
      </c>
      <c r="D193" s="63">
        <v>0</v>
      </c>
      <c r="E193" s="63">
        <v>0</v>
      </c>
      <c r="F193" s="63">
        <v>0</v>
      </c>
      <c r="G193" s="63">
        <v>0</v>
      </c>
      <c r="H193" s="63">
        <v>0</v>
      </c>
      <c r="I193" s="63">
        <v>1.6000000000000001E-3</v>
      </c>
      <c r="J193" s="63">
        <v>0.21740000000000001</v>
      </c>
      <c r="K193" s="63">
        <v>3.78</v>
      </c>
    </row>
    <row r="194" spans="1:11" ht="15.75">
      <c r="B194" s="76" t="str">
        <f t="shared" si="4"/>
        <v>EMT</v>
      </c>
      <c r="C194" s="214" t="s">
        <v>719</v>
      </c>
      <c r="D194" s="13">
        <v>220</v>
      </c>
      <c r="E194" s="13">
        <v>218</v>
      </c>
      <c r="F194" s="13">
        <v>199</v>
      </c>
      <c r="G194" s="13">
        <v>189</v>
      </c>
      <c r="H194" s="13">
        <v>186</v>
      </c>
      <c r="I194" s="13">
        <v>199</v>
      </c>
      <c r="J194" s="13">
        <v>231</v>
      </c>
      <c r="K194" s="13">
        <v>268</v>
      </c>
    </row>
    <row r="195" spans="1:11" ht="15.75">
      <c r="B195" s="311" t="str">
        <f t="shared" si="4"/>
        <v>EMT</v>
      </c>
      <c r="C195" s="311" t="s">
        <v>720</v>
      </c>
      <c r="D195" s="312">
        <v>2021</v>
      </c>
      <c r="E195" s="312">
        <v>2020</v>
      </c>
      <c r="F195" s="312">
        <v>2019</v>
      </c>
      <c r="G195" s="312">
        <v>2018</v>
      </c>
      <c r="H195" s="312">
        <v>2017</v>
      </c>
      <c r="I195" s="312">
        <v>2016</v>
      </c>
      <c r="J195" s="312">
        <v>2015</v>
      </c>
      <c r="K195" s="312">
        <v>2014</v>
      </c>
    </row>
    <row r="196" spans="1:11" ht="15.75">
      <c r="B196" s="76" t="str">
        <f t="shared" si="4"/>
        <v>EMT</v>
      </c>
      <c r="C196" s="13" t="s">
        <v>752</v>
      </c>
      <c r="D196" s="14">
        <v>8311</v>
      </c>
      <c r="E196" s="14">
        <v>5906</v>
      </c>
      <c r="F196" s="14">
        <v>7477</v>
      </c>
      <c r="G196" s="14">
        <v>7897</v>
      </c>
      <c r="H196" s="14">
        <v>8814</v>
      </c>
      <c r="I196" s="14">
        <v>7953</v>
      </c>
      <c r="J196" s="14">
        <v>8011</v>
      </c>
      <c r="K196" s="14">
        <v>6036</v>
      </c>
    </row>
    <row r="197" spans="1:11" ht="15.75">
      <c r="B197" s="76" t="str">
        <f t="shared" si="4"/>
        <v>EMT</v>
      </c>
      <c r="C197" s="13" t="s">
        <v>741</v>
      </c>
      <c r="D197" s="14">
        <v>1867</v>
      </c>
      <c r="E197" s="14">
        <v>1137</v>
      </c>
      <c r="F197" s="14">
        <v>2273</v>
      </c>
      <c r="G197" s="14">
        <v>1974</v>
      </c>
      <c r="H197" s="14">
        <v>1742</v>
      </c>
      <c r="I197" s="14">
        <v>1396</v>
      </c>
      <c r="J197" s="14">
        <v>1427</v>
      </c>
      <c r="K197" s="14">
        <v>1415</v>
      </c>
    </row>
    <row r="198" spans="1:11" s="25" customFormat="1" ht="15.75">
      <c r="A198" s="52"/>
      <c r="B198" s="311" t="str">
        <f t="shared" si="4"/>
        <v>EMT</v>
      </c>
      <c r="C198" s="311" t="s">
        <v>723</v>
      </c>
      <c r="D198" s="312">
        <v>2021</v>
      </c>
      <c r="E198" s="312">
        <v>2020</v>
      </c>
      <c r="F198" s="312">
        <v>2019</v>
      </c>
      <c r="G198" s="312">
        <v>2018</v>
      </c>
      <c r="H198" s="312">
        <v>2017</v>
      </c>
      <c r="I198" s="312">
        <v>2016</v>
      </c>
      <c r="J198" s="312">
        <v>2015</v>
      </c>
      <c r="K198" s="312">
        <v>2014</v>
      </c>
    </row>
    <row r="199" spans="1:11" ht="15.75">
      <c r="B199" s="76" t="str">
        <f t="shared" si="4"/>
        <v>EMT</v>
      </c>
      <c r="C199" s="13" t="s">
        <v>771</v>
      </c>
      <c r="D199" s="14">
        <v>11995</v>
      </c>
      <c r="E199" s="14">
        <v>425124</v>
      </c>
      <c r="F199" s="14">
        <v>511288</v>
      </c>
      <c r="G199" s="14">
        <v>443505</v>
      </c>
      <c r="H199" s="14">
        <v>374528</v>
      </c>
      <c r="I199" s="14">
        <v>415323</v>
      </c>
      <c r="J199" s="14">
        <v>453731</v>
      </c>
      <c r="K199" s="14">
        <v>12468</v>
      </c>
    </row>
    <row r="200" spans="1:11" ht="15.75">
      <c r="B200" s="76" t="str">
        <f t="shared" si="4"/>
        <v>EMT</v>
      </c>
      <c r="C200" s="13" t="s">
        <v>725</v>
      </c>
      <c r="D200" s="13">
        <v>215.79</v>
      </c>
      <c r="E200" s="13">
        <v>319.60000000000002</v>
      </c>
      <c r="F200" s="13">
        <v>188.82</v>
      </c>
      <c r="G200" s="13">
        <v>161.25</v>
      </c>
      <c r="H200" s="13">
        <v>199.32</v>
      </c>
      <c r="I200" s="13">
        <v>157.52000000000001</v>
      </c>
      <c r="J200" s="13">
        <v>249.37</v>
      </c>
      <c r="K200" s="13">
        <v>208.07</v>
      </c>
    </row>
    <row r="201" spans="1:11" ht="15.75">
      <c r="B201" s="76" t="str">
        <f t="shared" si="4"/>
        <v>EMT</v>
      </c>
      <c r="C201" s="13" t="s">
        <v>726</v>
      </c>
      <c r="D201" s="13">
        <v>7.7</v>
      </c>
      <c r="E201" s="13">
        <v>11.366</v>
      </c>
      <c r="F201" s="13">
        <v>13.093999999999999</v>
      </c>
      <c r="G201" s="13">
        <v>9.9700000000000006</v>
      </c>
      <c r="H201" s="13">
        <v>8.67</v>
      </c>
      <c r="I201" s="13">
        <v>7.79</v>
      </c>
      <c r="J201" s="13">
        <v>9.58</v>
      </c>
      <c r="K201" s="13">
        <v>9.82</v>
      </c>
    </row>
    <row r="202" spans="1:11" ht="15.75">
      <c r="B202" s="311" t="str">
        <f t="shared" si="4"/>
        <v>EMT</v>
      </c>
      <c r="C202" s="311" t="s">
        <v>727</v>
      </c>
      <c r="D202" s="312">
        <v>2021</v>
      </c>
      <c r="E202" s="312">
        <v>2020</v>
      </c>
      <c r="F202" s="312">
        <v>2019</v>
      </c>
      <c r="G202" s="312">
        <v>2018</v>
      </c>
      <c r="H202" s="312">
        <v>2017</v>
      </c>
      <c r="I202" s="312">
        <v>2016</v>
      </c>
      <c r="J202" s="312">
        <v>2015</v>
      </c>
      <c r="K202" s="312">
        <v>2014</v>
      </c>
    </row>
    <row r="203" spans="1:11" ht="15.75">
      <c r="B203" s="76" t="str">
        <f t="shared" si="4"/>
        <v>EMT</v>
      </c>
      <c r="C203" s="13" t="s">
        <v>728</v>
      </c>
      <c r="D203" s="14">
        <v>665734</v>
      </c>
      <c r="E203" s="14">
        <v>594476</v>
      </c>
      <c r="F203" s="14">
        <v>748820</v>
      </c>
      <c r="G203" s="14">
        <v>762291</v>
      </c>
      <c r="H203" s="14">
        <v>710420</v>
      </c>
      <c r="I203" s="14">
        <v>582618</v>
      </c>
      <c r="J203" s="14">
        <v>726494</v>
      </c>
      <c r="K203" s="14">
        <v>767828</v>
      </c>
    </row>
    <row r="204" spans="1:11" ht="15.75">
      <c r="B204" s="76" t="str">
        <f t="shared" si="4"/>
        <v>EMT</v>
      </c>
      <c r="C204" s="13" t="s">
        <v>729</v>
      </c>
      <c r="D204" s="14">
        <v>38750</v>
      </c>
      <c r="E204" s="14">
        <v>37092</v>
      </c>
      <c r="F204" s="14">
        <v>31210</v>
      </c>
      <c r="G204" s="14">
        <v>32086</v>
      </c>
      <c r="H204" s="14">
        <v>36329</v>
      </c>
      <c r="I204" s="14">
        <v>31474</v>
      </c>
      <c r="J204" s="14">
        <v>20655</v>
      </c>
      <c r="K204" s="14">
        <v>8458</v>
      </c>
    </row>
    <row r="205" spans="1:11" ht="15.75">
      <c r="B205" s="76" t="str">
        <f t="shared" si="4"/>
        <v>EMT</v>
      </c>
      <c r="C205" s="13" t="s">
        <v>730</v>
      </c>
      <c r="D205" s="63">
        <v>0.94179999999999997</v>
      </c>
      <c r="E205" s="63">
        <v>0.93759999999999999</v>
      </c>
      <c r="F205" s="63">
        <v>0.95830000000000004</v>
      </c>
      <c r="G205" s="63">
        <v>0.95789999999999997</v>
      </c>
      <c r="H205" s="63">
        <v>0.94889999999999997</v>
      </c>
      <c r="I205" s="63">
        <v>0.94599999999999995</v>
      </c>
      <c r="J205" s="63">
        <v>0.97199999999999998</v>
      </c>
      <c r="K205" s="63">
        <v>0.98899999999999999</v>
      </c>
    </row>
    <row r="206" spans="1:11" s="25" customFormat="1" ht="15.75">
      <c r="A206" s="52"/>
      <c r="B206" s="311" t="str">
        <f t="shared" si="4"/>
        <v>EMT</v>
      </c>
      <c r="C206" s="311" t="s">
        <v>731</v>
      </c>
      <c r="D206" s="312">
        <v>2021</v>
      </c>
      <c r="E206" s="312">
        <v>2020</v>
      </c>
      <c r="F206" s="312">
        <v>2019</v>
      </c>
      <c r="G206" s="312">
        <v>2018</v>
      </c>
      <c r="H206" s="312">
        <v>2017</v>
      </c>
      <c r="I206" s="312">
        <v>2016</v>
      </c>
      <c r="J206" s="312">
        <v>2015</v>
      </c>
      <c r="K206" s="312">
        <v>2014</v>
      </c>
    </row>
    <row r="207" spans="1:11" ht="15.75">
      <c r="B207" s="76" t="str">
        <f t="shared" si="4"/>
        <v>EMT</v>
      </c>
      <c r="C207" s="214" t="s">
        <v>757</v>
      </c>
      <c r="D207" s="14">
        <v>578640</v>
      </c>
      <c r="E207" s="14">
        <v>582856</v>
      </c>
      <c r="F207" s="14">
        <v>678222</v>
      </c>
      <c r="G207" s="14">
        <v>665376</v>
      </c>
      <c r="H207" s="14">
        <v>648038</v>
      </c>
      <c r="I207" s="14">
        <v>679371</v>
      </c>
      <c r="J207" s="14">
        <v>763281</v>
      </c>
      <c r="K207" s="14">
        <v>684800</v>
      </c>
    </row>
    <row r="208" spans="1:11" ht="15.75">
      <c r="B208" s="76" t="str">
        <f t="shared" si="4"/>
        <v>EMT</v>
      </c>
      <c r="C208" s="214" t="s">
        <v>758</v>
      </c>
      <c r="D208" s="14">
        <v>2414</v>
      </c>
      <c r="E208" s="14">
        <v>3361</v>
      </c>
      <c r="F208" s="14">
        <v>2430</v>
      </c>
      <c r="G208" s="14">
        <v>2210</v>
      </c>
      <c r="H208" s="14">
        <v>2887</v>
      </c>
      <c r="I208" s="14">
        <v>2356</v>
      </c>
      <c r="J208" s="14">
        <v>2788</v>
      </c>
      <c r="K208" s="14">
        <v>931</v>
      </c>
    </row>
    <row r="209" spans="1:11" ht="15.75">
      <c r="B209" s="76" t="str">
        <f t="shared" si="4"/>
        <v>EMT</v>
      </c>
      <c r="C209" s="214" t="s">
        <v>734</v>
      </c>
      <c r="D209" s="14">
        <v>6646</v>
      </c>
      <c r="E209" s="14">
        <v>9972</v>
      </c>
      <c r="F209" s="14">
        <v>14173</v>
      </c>
      <c r="G209" s="14">
        <v>8815</v>
      </c>
      <c r="H209" s="14">
        <v>7462</v>
      </c>
      <c r="I209" s="14">
        <v>5708</v>
      </c>
      <c r="J209" s="14">
        <v>8754</v>
      </c>
      <c r="K209" s="14">
        <v>4109</v>
      </c>
    </row>
    <row r="210" spans="1:11" ht="15.75">
      <c r="B210" s="76" t="str">
        <f t="shared" si="4"/>
        <v>EMT</v>
      </c>
      <c r="C210" s="214" t="s">
        <v>735</v>
      </c>
      <c r="D210" s="14">
        <v>9203</v>
      </c>
      <c r="E210" s="14">
        <v>9061</v>
      </c>
      <c r="F210" s="14">
        <v>11281</v>
      </c>
      <c r="G210" s="14">
        <v>12894</v>
      </c>
      <c r="H210" s="14">
        <v>11354</v>
      </c>
      <c r="I210" s="14">
        <v>13795</v>
      </c>
      <c r="J210" s="14">
        <v>3759</v>
      </c>
      <c r="K210" s="14">
        <v>4258</v>
      </c>
    </row>
    <row r="211" spans="1:11" ht="15.75">
      <c r="B211" s="76" t="str">
        <f t="shared" si="4"/>
        <v>EMT</v>
      </c>
      <c r="C211" s="234" t="s">
        <v>760</v>
      </c>
      <c r="D211" s="292"/>
      <c r="E211" s="292"/>
      <c r="F211" s="292"/>
      <c r="G211" s="292"/>
      <c r="H211" s="292"/>
      <c r="I211" s="292"/>
      <c r="J211" s="292"/>
      <c r="K211" s="292"/>
    </row>
    <row r="212" spans="1:11" ht="15.75">
      <c r="B212" s="76" t="str">
        <f t="shared" si="4"/>
        <v>EMT</v>
      </c>
      <c r="C212" s="234" t="s">
        <v>772</v>
      </c>
      <c r="D212" s="292"/>
      <c r="E212" s="292"/>
      <c r="F212" s="292"/>
      <c r="G212" s="292"/>
      <c r="H212" s="292"/>
      <c r="I212" s="292"/>
      <c r="J212" s="292"/>
      <c r="K212" s="292"/>
    </row>
    <row r="213" spans="1:11" ht="15.75">
      <c r="B213" s="76" t="str">
        <f t="shared" si="4"/>
        <v>EMT</v>
      </c>
      <c r="C213" s="234" t="s">
        <v>762</v>
      </c>
      <c r="D213" s="292"/>
      <c r="E213" s="292"/>
      <c r="F213" s="292"/>
      <c r="G213" s="292"/>
      <c r="H213" s="292"/>
      <c r="I213" s="292"/>
      <c r="J213" s="292"/>
      <c r="K213" s="292"/>
    </row>
    <row r="214" spans="1:11" ht="15.95" customHeight="1">
      <c r="B214" s="76" t="str">
        <f t="shared" si="4"/>
        <v>EMT</v>
      </c>
    </row>
    <row r="215" spans="1:11" s="25" customFormat="1" ht="15.75">
      <c r="A215" s="52"/>
      <c r="B215" s="311" t="s">
        <v>19</v>
      </c>
      <c r="C215" s="311" t="s">
        <v>704</v>
      </c>
      <c r="D215" s="312">
        <v>2021</v>
      </c>
      <c r="E215" s="312">
        <v>2020</v>
      </c>
      <c r="F215" s="312">
        <v>2019</v>
      </c>
      <c r="G215" s="312">
        <v>2018</v>
      </c>
      <c r="H215" s="312">
        <v>2017</v>
      </c>
      <c r="I215" s="312">
        <v>2016</v>
      </c>
      <c r="J215" s="312">
        <v>2015</v>
      </c>
      <c r="K215" s="312">
        <v>2014</v>
      </c>
    </row>
    <row r="216" spans="1:11" ht="15.75">
      <c r="B216" s="76" t="str">
        <f>$B$215</f>
        <v>ENF</v>
      </c>
      <c r="C216" s="19" t="s">
        <v>705</v>
      </c>
      <c r="D216" s="94"/>
      <c r="E216" s="94"/>
      <c r="F216" s="94"/>
      <c r="G216" s="94"/>
      <c r="H216" s="71"/>
      <c r="I216" s="71"/>
      <c r="J216" s="71"/>
      <c r="K216" s="72"/>
    </row>
    <row r="217" spans="1:11" ht="15.75">
      <c r="B217" s="76" t="str">
        <f t="shared" ref="B217:B256" si="5">$B$215</f>
        <v>ENF</v>
      </c>
      <c r="C217" s="227" t="s">
        <v>706</v>
      </c>
      <c r="D217" s="257">
        <v>1</v>
      </c>
      <c r="E217" s="257">
        <v>1</v>
      </c>
      <c r="F217" s="257">
        <v>1</v>
      </c>
      <c r="G217" s="257">
        <v>1</v>
      </c>
      <c r="H217" s="257">
        <v>1</v>
      </c>
      <c r="I217" s="257">
        <v>1</v>
      </c>
      <c r="J217" s="257">
        <v>1</v>
      </c>
      <c r="K217" s="257">
        <v>1</v>
      </c>
    </row>
    <row r="218" spans="1:11" ht="15.75">
      <c r="B218" s="76" t="str">
        <f t="shared" si="5"/>
        <v>ENF</v>
      </c>
      <c r="C218" s="8" t="s">
        <v>707</v>
      </c>
      <c r="D218" s="31">
        <v>0.53500000000000003</v>
      </c>
      <c r="E218" s="31">
        <v>0.55000000000000004</v>
      </c>
      <c r="F218" s="31">
        <v>0.51600000000000001</v>
      </c>
      <c r="G218" s="31">
        <v>0.51400000000000001</v>
      </c>
      <c r="H218" s="64">
        <v>0.49399999999999999</v>
      </c>
      <c r="I218" s="64">
        <v>0.48299999999999998</v>
      </c>
      <c r="J218" s="64">
        <v>0.46800000000000003</v>
      </c>
      <c r="K218" s="64">
        <v>0.443</v>
      </c>
    </row>
    <row r="219" spans="1:11" ht="15.75">
      <c r="B219" s="76" t="str">
        <f t="shared" si="5"/>
        <v>ENF</v>
      </c>
      <c r="C219" s="8" t="s">
        <v>708</v>
      </c>
      <c r="D219" s="31">
        <v>5.3999999999999999E-2</v>
      </c>
      <c r="E219" s="31">
        <v>4.2999999999999997E-2</v>
      </c>
      <c r="F219" s="31">
        <v>3.5999999999999997E-2</v>
      </c>
      <c r="G219" s="31">
        <v>3.5999999999999997E-2</v>
      </c>
      <c r="H219" s="64">
        <v>0.03</v>
      </c>
      <c r="I219" s="64">
        <v>0.03</v>
      </c>
      <c r="J219" s="64">
        <v>2.9000000000000001E-2</v>
      </c>
      <c r="K219" s="64">
        <v>4.5999999999999999E-2</v>
      </c>
    </row>
    <row r="220" spans="1:11" ht="15.75">
      <c r="B220" s="76" t="str">
        <f t="shared" si="5"/>
        <v>ENF</v>
      </c>
      <c r="C220" s="8" t="s">
        <v>74</v>
      </c>
      <c r="D220" s="31">
        <v>0.21099999999999999</v>
      </c>
      <c r="E220" s="31">
        <v>0.2</v>
      </c>
      <c r="F220" s="31">
        <v>0.224</v>
      </c>
      <c r="G220" s="31">
        <v>0.218</v>
      </c>
      <c r="H220" s="64">
        <v>0.129</v>
      </c>
      <c r="I220" s="64">
        <v>0.23100000000000001</v>
      </c>
      <c r="J220" s="64">
        <v>0.24199999999999999</v>
      </c>
      <c r="K220" s="64">
        <v>0.23499999999999999</v>
      </c>
    </row>
    <row r="221" spans="1:11" ht="15.75">
      <c r="B221" s="76" t="str">
        <f t="shared" si="5"/>
        <v>ENF</v>
      </c>
      <c r="C221" s="8" t="s">
        <v>75</v>
      </c>
      <c r="D221" s="31">
        <v>7.6999999999999999E-2</v>
      </c>
      <c r="E221" s="31">
        <v>7.5999999999999998E-2</v>
      </c>
      <c r="F221" s="31">
        <v>8.7999999999999995E-2</v>
      </c>
      <c r="G221" s="31">
        <v>9.7000000000000003E-2</v>
      </c>
      <c r="H221" s="64">
        <v>0.21199999999999999</v>
      </c>
      <c r="I221" s="64">
        <v>0.123</v>
      </c>
      <c r="J221" s="64">
        <v>0.12</v>
      </c>
      <c r="K221" s="64">
        <v>0.13600000000000001</v>
      </c>
    </row>
    <row r="222" spans="1:11" ht="15.75">
      <c r="B222" s="76" t="str">
        <f t="shared" si="5"/>
        <v>ENF</v>
      </c>
      <c r="C222" s="8" t="s">
        <v>76</v>
      </c>
      <c r="D222" s="31">
        <v>1.7999999999999999E-2</v>
      </c>
      <c r="E222" s="31">
        <v>1.7999999999999999E-2</v>
      </c>
      <c r="F222" s="31">
        <v>1.7999999999999999E-2</v>
      </c>
      <c r="G222" s="31">
        <v>1.7000000000000001E-2</v>
      </c>
      <c r="H222" s="64">
        <v>1.7999999999999999E-2</v>
      </c>
      <c r="I222" s="64">
        <v>1.4999999999999999E-2</v>
      </c>
      <c r="J222" s="64">
        <v>1.4E-2</v>
      </c>
      <c r="K222" s="64">
        <v>1.6E-2</v>
      </c>
    </row>
    <row r="223" spans="1:11" ht="15.75">
      <c r="B223" s="76" t="str">
        <f t="shared" si="5"/>
        <v>ENF</v>
      </c>
      <c r="C223" s="8" t="s">
        <v>77</v>
      </c>
      <c r="D223" s="31">
        <v>6.7000000000000004E-2</v>
      </c>
      <c r="E223" s="31">
        <v>6.5000000000000002E-2</v>
      </c>
      <c r="F223" s="31">
        <v>6.4000000000000001E-2</v>
      </c>
      <c r="G223" s="31">
        <v>6.7000000000000004E-2</v>
      </c>
      <c r="H223" s="64">
        <v>2.4E-2</v>
      </c>
      <c r="I223" s="64">
        <v>6.9000000000000006E-2</v>
      </c>
      <c r="J223" s="64">
        <v>6.6000000000000003E-2</v>
      </c>
      <c r="K223" s="64">
        <v>6.3E-2</v>
      </c>
    </row>
    <row r="224" spans="1:11" ht="15.75">
      <c r="B224" s="76" t="str">
        <f t="shared" si="5"/>
        <v>ENF</v>
      </c>
      <c r="C224" s="8" t="s">
        <v>78</v>
      </c>
      <c r="D224" s="31">
        <v>0.02</v>
      </c>
      <c r="E224" s="31">
        <v>2.9000000000000001E-2</v>
      </c>
      <c r="F224" s="31">
        <v>2.9000000000000001E-2</v>
      </c>
      <c r="G224" s="31">
        <v>2.7E-2</v>
      </c>
      <c r="H224" s="64">
        <v>6.8000000000000005E-2</v>
      </c>
      <c r="I224" s="64">
        <v>2.4E-2</v>
      </c>
      <c r="J224" s="64">
        <v>3.4000000000000002E-2</v>
      </c>
      <c r="K224" s="64">
        <v>3.4000000000000002E-2</v>
      </c>
    </row>
    <row r="225" spans="1:11" s="25" customFormat="1" ht="15.75">
      <c r="A225" s="52"/>
      <c r="B225" s="76" t="str">
        <f t="shared" si="5"/>
        <v>ENF</v>
      </c>
      <c r="C225" s="8" t="s">
        <v>79</v>
      </c>
      <c r="D225" s="31">
        <v>1.9E-2</v>
      </c>
      <c r="E225" s="31">
        <v>1.9E-2</v>
      </c>
      <c r="F225" s="31">
        <v>2.4E-2</v>
      </c>
      <c r="G225" s="31">
        <v>2.4E-2</v>
      </c>
      <c r="H225" s="64">
        <v>2.5000000000000001E-2</v>
      </c>
      <c r="I225" s="64">
        <v>2.5999999999999999E-2</v>
      </c>
      <c r="J225" s="64">
        <v>2.7E-2</v>
      </c>
      <c r="K225" s="64">
        <v>2.5999999999999999E-2</v>
      </c>
    </row>
    <row r="226" spans="1:11" s="25" customFormat="1" ht="15.75">
      <c r="A226" s="52"/>
      <c r="B226" s="311" t="str">
        <f t="shared" si="5"/>
        <v>ENF</v>
      </c>
      <c r="C226" s="311" t="s">
        <v>709</v>
      </c>
      <c r="D226" s="312">
        <v>2021</v>
      </c>
      <c r="E226" s="312">
        <v>2020</v>
      </c>
      <c r="F226" s="312">
        <v>2019</v>
      </c>
      <c r="G226" s="312">
        <v>2018</v>
      </c>
      <c r="H226" s="312">
        <v>2017</v>
      </c>
      <c r="I226" s="312">
        <v>2016</v>
      </c>
      <c r="J226" s="312">
        <v>2015</v>
      </c>
      <c r="K226" s="312">
        <v>2014</v>
      </c>
    </row>
    <row r="227" spans="1:11" ht="15.75">
      <c r="B227" s="76" t="str">
        <f t="shared" si="5"/>
        <v>ENF</v>
      </c>
      <c r="C227" s="214" t="s">
        <v>750</v>
      </c>
      <c r="D227" s="5">
        <v>55.61</v>
      </c>
      <c r="E227" s="5" t="s">
        <v>100</v>
      </c>
      <c r="F227" s="5">
        <v>72.13</v>
      </c>
      <c r="G227" s="5">
        <v>70.14</v>
      </c>
      <c r="H227" s="13">
        <v>57.97</v>
      </c>
      <c r="I227" s="13">
        <v>73.12</v>
      </c>
      <c r="J227" s="13">
        <v>56.31</v>
      </c>
      <c r="K227" s="13">
        <v>65.8</v>
      </c>
    </row>
    <row r="228" spans="1:11" ht="30.95" customHeight="1">
      <c r="B228" s="76" t="str">
        <f t="shared" si="5"/>
        <v>ENF</v>
      </c>
      <c r="C228" s="26" t="s">
        <v>711</v>
      </c>
      <c r="D228" s="213">
        <v>75.900000000000006</v>
      </c>
      <c r="E228" s="213">
        <v>82.1</v>
      </c>
      <c r="F228" s="213">
        <v>84.71</v>
      </c>
      <c r="G228" s="213">
        <v>82</v>
      </c>
      <c r="H228" s="13">
        <v>83.51</v>
      </c>
      <c r="I228" s="13">
        <v>73.400000000000006</v>
      </c>
      <c r="J228" s="13">
        <v>72.3</v>
      </c>
      <c r="K228" s="13">
        <v>76.599999999999994</v>
      </c>
    </row>
    <row r="229" spans="1:11" s="25" customFormat="1" ht="15.75">
      <c r="A229" s="52"/>
      <c r="B229" s="311" t="str">
        <f t="shared" si="5"/>
        <v>ENF</v>
      </c>
      <c r="C229" s="311" t="s">
        <v>712</v>
      </c>
      <c r="D229" s="312">
        <v>2021</v>
      </c>
      <c r="E229" s="312">
        <v>2020</v>
      </c>
      <c r="F229" s="312">
        <v>2019</v>
      </c>
      <c r="G229" s="312">
        <v>2018</v>
      </c>
      <c r="H229" s="312">
        <v>2017</v>
      </c>
      <c r="I229" s="312">
        <v>2016</v>
      </c>
      <c r="J229" s="312">
        <v>2015</v>
      </c>
      <c r="K229" s="312">
        <v>2014</v>
      </c>
    </row>
    <row r="230" spans="1:11" ht="15.75">
      <c r="B230" s="76" t="str">
        <f t="shared" si="5"/>
        <v>ENF</v>
      </c>
      <c r="C230" s="7" t="s">
        <v>713</v>
      </c>
      <c r="D230" s="5"/>
      <c r="E230" s="5"/>
      <c r="F230" s="5"/>
      <c r="G230" s="5"/>
      <c r="H230" s="13"/>
      <c r="I230" s="13"/>
      <c r="J230" s="13"/>
      <c r="K230" s="13"/>
    </row>
    <row r="231" spans="1:11" ht="15.75">
      <c r="B231" s="76" t="str">
        <f t="shared" si="5"/>
        <v>ENF</v>
      </c>
      <c r="C231" s="13" t="s">
        <v>714</v>
      </c>
      <c r="D231" s="9">
        <v>138551</v>
      </c>
      <c r="E231" s="9">
        <v>185712</v>
      </c>
      <c r="F231" s="9">
        <v>143571</v>
      </c>
      <c r="G231" s="9">
        <v>172727</v>
      </c>
      <c r="H231" s="14">
        <v>162004</v>
      </c>
      <c r="I231" s="14">
        <v>179410</v>
      </c>
      <c r="J231" s="14">
        <v>132072</v>
      </c>
      <c r="K231" s="14">
        <v>95733</v>
      </c>
    </row>
    <row r="232" spans="1:11" ht="15.75">
      <c r="B232" s="76" t="str">
        <f t="shared" si="5"/>
        <v>ENF</v>
      </c>
      <c r="C232" s="13" t="s">
        <v>715</v>
      </c>
      <c r="D232" s="5">
        <v>73</v>
      </c>
      <c r="E232" s="5">
        <v>72</v>
      </c>
      <c r="F232" s="5">
        <v>73</v>
      </c>
      <c r="G232" s="5">
        <v>53</v>
      </c>
      <c r="H232" s="13">
        <v>47</v>
      </c>
      <c r="I232" s="13">
        <v>65</v>
      </c>
      <c r="J232" s="13">
        <v>54</v>
      </c>
      <c r="K232" s="13">
        <v>30</v>
      </c>
    </row>
    <row r="233" spans="1:11" ht="15.75">
      <c r="B233" s="76" t="str">
        <f t="shared" si="5"/>
        <v>ENF</v>
      </c>
      <c r="C233" s="13" t="s">
        <v>716</v>
      </c>
      <c r="D233" s="98">
        <v>0.91839999999999999</v>
      </c>
      <c r="E233" s="98">
        <v>0.95840000000000003</v>
      </c>
      <c r="F233" s="98">
        <v>0.97089999999999999</v>
      </c>
      <c r="G233" s="98">
        <v>0.91820000000000002</v>
      </c>
      <c r="H233" s="63">
        <v>0.92569999999999997</v>
      </c>
      <c r="I233" s="63">
        <v>94.01</v>
      </c>
      <c r="J233" s="63">
        <v>92.18</v>
      </c>
      <c r="K233" s="63">
        <v>89</v>
      </c>
    </row>
    <row r="234" spans="1:11" ht="15.75">
      <c r="B234" s="76" t="str">
        <f t="shared" si="5"/>
        <v>ENF</v>
      </c>
      <c r="C234" s="13" t="s">
        <v>717</v>
      </c>
      <c r="D234" s="98">
        <v>0.8</v>
      </c>
      <c r="E234" s="98">
        <v>1.2E-2</v>
      </c>
      <c r="F234" s="98">
        <v>1.1000000000000001E-3</v>
      </c>
      <c r="G234" s="98">
        <v>8.3000000000000001E-3</v>
      </c>
      <c r="H234" s="63">
        <v>7.1000000000000004E-3</v>
      </c>
      <c r="I234" s="63">
        <v>0.56999999999999995</v>
      </c>
      <c r="J234" s="63">
        <v>0.66</v>
      </c>
      <c r="K234" s="63">
        <v>1</v>
      </c>
    </row>
    <row r="235" spans="1:11" ht="15.75">
      <c r="B235" s="76" t="str">
        <f t="shared" si="5"/>
        <v>ENF</v>
      </c>
      <c r="C235" s="13" t="s">
        <v>718</v>
      </c>
      <c r="D235" s="98">
        <v>0</v>
      </c>
      <c r="E235" s="98">
        <v>0</v>
      </c>
      <c r="F235" s="98">
        <v>0</v>
      </c>
      <c r="G235" s="98">
        <v>0</v>
      </c>
      <c r="H235" s="63">
        <v>0</v>
      </c>
      <c r="I235" s="63">
        <v>0.02</v>
      </c>
      <c r="J235" s="63">
        <v>0.05</v>
      </c>
      <c r="K235" s="63">
        <v>0</v>
      </c>
    </row>
    <row r="236" spans="1:11" ht="15.75">
      <c r="B236" s="76" t="str">
        <f t="shared" si="5"/>
        <v>ENF</v>
      </c>
      <c r="C236" s="13" t="s">
        <v>719</v>
      </c>
      <c r="D236" s="5">
        <v>208</v>
      </c>
      <c r="E236" s="5">
        <v>211</v>
      </c>
      <c r="F236" s="5">
        <v>211</v>
      </c>
      <c r="G236" s="5">
        <v>195</v>
      </c>
      <c r="H236" s="13">
        <v>190</v>
      </c>
      <c r="I236" s="13">
        <v>180</v>
      </c>
      <c r="J236" s="13">
        <v>183</v>
      </c>
      <c r="K236" s="13">
        <v>177</v>
      </c>
    </row>
    <row r="237" spans="1:11" ht="15.75">
      <c r="B237" s="311" t="str">
        <f t="shared" si="5"/>
        <v>ENF</v>
      </c>
      <c r="C237" s="311" t="s">
        <v>720</v>
      </c>
      <c r="D237" s="312">
        <v>2021</v>
      </c>
      <c r="E237" s="312">
        <v>2020</v>
      </c>
      <c r="F237" s="312">
        <v>2019</v>
      </c>
      <c r="G237" s="312">
        <v>2018</v>
      </c>
      <c r="H237" s="312">
        <v>2017</v>
      </c>
      <c r="I237" s="312">
        <v>2016</v>
      </c>
      <c r="J237" s="312">
        <v>2015</v>
      </c>
      <c r="K237" s="312">
        <v>2014</v>
      </c>
    </row>
    <row r="238" spans="1:11" ht="15.75">
      <c r="B238" s="76" t="str">
        <f t="shared" si="5"/>
        <v>ENF</v>
      </c>
      <c r="C238" s="214" t="s">
        <v>773</v>
      </c>
      <c r="D238" s="5">
        <v>414</v>
      </c>
      <c r="E238" s="5">
        <v>654</v>
      </c>
      <c r="F238" s="5">
        <v>718</v>
      </c>
      <c r="G238" s="5">
        <v>888</v>
      </c>
      <c r="H238" s="13">
        <v>985</v>
      </c>
      <c r="I238" s="14">
        <v>1310</v>
      </c>
      <c r="J238" s="13">
        <v>952</v>
      </c>
      <c r="K238" s="13">
        <v>751</v>
      </c>
    </row>
    <row r="239" spans="1:11" ht="15.75">
      <c r="B239" s="76" t="str">
        <f t="shared" si="5"/>
        <v>ENF</v>
      </c>
      <c r="C239" s="214" t="s">
        <v>722</v>
      </c>
      <c r="D239" s="5">
        <v>103</v>
      </c>
      <c r="E239" s="5">
        <v>144</v>
      </c>
      <c r="F239" s="5">
        <v>127</v>
      </c>
      <c r="G239" s="5">
        <v>202</v>
      </c>
      <c r="H239" s="13">
        <v>268</v>
      </c>
      <c r="I239" s="13">
        <v>435</v>
      </c>
      <c r="J239" s="13">
        <v>388</v>
      </c>
      <c r="K239" s="13">
        <v>217</v>
      </c>
    </row>
    <row r="240" spans="1:11" s="25" customFormat="1" ht="15.75">
      <c r="A240" s="52"/>
      <c r="B240" s="311" t="str">
        <f t="shared" si="5"/>
        <v>ENF</v>
      </c>
      <c r="C240" s="311" t="s">
        <v>723</v>
      </c>
      <c r="D240" s="312">
        <v>2021</v>
      </c>
      <c r="E240" s="312">
        <v>2020</v>
      </c>
      <c r="F240" s="312">
        <v>2019</v>
      </c>
      <c r="G240" s="312">
        <v>2018</v>
      </c>
      <c r="H240" s="312">
        <v>2017</v>
      </c>
      <c r="I240" s="312">
        <v>2016</v>
      </c>
      <c r="J240" s="312">
        <v>2015</v>
      </c>
      <c r="K240" s="312">
        <v>2014</v>
      </c>
    </row>
    <row r="241" spans="1:11" ht="15.75">
      <c r="B241" s="76" t="str">
        <f t="shared" si="5"/>
        <v>ENF</v>
      </c>
      <c r="C241" s="214" t="s">
        <v>724</v>
      </c>
      <c r="D241" s="293">
        <v>314</v>
      </c>
      <c r="E241" s="9">
        <v>21159</v>
      </c>
      <c r="F241" s="9">
        <v>18544</v>
      </c>
      <c r="G241" s="9">
        <v>20420</v>
      </c>
      <c r="H241" s="14">
        <v>17250</v>
      </c>
      <c r="I241" s="14">
        <v>23371</v>
      </c>
      <c r="J241" s="14">
        <v>402</v>
      </c>
      <c r="K241" s="14">
        <v>414</v>
      </c>
    </row>
    <row r="242" spans="1:11" ht="15.75">
      <c r="B242" s="76" t="str">
        <f t="shared" si="5"/>
        <v>ENF</v>
      </c>
      <c r="C242" s="214" t="s">
        <v>725</v>
      </c>
      <c r="D242" s="294">
        <v>91.84</v>
      </c>
      <c r="E242" s="5">
        <v>128.55000000000001</v>
      </c>
      <c r="F242" s="5">
        <v>118.59</v>
      </c>
      <c r="G242" s="5">
        <v>106.69</v>
      </c>
      <c r="H242" s="13">
        <v>104.27</v>
      </c>
      <c r="I242" s="13">
        <v>128.85</v>
      </c>
      <c r="J242" s="13">
        <v>142.22999999999999</v>
      </c>
      <c r="K242" s="13">
        <v>146.47</v>
      </c>
    </row>
    <row r="243" spans="1:11" ht="15.75">
      <c r="B243" s="76" t="str">
        <f t="shared" si="5"/>
        <v>ENF</v>
      </c>
      <c r="C243" s="214" t="s">
        <v>726</v>
      </c>
      <c r="D243" s="295">
        <v>2.7970000000000002</v>
      </c>
      <c r="E243" s="5">
        <v>4.22</v>
      </c>
      <c r="F243" s="5">
        <v>6.71</v>
      </c>
      <c r="G243" s="5">
        <v>4.3899999999999997</v>
      </c>
      <c r="H243" s="13">
        <v>2.74</v>
      </c>
      <c r="I243" s="13">
        <v>3.61</v>
      </c>
      <c r="J243" s="13">
        <v>3.41</v>
      </c>
      <c r="K243" s="13">
        <v>3.67</v>
      </c>
    </row>
    <row r="244" spans="1:11" ht="15.75">
      <c r="B244" s="311" t="str">
        <f t="shared" si="5"/>
        <v>ENF</v>
      </c>
      <c r="C244" s="311" t="s">
        <v>727</v>
      </c>
      <c r="D244" s="312">
        <v>2021</v>
      </c>
      <c r="E244" s="312">
        <v>2020</v>
      </c>
      <c r="F244" s="312">
        <v>2019</v>
      </c>
      <c r="G244" s="312">
        <v>2018</v>
      </c>
      <c r="H244" s="312">
        <v>2017</v>
      </c>
      <c r="I244" s="312">
        <v>2016</v>
      </c>
      <c r="J244" s="312">
        <v>2015</v>
      </c>
      <c r="K244" s="312">
        <v>2014</v>
      </c>
    </row>
    <row r="245" spans="1:11" ht="15.75">
      <c r="B245" s="76" t="str">
        <f t="shared" si="5"/>
        <v>ENF</v>
      </c>
      <c r="C245" s="13" t="s">
        <v>728</v>
      </c>
      <c r="D245" s="9">
        <v>30200</v>
      </c>
      <c r="E245" s="9">
        <v>23625</v>
      </c>
      <c r="F245" s="9">
        <v>33420</v>
      </c>
      <c r="G245" s="9">
        <v>30963</v>
      </c>
      <c r="H245" s="14">
        <v>33745</v>
      </c>
      <c r="I245" s="14">
        <v>32093</v>
      </c>
      <c r="J245" s="14">
        <v>30931</v>
      </c>
      <c r="K245" s="14">
        <v>28545</v>
      </c>
    </row>
    <row r="246" spans="1:11" ht="15.75">
      <c r="B246" s="76" t="str">
        <f t="shared" si="5"/>
        <v>ENF</v>
      </c>
      <c r="C246" s="13" t="s">
        <v>729</v>
      </c>
      <c r="D246" s="9">
        <v>742</v>
      </c>
      <c r="E246" s="9">
        <v>678</v>
      </c>
      <c r="F246" s="9">
        <v>1009</v>
      </c>
      <c r="G246" s="9">
        <v>1157</v>
      </c>
      <c r="H246" s="13">
        <v>866</v>
      </c>
      <c r="I246" s="13">
        <v>708</v>
      </c>
      <c r="J246" s="13">
        <v>489</v>
      </c>
      <c r="K246" s="13">
        <v>389</v>
      </c>
    </row>
    <row r="247" spans="1:11" ht="15.75">
      <c r="B247" s="76" t="str">
        <f t="shared" si="5"/>
        <v>ENF</v>
      </c>
      <c r="C247" s="13" t="s">
        <v>730</v>
      </c>
      <c r="D247" s="98">
        <v>0.97540000000000004</v>
      </c>
      <c r="E247" s="98">
        <v>0.97130000000000005</v>
      </c>
      <c r="F247" s="98">
        <v>0.9698</v>
      </c>
      <c r="G247" s="98">
        <v>0.96299999999999997</v>
      </c>
      <c r="H247" s="63">
        <v>0.96260000000000001</v>
      </c>
      <c r="I247" s="63">
        <v>0.97799999999999998</v>
      </c>
      <c r="J247" s="63">
        <v>0.98399999999999999</v>
      </c>
      <c r="K247" s="63">
        <v>0.98599999999999999</v>
      </c>
    </row>
    <row r="248" spans="1:11" s="25" customFormat="1" ht="15.75">
      <c r="A248" s="52"/>
      <c r="B248" s="311" t="str">
        <f t="shared" si="5"/>
        <v>ENF</v>
      </c>
      <c r="C248" s="311" t="s">
        <v>731</v>
      </c>
      <c r="D248" s="312">
        <v>2021</v>
      </c>
      <c r="E248" s="312">
        <v>2020</v>
      </c>
      <c r="F248" s="312">
        <v>2019</v>
      </c>
      <c r="G248" s="312">
        <v>2018</v>
      </c>
      <c r="H248" s="312">
        <v>2017</v>
      </c>
      <c r="I248" s="312">
        <v>2016</v>
      </c>
      <c r="J248" s="312">
        <v>2015</v>
      </c>
      <c r="K248" s="312">
        <v>2014</v>
      </c>
    </row>
    <row r="249" spans="1:11" ht="15.75">
      <c r="B249" s="76" t="str">
        <f t="shared" si="5"/>
        <v>ENF</v>
      </c>
      <c r="C249" s="214" t="s">
        <v>757</v>
      </c>
      <c r="D249" s="9">
        <v>29538</v>
      </c>
      <c r="E249" s="9">
        <v>29109</v>
      </c>
      <c r="F249" s="9">
        <v>25907</v>
      </c>
      <c r="G249" s="9">
        <v>28091</v>
      </c>
      <c r="H249" s="14">
        <v>24638</v>
      </c>
      <c r="I249" s="14">
        <v>29411</v>
      </c>
      <c r="J249" s="14">
        <v>1540</v>
      </c>
      <c r="K249" s="14">
        <v>1308</v>
      </c>
    </row>
    <row r="250" spans="1:11" ht="15.75">
      <c r="B250" s="76" t="str">
        <f t="shared" si="5"/>
        <v>ENF</v>
      </c>
      <c r="C250" s="214" t="s">
        <v>733</v>
      </c>
      <c r="D250" s="5">
        <v>117</v>
      </c>
      <c r="E250" s="5">
        <v>199</v>
      </c>
      <c r="F250" s="5">
        <v>123</v>
      </c>
      <c r="G250" s="5">
        <v>104</v>
      </c>
      <c r="H250" s="13">
        <v>111</v>
      </c>
      <c r="I250" s="13">
        <v>98</v>
      </c>
      <c r="J250" s="13">
        <v>101</v>
      </c>
      <c r="K250" s="13">
        <v>108</v>
      </c>
    </row>
    <row r="251" spans="1:11" ht="15.75">
      <c r="B251" s="76" t="str">
        <f t="shared" si="5"/>
        <v>ENF</v>
      </c>
      <c r="C251" s="214" t="s">
        <v>758</v>
      </c>
      <c r="D251" s="5">
        <v>65</v>
      </c>
      <c r="E251" s="5">
        <v>48</v>
      </c>
      <c r="F251" s="5">
        <v>7</v>
      </c>
      <c r="G251" s="5">
        <v>38</v>
      </c>
      <c r="H251" s="13">
        <v>75</v>
      </c>
      <c r="I251" s="13">
        <v>83</v>
      </c>
      <c r="J251" s="13">
        <v>270</v>
      </c>
      <c r="K251" s="13">
        <v>0</v>
      </c>
    </row>
    <row r="252" spans="1:11" ht="15.75">
      <c r="B252" s="76" t="str">
        <f t="shared" si="5"/>
        <v>ENF</v>
      </c>
      <c r="C252" s="214" t="s">
        <v>735</v>
      </c>
      <c r="D252" s="5">
        <v>118</v>
      </c>
      <c r="E252" s="5">
        <v>55</v>
      </c>
      <c r="F252" s="5">
        <v>120</v>
      </c>
      <c r="G252" s="5">
        <v>101</v>
      </c>
      <c r="H252" s="13">
        <v>105</v>
      </c>
      <c r="I252" s="13">
        <v>107</v>
      </c>
      <c r="J252" s="13">
        <v>106</v>
      </c>
      <c r="K252" s="13">
        <v>277</v>
      </c>
    </row>
    <row r="253" spans="1:11" ht="15.75">
      <c r="B253" s="76" t="str">
        <f t="shared" si="5"/>
        <v>ENF</v>
      </c>
      <c r="C253" s="18" t="s">
        <v>774</v>
      </c>
      <c r="D253" s="99"/>
      <c r="E253" s="99"/>
      <c r="F253" s="99"/>
      <c r="G253" s="99"/>
      <c r="H253" s="12"/>
      <c r="I253" s="12"/>
      <c r="J253" s="12"/>
      <c r="K253" s="12"/>
    </row>
    <row r="254" spans="1:11" ht="15.75">
      <c r="B254" s="76" t="str">
        <f t="shared" si="5"/>
        <v>ENF</v>
      </c>
      <c r="C254" s="18" t="s">
        <v>775</v>
      </c>
      <c r="D254" s="11"/>
      <c r="E254" s="11"/>
      <c r="F254" s="11"/>
      <c r="G254" s="11"/>
      <c r="H254" s="12"/>
      <c r="I254" s="12"/>
      <c r="J254" s="12"/>
      <c r="K254" s="12"/>
    </row>
    <row r="255" spans="1:11" ht="15.75">
      <c r="B255" s="76" t="str">
        <f t="shared" si="5"/>
        <v>ENF</v>
      </c>
      <c r="C255" s="18" t="s">
        <v>776</v>
      </c>
      <c r="D255" s="11"/>
      <c r="E255" s="11"/>
      <c r="F255" s="11"/>
      <c r="G255" s="11"/>
      <c r="H255" s="12"/>
      <c r="I255" s="12"/>
      <c r="J255" s="12"/>
      <c r="K255" s="12"/>
    </row>
    <row r="256" spans="1:11" ht="15.95" customHeight="1">
      <c r="B256" s="76" t="str">
        <f t="shared" si="5"/>
        <v>ENF</v>
      </c>
    </row>
    <row r="257" spans="1:11" s="25" customFormat="1" ht="15.75">
      <c r="A257" s="52"/>
      <c r="B257" s="311" t="s">
        <v>20</v>
      </c>
      <c r="C257" s="311" t="s">
        <v>704</v>
      </c>
      <c r="D257" s="312">
        <v>2021</v>
      </c>
      <c r="E257" s="312">
        <v>2020</v>
      </c>
      <c r="F257" s="312">
        <v>2019</v>
      </c>
      <c r="G257" s="312">
        <v>2018</v>
      </c>
      <c r="H257" s="312">
        <v>2017</v>
      </c>
      <c r="I257" s="312">
        <v>2016</v>
      </c>
      <c r="J257" s="312">
        <v>2015</v>
      </c>
      <c r="K257" s="312">
        <v>2014</v>
      </c>
    </row>
    <row r="258" spans="1:11" ht="15.75">
      <c r="B258" s="76" t="str">
        <f>$B$257</f>
        <v>EPB</v>
      </c>
      <c r="C258" s="19" t="s">
        <v>705</v>
      </c>
      <c r="D258" s="74"/>
      <c r="E258" s="74"/>
      <c r="F258" s="74"/>
      <c r="G258" s="74"/>
      <c r="H258" s="176"/>
      <c r="I258" s="176"/>
      <c r="J258" s="176"/>
      <c r="K258" s="176"/>
    </row>
    <row r="259" spans="1:11" ht="15.75">
      <c r="B259" s="76" t="str">
        <f t="shared" ref="B259:B298" si="6">$B$257</f>
        <v>EPB</v>
      </c>
      <c r="C259" s="73" t="s">
        <v>706</v>
      </c>
      <c r="D259" s="215">
        <v>1</v>
      </c>
      <c r="E259" s="215">
        <v>1</v>
      </c>
      <c r="F259" s="215">
        <v>1</v>
      </c>
      <c r="G259" s="215">
        <v>1</v>
      </c>
      <c r="H259" s="215">
        <v>1</v>
      </c>
      <c r="I259" s="215">
        <v>1</v>
      </c>
      <c r="J259" s="215">
        <v>1</v>
      </c>
      <c r="K259" s="215">
        <v>1</v>
      </c>
    </row>
    <row r="260" spans="1:11" ht="15.75">
      <c r="B260" s="76" t="str">
        <f t="shared" si="6"/>
        <v>EPB</v>
      </c>
      <c r="C260" s="8" t="s">
        <v>707</v>
      </c>
      <c r="D260" s="43">
        <v>0.36499999999999999</v>
      </c>
      <c r="E260" s="43">
        <v>0.36899999999999999</v>
      </c>
      <c r="F260" s="43">
        <v>0.35</v>
      </c>
      <c r="G260" s="43">
        <v>0.34699999999999998</v>
      </c>
      <c r="H260" s="102">
        <v>0.34100000000000003</v>
      </c>
      <c r="I260" s="102">
        <v>0.33300000000000002</v>
      </c>
      <c r="J260" s="102">
        <v>0.309</v>
      </c>
      <c r="K260" s="102">
        <v>0.23599999999999999</v>
      </c>
    </row>
    <row r="261" spans="1:11" ht="15.75">
      <c r="B261" s="76" t="str">
        <f t="shared" si="6"/>
        <v>EPB</v>
      </c>
      <c r="C261" s="8" t="s">
        <v>708</v>
      </c>
      <c r="D261" s="43">
        <v>0.152</v>
      </c>
      <c r="E261" s="43">
        <v>0.14199999999999999</v>
      </c>
      <c r="F261" s="43">
        <v>0.11899999999999999</v>
      </c>
      <c r="G261" s="43">
        <v>0.11</v>
      </c>
      <c r="H261" s="102">
        <v>0.115</v>
      </c>
      <c r="I261" s="102">
        <v>0.11</v>
      </c>
      <c r="J261" s="102">
        <v>0.113</v>
      </c>
      <c r="K261" s="102">
        <v>0.16900000000000001</v>
      </c>
    </row>
    <row r="262" spans="1:11" ht="15.75">
      <c r="B262" s="76" t="str">
        <f t="shared" si="6"/>
        <v>EPB</v>
      </c>
      <c r="C262" s="8" t="s">
        <v>74</v>
      </c>
      <c r="D262" s="43">
        <v>0.16500000000000001</v>
      </c>
      <c r="E262" s="43">
        <v>0.16600000000000001</v>
      </c>
      <c r="F262" s="43">
        <v>0.191</v>
      </c>
      <c r="G262" s="43">
        <v>0.188</v>
      </c>
      <c r="H262" s="102">
        <v>9.1999999999999998E-2</v>
      </c>
      <c r="I262" s="102">
        <v>0.191</v>
      </c>
      <c r="J262" s="102">
        <v>0.189</v>
      </c>
      <c r="K262" s="102">
        <v>0.18099999999999999</v>
      </c>
    </row>
    <row r="263" spans="1:11" ht="15.75">
      <c r="B263" s="76" t="str">
        <f t="shared" si="6"/>
        <v>EPB</v>
      </c>
      <c r="C263" s="8" t="s">
        <v>75</v>
      </c>
      <c r="D263" s="43">
        <v>4.3999999999999997E-2</v>
      </c>
      <c r="E263" s="43">
        <v>4.7E-2</v>
      </c>
      <c r="F263" s="43">
        <v>6.4000000000000001E-2</v>
      </c>
      <c r="G263" s="43">
        <v>8.4000000000000005E-2</v>
      </c>
      <c r="H263" s="102">
        <v>0.191</v>
      </c>
      <c r="I263" s="102">
        <v>0.11899999999999999</v>
      </c>
      <c r="J263" s="102">
        <v>0.13500000000000001</v>
      </c>
      <c r="K263" s="102">
        <v>0.16600000000000001</v>
      </c>
    </row>
    <row r="264" spans="1:11" ht="15.75">
      <c r="B264" s="76" t="str">
        <f t="shared" si="6"/>
        <v>EPB</v>
      </c>
      <c r="C264" s="8" t="s">
        <v>76</v>
      </c>
      <c r="D264" s="43">
        <v>0.09</v>
      </c>
      <c r="E264" s="43">
        <v>8.6999999999999994E-2</v>
      </c>
      <c r="F264" s="43">
        <v>7.8E-2</v>
      </c>
      <c r="G264" s="43">
        <v>7.8E-2</v>
      </c>
      <c r="H264" s="102">
        <v>7.2999999999999995E-2</v>
      </c>
      <c r="I264" s="102">
        <v>7.1999999999999995E-2</v>
      </c>
      <c r="J264" s="102">
        <v>7.2999999999999995E-2</v>
      </c>
      <c r="K264" s="102">
        <v>7.0000000000000007E-2</v>
      </c>
    </row>
    <row r="265" spans="1:11" ht="15.75">
      <c r="B265" s="76" t="str">
        <f t="shared" si="6"/>
        <v>EPB</v>
      </c>
      <c r="C265" s="8" t="s">
        <v>77</v>
      </c>
      <c r="D265" s="43">
        <v>6.9000000000000006E-2</v>
      </c>
      <c r="E265" s="43">
        <v>7.2999999999999995E-2</v>
      </c>
      <c r="F265" s="43">
        <v>7.0999999999999994E-2</v>
      </c>
      <c r="G265" s="43">
        <v>7.1999999999999995E-2</v>
      </c>
      <c r="H265" s="102">
        <v>6.5000000000000002E-2</v>
      </c>
      <c r="I265" s="102">
        <v>6.5000000000000002E-2</v>
      </c>
      <c r="J265" s="102">
        <v>6.7000000000000004E-2</v>
      </c>
      <c r="K265" s="102">
        <v>0.06</v>
      </c>
    </row>
    <row r="266" spans="1:11" ht="15.75">
      <c r="B266" s="76" t="str">
        <f t="shared" si="6"/>
        <v>EPB</v>
      </c>
      <c r="C266" s="8" t="s">
        <v>78</v>
      </c>
      <c r="D266" s="43">
        <v>5.7000000000000002E-2</v>
      </c>
      <c r="E266" s="43">
        <v>5.8000000000000003E-2</v>
      </c>
      <c r="F266" s="43">
        <v>5.6000000000000001E-2</v>
      </c>
      <c r="G266" s="43">
        <v>5.5E-2</v>
      </c>
      <c r="H266" s="102">
        <v>7.0999999999999994E-2</v>
      </c>
      <c r="I266" s="102">
        <v>4.8000000000000001E-2</v>
      </c>
      <c r="J266" s="102">
        <v>5.0999999999999997E-2</v>
      </c>
      <c r="K266" s="102">
        <v>5.6000000000000001E-2</v>
      </c>
    </row>
    <row r="267" spans="1:11" s="25" customFormat="1" ht="15.75">
      <c r="A267" s="52"/>
      <c r="B267" s="76" t="str">
        <f t="shared" si="6"/>
        <v>EPB</v>
      </c>
      <c r="C267" s="8" t="s">
        <v>79</v>
      </c>
      <c r="D267" s="43">
        <v>5.7000000000000002E-2</v>
      </c>
      <c r="E267" s="43">
        <v>5.7000000000000002E-2</v>
      </c>
      <c r="F267" s="43">
        <v>7.0000000000000007E-2</v>
      </c>
      <c r="G267" s="43">
        <v>6.7000000000000004E-2</v>
      </c>
      <c r="H267" s="102">
        <v>5.0999999999999997E-2</v>
      </c>
      <c r="I267" s="102">
        <v>6.2E-2</v>
      </c>
      <c r="J267" s="102">
        <v>6.2E-2</v>
      </c>
      <c r="K267" s="102">
        <v>6.0999999999999999E-2</v>
      </c>
    </row>
    <row r="268" spans="1:11" s="25" customFormat="1" ht="15.75">
      <c r="A268" s="52"/>
      <c r="B268" s="311" t="str">
        <f t="shared" si="6"/>
        <v>EPB</v>
      </c>
      <c r="C268" s="311" t="s">
        <v>709</v>
      </c>
      <c r="D268" s="312">
        <v>2021</v>
      </c>
      <c r="E268" s="312">
        <v>2020</v>
      </c>
      <c r="F268" s="312">
        <v>2019</v>
      </c>
      <c r="G268" s="312">
        <v>2018</v>
      </c>
      <c r="H268" s="312">
        <v>2017</v>
      </c>
      <c r="I268" s="312">
        <v>2016</v>
      </c>
      <c r="J268" s="312">
        <v>2015</v>
      </c>
      <c r="K268" s="312">
        <v>2014</v>
      </c>
    </row>
    <row r="269" spans="1:11" ht="15.75">
      <c r="B269" s="76" t="str">
        <f t="shared" si="6"/>
        <v>EPB</v>
      </c>
      <c r="C269" s="214" t="s">
        <v>750</v>
      </c>
      <c r="D269" s="46">
        <v>59.57</v>
      </c>
      <c r="E269" s="46" t="s">
        <v>751</v>
      </c>
      <c r="F269" s="46">
        <v>65.14</v>
      </c>
      <c r="G269" s="46">
        <v>67.81</v>
      </c>
      <c r="H269" s="76">
        <v>67.62</v>
      </c>
      <c r="I269" s="76">
        <v>76.75</v>
      </c>
      <c r="J269" s="76">
        <v>63.08</v>
      </c>
      <c r="K269" s="76">
        <v>72.73</v>
      </c>
    </row>
    <row r="270" spans="1:11" ht="25.5">
      <c r="B270" s="76" t="str">
        <f t="shared" si="6"/>
        <v>EPB</v>
      </c>
      <c r="C270" s="26" t="s">
        <v>711</v>
      </c>
      <c r="D270" s="46">
        <v>77.7</v>
      </c>
      <c r="E270" s="46">
        <v>83.3</v>
      </c>
      <c r="F270" s="46">
        <v>77.3</v>
      </c>
      <c r="G270" s="46">
        <v>81.2</v>
      </c>
      <c r="H270" s="76">
        <v>83.84</v>
      </c>
      <c r="I270" s="76">
        <v>76.739999999999995</v>
      </c>
      <c r="J270" s="76">
        <v>77.239999999999995</v>
      </c>
      <c r="K270" s="76">
        <v>87.05</v>
      </c>
    </row>
    <row r="271" spans="1:11" s="25" customFormat="1" ht="15.75">
      <c r="A271" s="52"/>
      <c r="B271" s="311" t="str">
        <f t="shared" si="6"/>
        <v>EPB</v>
      </c>
      <c r="C271" s="311" t="s">
        <v>712</v>
      </c>
      <c r="D271" s="312">
        <v>2021</v>
      </c>
      <c r="E271" s="312">
        <v>2020</v>
      </c>
      <c r="F271" s="312">
        <v>2019</v>
      </c>
      <c r="G271" s="312">
        <v>2018</v>
      </c>
      <c r="H271" s="312">
        <v>2017</v>
      </c>
      <c r="I271" s="312">
        <v>2016</v>
      </c>
      <c r="J271" s="312">
        <v>2015</v>
      </c>
      <c r="K271" s="312">
        <v>2014</v>
      </c>
    </row>
    <row r="272" spans="1:11" ht="15.75">
      <c r="B272" s="76" t="str">
        <f t="shared" si="6"/>
        <v>EPB</v>
      </c>
      <c r="C272" s="19" t="s">
        <v>713</v>
      </c>
      <c r="D272" s="74"/>
      <c r="E272" s="74"/>
      <c r="F272" s="74"/>
      <c r="G272" s="74"/>
      <c r="H272" s="176"/>
      <c r="I272" s="176"/>
      <c r="J272" s="176"/>
      <c r="K272" s="176"/>
    </row>
    <row r="273" spans="1:11" ht="15.75">
      <c r="B273" s="76" t="str">
        <f t="shared" si="6"/>
        <v>EPB</v>
      </c>
      <c r="C273" s="13" t="s">
        <v>714</v>
      </c>
      <c r="D273" s="45">
        <v>1554154</v>
      </c>
      <c r="E273" s="45">
        <v>2196185</v>
      </c>
      <c r="F273" s="45">
        <v>1877848</v>
      </c>
      <c r="G273" s="45">
        <v>1945110</v>
      </c>
      <c r="H273" s="177">
        <v>1872124</v>
      </c>
      <c r="I273" s="177">
        <v>1841831</v>
      </c>
      <c r="J273" s="177">
        <v>1591226</v>
      </c>
      <c r="K273" s="177">
        <v>1087860</v>
      </c>
    </row>
    <row r="274" spans="1:11" ht="15.75">
      <c r="B274" s="76" t="str">
        <f t="shared" si="6"/>
        <v>EPB</v>
      </c>
      <c r="C274" s="13" t="s">
        <v>715</v>
      </c>
      <c r="D274" s="46">
        <v>80</v>
      </c>
      <c r="E274" s="46">
        <v>71</v>
      </c>
      <c r="F274" s="46">
        <v>73</v>
      </c>
      <c r="G274" s="46">
        <v>55</v>
      </c>
      <c r="H274" s="76">
        <v>42</v>
      </c>
      <c r="I274" s="76">
        <v>25</v>
      </c>
      <c r="J274" s="76">
        <v>103</v>
      </c>
      <c r="K274" s="76">
        <v>61</v>
      </c>
    </row>
    <row r="275" spans="1:11" ht="15.75">
      <c r="B275" s="76" t="str">
        <f t="shared" si="6"/>
        <v>EPB</v>
      </c>
      <c r="C275" s="13" t="s">
        <v>716</v>
      </c>
      <c r="D275" s="47">
        <v>0.89729999999999999</v>
      </c>
      <c r="E275" s="47">
        <v>0.88819999999999999</v>
      </c>
      <c r="F275" s="47">
        <v>0.8871</v>
      </c>
      <c r="G275" s="47">
        <v>0.89770000000000005</v>
      </c>
      <c r="H275" s="178">
        <v>0.90280000000000005</v>
      </c>
      <c r="I275" s="178">
        <v>0.92190000000000005</v>
      </c>
      <c r="J275" s="178">
        <v>0.80659999999999998</v>
      </c>
      <c r="K275" s="178">
        <v>0.86170000000000002</v>
      </c>
    </row>
    <row r="276" spans="1:11" ht="15.75">
      <c r="B276" s="76" t="str">
        <f t="shared" si="6"/>
        <v>EPB</v>
      </c>
      <c r="C276" s="13" t="s">
        <v>717</v>
      </c>
      <c r="D276" s="47">
        <v>1.7500000000000002E-2</v>
      </c>
      <c r="E276" s="47">
        <v>3.0599999999999999E-2</v>
      </c>
      <c r="F276" s="47">
        <v>1.3599999999999999E-2</v>
      </c>
      <c r="G276" s="47">
        <v>1.21E-2</v>
      </c>
      <c r="H276" s="178">
        <v>1.7399999999999999E-2</v>
      </c>
      <c r="I276" s="178">
        <v>1.0699999999999999E-2</v>
      </c>
      <c r="J276" s="178">
        <v>4.2099999999999999E-2</v>
      </c>
      <c r="K276" s="178">
        <v>3.0300000000000001E-2</v>
      </c>
    </row>
    <row r="277" spans="1:11" ht="15.75">
      <c r="B277" s="76" t="str">
        <f t="shared" si="6"/>
        <v>EPB</v>
      </c>
      <c r="C277" s="13" t="s">
        <v>718</v>
      </c>
      <c r="D277" s="47">
        <v>0</v>
      </c>
      <c r="E277" s="47">
        <v>0</v>
      </c>
      <c r="F277" s="47">
        <v>0</v>
      </c>
      <c r="G277" s="47">
        <v>0</v>
      </c>
      <c r="H277" s="178">
        <v>0</v>
      </c>
      <c r="I277" s="178">
        <v>1.1000000000000001E-3</v>
      </c>
      <c r="J277" s="178">
        <v>4.2099999999999999E-2</v>
      </c>
      <c r="K277" s="178">
        <v>8.6999999999999994E-3</v>
      </c>
    </row>
    <row r="278" spans="1:11" ht="15.75">
      <c r="B278" s="76" t="str">
        <f t="shared" si="6"/>
        <v>EPB</v>
      </c>
      <c r="C278" s="13" t="s">
        <v>719</v>
      </c>
      <c r="D278" s="46">
        <v>198</v>
      </c>
      <c r="E278" s="46">
        <v>201</v>
      </c>
      <c r="F278" s="46">
        <v>209</v>
      </c>
      <c r="G278" s="46">
        <v>187</v>
      </c>
      <c r="H278" s="76">
        <v>171</v>
      </c>
      <c r="I278" s="76">
        <v>170</v>
      </c>
      <c r="J278" s="76">
        <v>177</v>
      </c>
      <c r="K278" s="76">
        <v>176</v>
      </c>
    </row>
    <row r="279" spans="1:11" ht="15.75">
      <c r="B279" s="311" t="str">
        <f t="shared" si="6"/>
        <v>EPB</v>
      </c>
      <c r="C279" s="311" t="s">
        <v>720</v>
      </c>
      <c r="D279" s="312">
        <v>2021</v>
      </c>
      <c r="E279" s="312">
        <v>2020</v>
      </c>
      <c r="F279" s="312">
        <v>2019</v>
      </c>
      <c r="G279" s="312">
        <v>2018</v>
      </c>
      <c r="H279" s="312">
        <v>2017</v>
      </c>
      <c r="I279" s="312">
        <v>2016</v>
      </c>
      <c r="J279" s="312">
        <v>2015</v>
      </c>
      <c r="K279" s="312">
        <v>2014</v>
      </c>
    </row>
    <row r="280" spans="1:11" ht="15.75">
      <c r="B280" s="76" t="str">
        <f t="shared" si="6"/>
        <v>EPB</v>
      </c>
      <c r="C280" s="13" t="s">
        <v>752</v>
      </c>
      <c r="D280" s="45">
        <v>2313</v>
      </c>
      <c r="E280" s="45">
        <v>2989</v>
      </c>
      <c r="F280" s="45">
        <v>3363</v>
      </c>
      <c r="G280" s="45">
        <v>3219</v>
      </c>
      <c r="H280" s="177">
        <v>2959</v>
      </c>
      <c r="I280" s="177">
        <v>3313</v>
      </c>
      <c r="J280" s="177">
        <v>3396</v>
      </c>
      <c r="K280" s="177">
        <v>3892</v>
      </c>
    </row>
    <row r="281" spans="1:11" ht="15.75">
      <c r="B281" s="76" t="str">
        <f t="shared" si="6"/>
        <v>EPB</v>
      </c>
      <c r="C281" s="254" t="s">
        <v>753</v>
      </c>
      <c r="D281" s="46">
        <v>369</v>
      </c>
      <c r="E281" s="46">
        <v>441</v>
      </c>
      <c r="F281" s="46">
        <v>754</v>
      </c>
      <c r="G281" s="46">
        <v>604</v>
      </c>
      <c r="H281" s="76">
        <v>325</v>
      </c>
      <c r="I281" s="76">
        <v>348</v>
      </c>
      <c r="J281" s="76">
        <v>395</v>
      </c>
      <c r="K281" s="76">
        <v>567</v>
      </c>
    </row>
    <row r="282" spans="1:11" s="25" customFormat="1" ht="15.75">
      <c r="A282" s="52"/>
      <c r="B282" s="311" t="str">
        <f t="shared" si="6"/>
        <v>EPB</v>
      </c>
      <c r="C282" s="311" t="s">
        <v>723</v>
      </c>
      <c r="D282" s="312">
        <v>2021</v>
      </c>
      <c r="E282" s="312">
        <v>2020</v>
      </c>
      <c r="F282" s="312">
        <v>2019</v>
      </c>
      <c r="G282" s="312">
        <v>2018</v>
      </c>
      <c r="H282" s="312">
        <v>2017</v>
      </c>
      <c r="I282" s="312">
        <v>2016</v>
      </c>
      <c r="J282" s="312">
        <v>2015</v>
      </c>
      <c r="K282" s="312">
        <v>2014</v>
      </c>
    </row>
    <row r="283" spans="1:11" ht="15.75">
      <c r="B283" s="76" t="str">
        <f t="shared" si="6"/>
        <v>EPB</v>
      </c>
      <c r="C283" s="214" t="s">
        <v>724</v>
      </c>
      <c r="D283" s="45">
        <v>10783</v>
      </c>
      <c r="E283" s="45">
        <v>297913</v>
      </c>
      <c r="F283" s="45">
        <v>279342</v>
      </c>
      <c r="G283" s="45">
        <v>296539</v>
      </c>
      <c r="H283" s="177">
        <v>286591</v>
      </c>
      <c r="I283" s="177">
        <v>305749</v>
      </c>
      <c r="J283" s="177">
        <v>10456</v>
      </c>
      <c r="K283" s="177">
        <v>15934</v>
      </c>
    </row>
    <row r="284" spans="1:11" ht="15.75">
      <c r="B284" s="76" t="str">
        <f t="shared" si="6"/>
        <v>EPB</v>
      </c>
      <c r="C284" s="214" t="s">
        <v>725</v>
      </c>
      <c r="D284" s="46">
        <v>159.68</v>
      </c>
      <c r="E284" s="46">
        <v>299.36</v>
      </c>
      <c r="F284" s="46">
        <v>332.37</v>
      </c>
      <c r="G284" s="46">
        <v>254.11</v>
      </c>
      <c r="H284" s="76">
        <v>742.59</v>
      </c>
      <c r="I284" s="76">
        <v>898.87</v>
      </c>
      <c r="J284" s="76">
        <v>697.78</v>
      </c>
      <c r="K284" s="76">
        <v>801.26</v>
      </c>
    </row>
    <row r="285" spans="1:11" ht="15.75">
      <c r="B285" s="76" t="str">
        <f t="shared" si="6"/>
        <v>EPB</v>
      </c>
      <c r="C285" s="214" t="s">
        <v>726</v>
      </c>
      <c r="D285" s="46">
        <v>7.15</v>
      </c>
      <c r="E285" s="46">
        <v>8.91</v>
      </c>
      <c r="F285" s="46">
        <v>16.82</v>
      </c>
      <c r="G285" s="46">
        <v>12.39</v>
      </c>
      <c r="H285" s="76">
        <v>5.66</v>
      </c>
      <c r="I285" s="76">
        <v>5.68</v>
      </c>
      <c r="J285" s="76">
        <v>6.07</v>
      </c>
      <c r="K285" s="76">
        <v>9.56</v>
      </c>
    </row>
    <row r="286" spans="1:11" ht="15.75">
      <c r="B286" s="311" t="str">
        <f t="shared" si="6"/>
        <v>EPB</v>
      </c>
      <c r="C286" s="311" t="s">
        <v>727</v>
      </c>
      <c r="D286" s="312">
        <v>2021</v>
      </c>
      <c r="E286" s="312">
        <v>2020</v>
      </c>
      <c r="F286" s="312">
        <v>2019</v>
      </c>
      <c r="G286" s="312">
        <v>2018</v>
      </c>
      <c r="H286" s="312">
        <v>2017</v>
      </c>
      <c r="I286" s="312">
        <v>2016</v>
      </c>
      <c r="J286" s="312">
        <v>2015</v>
      </c>
      <c r="K286" s="312">
        <v>2014</v>
      </c>
    </row>
    <row r="287" spans="1:11" ht="15.75">
      <c r="B287" s="76" t="str">
        <f t="shared" si="6"/>
        <v>EPB</v>
      </c>
      <c r="C287" s="13" t="s">
        <v>754</v>
      </c>
      <c r="D287" s="45">
        <v>516207</v>
      </c>
      <c r="E287" s="45">
        <v>373068</v>
      </c>
      <c r="F287" s="45">
        <v>447371</v>
      </c>
      <c r="G287" s="45">
        <v>377326</v>
      </c>
      <c r="H287" s="177">
        <v>308269</v>
      </c>
      <c r="I287" s="177">
        <v>312515</v>
      </c>
      <c r="J287" s="177">
        <v>326306</v>
      </c>
      <c r="K287" s="177">
        <v>308043</v>
      </c>
    </row>
    <row r="288" spans="1:11" ht="15.75">
      <c r="B288" s="76" t="str">
        <f t="shared" si="6"/>
        <v>EPB</v>
      </c>
      <c r="C288" s="13" t="s">
        <v>755</v>
      </c>
      <c r="D288" s="45">
        <v>41932</v>
      </c>
      <c r="E288" s="45">
        <v>35369</v>
      </c>
      <c r="F288" s="45">
        <v>37427</v>
      </c>
      <c r="G288" s="45">
        <v>43918</v>
      </c>
      <c r="H288" s="177">
        <v>15996</v>
      </c>
      <c r="I288" s="177">
        <v>26209</v>
      </c>
      <c r="J288" s="177">
        <v>16736</v>
      </c>
      <c r="K288" s="177">
        <v>18980</v>
      </c>
    </row>
    <row r="289" spans="1:11" ht="15.75">
      <c r="B289" s="76" t="str">
        <f t="shared" si="6"/>
        <v>EPB</v>
      </c>
      <c r="C289" s="13" t="s">
        <v>756</v>
      </c>
      <c r="D289" s="47">
        <v>0.91879999999999995</v>
      </c>
      <c r="E289" s="47">
        <v>0.9052</v>
      </c>
      <c r="F289" s="47">
        <v>0.9163</v>
      </c>
      <c r="G289" s="47">
        <v>0.88360000000000005</v>
      </c>
      <c r="H289" s="178">
        <v>0.94810000000000005</v>
      </c>
      <c r="I289" s="178">
        <v>0.91610000000000003</v>
      </c>
      <c r="J289" s="178">
        <v>0.94869999999999999</v>
      </c>
      <c r="K289" s="178">
        <v>0.93840000000000001</v>
      </c>
    </row>
    <row r="290" spans="1:11" s="25" customFormat="1" ht="15.75">
      <c r="A290" s="52"/>
      <c r="B290" s="311" t="str">
        <f t="shared" si="6"/>
        <v>EPB</v>
      </c>
      <c r="C290" s="311" t="s">
        <v>731</v>
      </c>
      <c r="D290" s="312">
        <v>2021</v>
      </c>
      <c r="E290" s="312">
        <v>2020</v>
      </c>
      <c r="F290" s="312">
        <v>2019</v>
      </c>
      <c r="G290" s="312">
        <v>2018</v>
      </c>
      <c r="H290" s="312">
        <v>2017</v>
      </c>
      <c r="I290" s="312">
        <v>2016</v>
      </c>
      <c r="J290" s="312">
        <v>2015</v>
      </c>
      <c r="K290" s="312">
        <v>2014</v>
      </c>
    </row>
    <row r="291" spans="1:11" ht="15.75">
      <c r="B291" s="76" t="str">
        <f t="shared" si="6"/>
        <v>EPB</v>
      </c>
      <c r="C291" s="214" t="s">
        <v>758</v>
      </c>
      <c r="D291" s="45">
        <v>324034</v>
      </c>
      <c r="E291" s="45">
        <v>385231</v>
      </c>
      <c r="F291" s="45">
        <v>364752</v>
      </c>
      <c r="G291" s="45">
        <v>365069</v>
      </c>
      <c r="H291" s="177">
        <v>379436</v>
      </c>
      <c r="I291" s="177">
        <v>400536</v>
      </c>
      <c r="J291" s="177">
        <v>16739</v>
      </c>
      <c r="K291" s="177">
        <v>21160</v>
      </c>
    </row>
    <row r="292" spans="1:11" ht="15.75">
      <c r="B292" s="76" t="str">
        <f t="shared" si="6"/>
        <v>EPB</v>
      </c>
      <c r="C292" s="13" t="s">
        <v>733</v>
      </c>
      <c r="D292" s="45">
        <v>1623</v>
      </c>
      <c r="E292" s="45">
        <v>1550</v>
      </c>
      <c r="F292" s="45">
        <v>1647</v>
      </c>
      <c r="G292" s="45">
        <v>1509</v>
      </c>
      <c r="H292" s="177">
        <v>1831</v>
      </c>
      <c r="I292" s="177">
        <v>5144</v>
      </c>
      <c r="J292" s="177">
        <v>1794</v>
      </c>
      <c r="K292" s="177">
        <v>1400</v>
      </c>
    </row>
    <row r="293" spans="1:11" ht="15.75">
      <c r="B293" s="76" t="str">
        <f t="shared" si="6"/>
        <v>EPB</v>
      </c>
      <c r="C293" s="13" t="s">
        <v>734</v>
      </c>
      <c r="D293" s="46">
        <v>771</v>
      </c>
      <c r="E293" s="46" t="s">
        <v>777</v>
      </c>
      <c r="F293" s="46">
        <v>900</v>
      </c>
      <c r="G293" s="46">
        <v>584</v>
      </c>
      <c r="H293" s="76">
        <v>378</v>
      </c>
      <c r="I293" s="76">
        <v>377</v>
      </c>
      <c r="J293" s="76">
        <v>546</v>
      </c>
      <c r="K293" s="76">
        <v>408</v>
      </c>
    </row>
    <row r="294" spans="1:11" ht="15.75">
      <c r="B294" s="76" t="str">
        <f t="shared" si="6"/>
        <v>EPB</v>
      </c>
      <c r="C294" s="13" t="s">
        <v>735</v>
      </c>
      <c r="D294" s="45">
        <v>3770</v>
      </c>
      <c r="E294" s="45">
        <v>3141</v>
      </c>
      <c r="F294" s="45">
        <v>2815</v>
      </c>
      <c r="G294" s="45">
        <v>2798</v>
      </c>
      <c r="H294" s="177">
        <v>3536</v>
      </c>
      <c r="I294" s="177">
        <v>2601</v>
      </c>
      <c r="J294" s="177">
        <v>2251</v>
      </c>
      <c r="K294" s="177">
        <v>2343</v>
      </c>
    </row>
    <row r="295" spans="1:11" ht="15.75">
      <c r="B295" s="76" t="str">
        <f t="shared" si="6"/>
        <v>EPB</v>
      </c>
      <c r="C295" s="229" t="s">
        <v>745</v>
      </c>
      <c r="D295" s="138"/>
      <c r="E295" s="138"/>
      <c r="F295" s="138"/>
      <c r="G295" s="138"/>
      <c r="H295" s="138"/>
      <c r="I295" s="138"/>
      <c r="J295" s="138"/>
      <c r="K295" s="138"/>
    </row>
    <row r="296" spans="1:11" ht="15.95" customHeight="1">
      <c r="B296" s="76" t="str">
        <f t="shared" si="6"/>
        <v>EPB</v>
      </c>
      <c r="C296" s="229" t="s">
        <v>778</v>
      </c>
    </row>
    <row r="297" spans="1:11" ht="15.95" customHeight="1">
      <c r="B297" s="76" t="str">
        <f t="shared" si="6"/>
        <v>EPB</v>
      </c>
      <c r="C297" s="229" t="s">
        <v>770</v>
      </c>
    </row>
    <row r="298" spans="1:11" ht="15.95" customHeight="1">
      <c r="B298" s="76" t="str">
        <f t="shared" si="6"/>
        <v>EPB</v>
      </c>
      <c r="C298" s="229"/>
    </row>
    <row r="299" spans="1:11" s="25" customFormat="1" ht="15.75">
      <c r="A299" s="52"/>
      <c r="B299" s="311" t="s">
        <v>21</v>
      </c>
      <c r="C299" s="311" t="s">
        <v>704</v>
      </c>
      <c r="D299" s="312">
        <v>2021</v>
      </c>
      <c r="E299" s="312">
        <v>2020</v>
      </c>
      <c r="F299" s="312">
        <v>2019</v>
      </c>
      <c r="G299" s="312">
        <v>2018</v>
      </c>
      <c r="H299" s="312">
        <v>2017</v>
      </c>
      <c r="I299" s="312">
        <v>2016</v>
      </c>
      <c r="J299" s="686"/>
      <c r="K299" s="687"/>
    </row>
    <row r="300" spans="1:11" ht="15.75">
      <c r="B300" s="76" t="str">
        <f>$B$299</f>
        <v>ERO</v>
      </c>
      <c r="C300" s="70" t="s">
        <v>705</v>
      </c>
      <c r="D300" s="175"/>
      <c r="E300" s="175"/>
      <c r="F300" s="175"/>
      <c r="G300" s="175"/>
      <c r="H300" s="176"/>
      <c r="I300" s="176"/>
      <c r="J300" s="688"/>
      <c r="K300" s="632"/>
    </row>
    <row r="301" spans="1:11" ht="15.75">
      <c r="B301" s="76" t="str">
        <f t="shared" ref="B301:B339" si="7">$B$299</f>
        <v>ERO</v>
      </c>
      <c r="C301" s="73" t="s">
        <v>706</v>
      </c>
      <c r="D301" s="215">
        <v>1</v>
      </c>
      <c r="E301" s="215">
        <v>1</v>
      </c>
      <c r="F301" s="215">
        <v>1</v>
      </c>
      <c r="G301" s="215">
        <v>1</v>
      </c>
      <c r="H301" s="215">
        <v>1</v>
      </c>
      <c r="I301" s="215">
        <v>1</v>
      </c>
      <c r="J301" s="688"/>
      <c r="K301" s="632"/>
    </row>
    <row r="302" spans="1:11" ht="15.75">
      <c r="B302" s="76" t="str">
        <f t="shared" si="7"/>
        <v>ERO</v>
      </c>
      <c r="C302" s="92" t="s">
        <v>707</v>
      </c>
      <c r="D302" s="43">
        <v>0.40400000000000003</v>
      </c>
      <c r="E302" s="43">
        <v>0.40600000000000003</v>
      </c>
      <c r="F302" s="43">
        <v>0.38200000000000001</v>
      </c>
      <c r="G302" s="43">
        <v>0.39400000000000002</v>
      </c>
      <c r="H302" s="43">
        <v>0.38800000000000001</v>
      </c>
      <c r="I302" s="43">
        <v>0.36630000000000001</v>
      </c>
      <c r="J302" s="688"/>
      <c r="K302" s="632"/>
    </row>
    <row r="303" spans="1:11" ht="15.75">
      <c r="B303" s="76" t="str">
        <f t="shared" si="7"/>
        <v>ERO</v>
      </c>
      <c r="C303" s="92" t="s">
        <v>708</v>
      </c>
      <c r="D303" s="43">
        <v>6.8000000000000005E-2</v>
      </c>
      <c r="E303" s="43">
        <v>5.2999999999999999E-2</v>
      </c>
      <c r="F303" s="43">
        <v>4.2000000000000003E-2</v>
      </c>
      <c r="G303" s="43">
        <v>2.9000000000000001E-2</v>
      </c>
      <c r="H303" s="43">
        <v>3.2000000000000001E-2</v>
      </c>
      <c r="I303" s="43">
        <v>3.3000000000000002E-2</v>
      </c>
      <c r="J303" s="688"/>
      <c r="K303" s="632"/>
    </row>
    <row r="304" spans="1:11" ht="15.75">
      <c r="B304" s="76" t="str">
        <f t="shared" si="7"/>
        <v>ERO</v>
      </c>
      <c r="C304" s="92" t="s">
        <v>74</v>
      </c>
      <c r="D304" s="43">
        <v>0.193</v>
      </c>
      <c r="E304" s="43">
        <v>0.20699999999999999</v>
      </c>
      <c r="F304" s="43">
        <v>0.22</v>
      </c>
      <c r="G304" s="43">
        <v>0.214</v>
      </c>
      <c r="H304" s="43">
        <v>0.11</v>
      </c>
      <c r="I304" s="43">
        <v>0.13489999999999999</v>
      </c>
      <c r="J304" s="688"/>
      <c r="K304" s="632"/>
    </row>
    <row r="305" spans="1:11" ht="15.75">
      <c r="B305" s="76" t="str">
        <f t="shared" si="7"/>
        <v>ERO</v>
      </c>
      <c r="C305" s="92" t="s">
        <v>75</v>
      </c>
      <c r="D305" s="43">
        <v>8.5000000000000006E-2</v>
      </c>
      <c r="E305" s="43">
        <v>9.2999999999999999E-2</v>
      </c>
      <c r="F305" s="43">
        <v>0.1</v>
      </c>
      <c r="G305" s="43">
        <v>0.105</v>
      </c>
      <c r="H305" s="43">
        <v>0.216</v>
      </c>
      <c r="I305" s="43">
        <v>0.21759999999999999</v>
      </c>
      <c r="J305" s="688"/>
      <c r="K305" s="632"/>
    </row>
    <row r="306" spans="1:11" ht="15.75">
      <c r="B306" s="76" t="str">
        <f t="shared" si="7"/>
        <v>ERO</v>
      </c>
      <c r="C306" s="92" t="s">
        <v>76</v>
      </c>
      <c r="D306" s="43">
        <v>0.121</v>
      </c>
      <c r="E306" s="43">
        <v>0.11600000000000001</v>
      </c>
      <c r="F306" s="43">
        <v>0.111</v>
      </c>
      <c r="G306" s="43">
        <v>0.113</v>
      </c>
      <c r="H306" s="43">
        <v>0.112</v>
      </c>
      <c r="I306" s="43">
        <v>0.1079</v>
      </c>
      <c r="J306" s="688"/>
      <c r="K306" s="632"/>
    </row>
    <row r="307" spans="1:11" ht="15.75">
      <c r="B307" s="76" t="str">
        <f t="shared" si="7"/>
        <v>ERO</v>
      </c>
      <c r="C307" s="92" t="s">
        <v>77</v>
      </c>
      <c r="D307" s="43">
        <v>5.0999999999999997E-2</v>
      </c>
      <c r="E307" s="43">
        <v>4.9000000000000002E-2</v>
      </c>
      <c r="F307" s="43">
        <v>0.05</v>
      </c>
      <c r="G307" s="43">
        <v>5.2999999999999999E-2</v>
      </c>
      <c r="H307" s="43">
        <v>7.6999999999999999E-2</v>
      </c>
      <c r="I307" s="43">
        <v>7.6300000000000007E-2</v>
      </c>
      <c r="J307" s="688"/>
      <c r="K307" s="632"/>
    </row>
    <row r="308" spans="1:11" ht="15.75">
      <c r="B308" s="76" t="str">
        <f t="shared" si="7"/>
        <v>ERO</v>
      </c>
      <c r="C308" s="92" t="s">
        <v>78</v>
      </c>
      <c r="D308" s="43">
        <v>1.9E-2</v>
      </c>
      <c r="E308" s="43">
        <v>1.7999999999999999E-2</v>
      </c>
      <c r="F308" s="43">
        <v>1.7999999999999999E-2</v>
      </c>
      <c r="G308" s="43">
        <v>1.7999999999999999E-2</v>
      </c>
      <c r="H308" s="43">
        <v>4.7E-2</v>
      </c>
      <c r="I308" s="43">
        <v>4.6399999999999997E-2</v>
      </c>
      <c r="J308" s="688"/>
      <c r="K308" s="632"/>
    </row>
    <row r="309" spans="1:11" s="25" customFormat="1" ht="15.75">
      <c r="A309" s="52"/>
      <c r="B309" s="76" t="str">
        <f t="shared" si="7"/>
        <v>ERO</v>
      </c>
      <c r="C309" s="92" t="s">
        <v>79</v>
      </c>
      <c r="D309" s="43">
        <v>5.8000000000000003E-2</v>
      </c>
      <c r="E309" s="43">
        <v>5.7000000000000002E-2</v>
      </c>
      <c r="F309" s="43">
        <v>7.5999999999999998E-2</v>
      </c>
      <c r="G309" s="43">
        <v>7.4999999999999997E-2</v>
      </c>
      <c r="H309" s="43">
        <v>1.7999999999999999E-2</v>
      </c>
      <c r="I309" s="43">
        <v>1.7500000000000002E-2</v>
      </c>
      <c r="J309" s="671"/>
      <c r="K309" s="672"/>
    </row>
    <row r="310" spans="1:11" s="25" customFormat="1" ht="15.75">
      <c r="A310" s="52"/>
      <c r="B310" s="311" t="str">
        <f t="shared" si="7"/>
        <v>ERO</v>
      </c>
      <c r="C310" s="311" t="s">
        <v>709</v>
      </c>
      <c r="D310" s="312">
        <v>2021</v>
      </c>
      <c r="E310" s="312">
        <v>2020</v>
      </c>
      <c r="F310" s="312">
        <v>2019</v>
      </c>
      <c r="G310" s="312">
        <v>2018</v>
      </c>
      <c r="H310" s="312">
        <v>2017</v>
      </c>
      <c r="I310" s="312">
        <v>2016</v>
      </c>
      <c r="J310" s="671"/>
      <c r="K310" s="672"/>
    </row>
    <row r="311" spans="1:11" ht="15.75">
      <c r="B311" s="76" t="str">
        <f t="shared" si="7"/>
        <v>ERO</v>
      </c>
      <c r="C311" s="214" t="s">
        <v>750</v>
      </c>
      <c r="D311" s="46">
        <v>44.99</v>
      </c>
      <c r="E311" s="46" t="s">
        <v>100</v>
      </c>
      <c r="F311" s="46">
        <v>43.84</v>
      </c>
      <c r="G311" s="46">
        <v>62.48</v>
      </c>
      <c r="H311" s="46">
        <v>53</v>
      </c>
      <c r="I311" s="46">
        <v>61</v>
      </c>
      <c r="J311" s="688"/>
      <c r="K311" s="632"/>
    </row>
    <row r="312" spans="1:11" ht="25.5">
      <c r="B312" s="76" t="str">
        <f t="shared" si="7"/>
        <v>ERO</v>
      </c>
      <c r="C312" s="26" t="s">
        <v>711</v>
      </c>
      <c r="D312" s="46">
        <v>61</v>
      </c>
      <c r="E312" s="46">
        <v>70.099999999999994</v>
      </c>
      <c r="F312" s="46">
        <v>63.4</v>
      </c>
      <c r="G312" s="46">
        <v>66.099999999999994</v>
      </c>
      <c r="H312" s="46">
        <v>69.2</v>
      </c>
      <c r="I312" s="46">
        <v>66.099999999999994</v>
      </c>
      <c r="J312" s="688"/>
      <c r="K312" s="632"/>
    </row>
    <row r="313" spans="1:11" s="25" customFormat="1" ht="15.75">
      <c r="A313" s="52"/>
      <c r="B313" s="311" t="str">
        <f t="shared" si="7"/>
        <v>ERO</v>
      </c>
      <c r="C313" s="311" t="s">
        <v>712</v>
      </c>
      <c r="D313" s="312">
        <v>2021</v>
      </c>
      <c r="E313" s="312">
        <v>2020</v>
      </c>
      <c r="F313" s="312">
        <v>2019</v>
      </c>
      <c r="G313" s="312">
        <v>2018</v>
      </c>
      <c r="H313" s="312">
        <v>2017</v>
      </c>
      <c r="I313" s="312">
        <v>2016</v>
      </c>
      <c r="J313" s="671"/>
      <c r="K313" s="672"/>
    </row>
    <row r="314" spans="1:11" ht="15.75">
      <c r="B314" s="76" t="str">
        <f t="shared" si="7"/>
        <v>ERO</v>
      </c>
      <c r="C314" s="228" t="s">
        <v>713</v>
      </c>
      <c r="D314" s="46"/>
      <c r="E314" s="46"/>
      <c r="F314" s="46"/>
      <c r="G314" s="46"/>
      <c r="H314" s="46"/>
      <c r="I314" s="46"/>
      <c r="J314" s="688"/>
      <c r="K314" s="632"/>
    </row>
    <row r="315" spans="1:11" ht="15.75">
      <c r="B315" s="76" t="str">
        <f t="shared" si="7"/>
        <v>ERO</v>
      </c>
      <c r="C315" s="26" t="s">
        <v>714</v>
      </c>
      <c r="D315" s="45">
        <v>894967</v>
      </c>
      <c r="E315" s="45">
        <v>1262313</v>
      </c>
      <c r="F315" s="45" t="s">
        <v>779</v>
      </c>
      <c r="G315" s="45">
        <v>631947</v>
      </c>
      <c r="H315" s="45">
        <v>650920</v>
      </c>
      <c r="I315" s="45">
        <v>644135</v>
      </c>
      <c r="J315" s="688"/>
      <c r="K315" s="632"/>
    </row>
    <row r="316" spans="1:11" ht="15.75">
      <c r="B316" s="76" t="str">
        <f t="shared" si="7"/>
        <v>ERO</v>
      </c>
      <c r="C316" s="26" t="s">
        <v>715</v>
      </c>
      <c r="D316" s="46">
        <v>62</v>
      </c>
      <c r="E316" s="46">
        <v>97</v>
      </c>
      <c r="F316" s="46" t="s">
        <v>184</v>
      </c>
      <c r="G316" s="46">
        <v>50</v>
      </c>
      <c r="H316" s="46">
        <v>14</v>
      </c>
      <c r="I316" s="46">
        <v>14</v>
      </c>
      <c r="J316" s="688"/>
      <c r="K316" s="632"/>
    </row>
    <row r="317" spans="1:11" ht="15.75">
      <c r="B317" s="76" t="str">
        <f t="shared" si="7"/>
        <v>ERO</v>
      </c>
      <c r="C317" s="26" t="s">
        <v>716</v>
      </c>
      <c r="D317" s="47">
        <v>0.88919999999999999</v>
      </c>
      <c r="E317" s="47">
        <v>0.88419999999999999</v>
      </c>
      <c r="F317" s="47" t="s">
        <v>780</v>
      </c>
      <c r="G317" s="47">
        <v>0.9476</v>
      </c>
      <c r="H317" s="47">
        <v>0.92720000000000002</v>
      </c>
      <c r="I317" s="47">
        <v>0.93440000000000001</v>
      </c>
      <c r="J317" s="688"/>
      <c r="K317" s="632"/>
    </row>
    <row r="318" spans="1:11" ht="15.75">
      <c r="B318" s="76" t="str">
        <f t="shared" si="7"/>
        <v>ERO</v>
      </c>
      <c r="C318" s="26" t="s">
        <v>717</v>
      </c>
      <c r="D318" s="47">
        <v>2.14</v>
      </c>
      <c r="E318" s="47">
        <v>2.9499999999999998E-2</v>
      </c>
      <c r="F318" s="47" t="s">
        <v>781</v>
      </c>
      <c r="G318" s="47">
        <v>1.12E-2</v>
      </c>
      <c r="H318" s="47">
        <v>2.1000000000000001E-2</v>
      </c>
      <c r="I318" s="47">
        <v>1.7999999999999999E-2</v>
      </c>
      <c r="J318" s="688"/>
      <c r="K318" s="632"/>
    </row>
    <row r="319" spans="1:11" ht="15.75">
      <c r="B319" s="76" t="str">
        <f t="shared" si="7"/>
        <v>ERO</v>
      </c>
      <c r="C319" s="26" t="s">
        <v>718</v>
      </c>
      <c r="D319" s="47">
        <v>0</v>
      </c>
      <c r="E319" s="47">
        <v>0</v>
      </c>
      <c r="F319" s="47" t="s">
        <v>782</v>
      </c>
      <c r="G319" s="47">
        <v>0</v>
      </c>
      <c r="H319" s="47">
        <v>0</v>
      </c>
      <c r="I319" s="47">
        <v>0</v>
      </c>
      <c r="J319" s="688"/>
      <c r="K319" s="632"/>
    </row>
    <row r="320" spans="1:11" ht="15.75">
      <c r="B320" s="76" t="str">
        <f t="shared" si="7"/>
        <v>ERO</v>
      </c>
      <c r="C320" s="26" t="s">
        <v>719</v>
      </c>
      <c r="D320" s="46">
        <v>218</v>
      </c>
      <c r="E320" s="46">
        <v>178</v>
      </c>
      <c r="F320" s="46" t="s">
        <v>783</v>
      </c>
      <c r="G320" s="46">
        <v>148</v>
      </c>
      <c r="H320" s="46">
        <v>154</v>
      </c>
      <c r="I320" s="46">
        <v>165</v>
      </c>
      <c r="J320" s="688"/>
      <c r="K320" s="632"/>
    </row>
    <row r="321" spans="1:11" ht="15.75">
      <c r="B321" s="311" t="str">
        <f t="shared" si="7"/>
        <v>ERO</v>
      </c>
      <c r="C321" s="311" t="s">
        <v>720</v>
      </c>
      <c r="D321" s="312">
        <v>2021</v>
      </c>
      <c r="E321" s="312">
        <v>2020</v>
      </c>
      <c r="F321" s="312">
        <v>2019</v>
      </c>
      <c r="G321" s="312">
        <v>2018</v>
      </c>
      <c r="H321" s="312">
        <v>2017</v>
      </c>
      <c r="I321" s="312">
        <v>2016</v>
      </c>
      <c r="J321" s="688"/>
      <c r="K321" s="632"/>
    </row>
    <row r="322" spans="1:11" ht="15.75">
      <c r="B322" s="76" t="str">
        <f t="shared" si="7"/>
        <v>ERO</v>
      </c>
      <c r="C322" s="26" t="s">
        <v>721</v>
      </c>
      <c r="D322" s="45">
        <v>1183</v>
      </c>
      <c r="E322" s="45">
        <v>1428</v>
      </c>
      <c r="F322" s="45">
        <v>1974</v>
      </c>
      <c r="G322" s="45">
        <v>1461</v>
      </c>
      <c r="H322" s="45">
        <v>1166</v>
      </c>
      <c r="I322" s="45">
        <v>1800</v>
      </c>
      <c r="J322" s="688"/>
      <c r="K322" s="632"/>
    </row>
    <row r="323" spans="1:11" ht="15.75">
      <c r="B323" s="76" t="str">
        <f t="shared" si="7"/>
        <v>ERO</v>
      </c>
      <c r="C323" s="26" t="s">
        <v>741</v>
      </c>
      <c r="D323" s="45">
        <v>199</v>
      </c>
      <c r="E323" s="45">
        <v>385</v>
      </c>
      <c r="F323" s="45">
        <v>242</v>
      </c>
      <c r="G323" s="46">
        <v>277</v>
      </c>
      <c r="H323" s="45">
        <v>196</v>
      </c>
      <c r="I323" s="45">
        <v>339</v>
      </c>
      <c r="J323" s="688"/>
      <c r="K323" s="632"/>
    </row>
    <row r="324" spans="1:11" s="25" customFormat="1" ht="15.75">
      <c r="A324" s="52"/>
      <c r="B324" s="311" t="str">
        <f t="shared" si="7"/>
        <v>ERO</v>
      </c>
      <c r="C324" s="311" t="s">
        <v>723</v>
      </c>
      <c r="D324" s="312">
        <v>2021</v>
      </c>
      <c r="E324" s="312">
        <v>2020</v>
      </c>
      <c r="F324" s="312">
        <v>2019</v>
      </c>
      <c r="G324" s="312">
        <v>2018</v>
      </c>
      <c r="H324" s="312">
        <v>2017</v>
      </c>
      <c r="I324" s="312">
        <v>2016</v>
      </c>
      <c r="J324" s="671"/>
      <c r="K324" s="672"/>
    </row>
    <row r="325" spans="1:11" ht="15.75">
      <c r="B325" s="76" t="str">
        <f t="shared" si="7"/>
        <v>ERO</v>
      </c>
      <c r="C325" s="26" t="s">
        <v>742</v>
      </c>
      <c r="D325" s="45">
        <v>10840</v>
      </c>
      <c r="E325" s="45">
        <v>27693</v>
      </c>
      <c r="F325" s="45">
        <v>27456</v>
      </c>
      <c r="G325" s="45">
        <v>3840</v>
      </c>
      <c r="H325" s="45">
        <v>3436</v>
      </c>
      <c r="I325" s="45">
        <v>3525</v>
      </c>
      <c r="J325" s="688"/>
      <c r="K325" s="632"/>
    </row>
    <row r="326" spans="1:11" ht="15.75">
      <c r="B326" s="76" t="str">
        <f t="shared" si="7"/>
        <v>ERO</v>
      </c>
      <c r="C326" s="26" t="s">
        <v>725</v>
      </c>
      <c r="D326" s="46">
        <v>197.64</v>
      </c>
      <c r="E326" s="46">
        <v>274.92</v>
      </c>
      <c r="F326" s="46">
        <v>577</v>
      </c>
      <c r="G326" s="46">
        <v>130</v>
      </c>
      <c r="H326" s="46">
        <v>173</v>
      </c>
      <c r="I326" s="46">
        <v>179</v>
      </c>
      <c r="J326" s="688"/>
      <c r="K326" s="632"/>
    </row>
    <row r="327" spans="1:11" ht="15.75">
      <c r="B327" s="76" t="str">
        <f t="shared" si="7"/>
        <v>ERO</v>
      </c>
      <c r="C327" s="26" t="s">
        <v>726</v>
      </c>
      <c r="D327" s="46">
        <v>16.079000000000001</v>
      </c>
      <c r="E327" s="46">
        <v>37.207000000000001</v>
      </c>
      <c r="F327" s="46">
        <v>64.31</v>
      </c>
      <c r="G327" s="46">
        <v>6.02</v>
      </c>
      <c r="H327" s="46">
        <v>3.81</v>
      </c>
      <c r="I327" s="46">
        <v>5.24</v>
      </c>
      <c r="J327" s="688"/>
      <c r="K327" s="632"/>
    </row>
    <row r="328" spans="1:11" ht="15.75">
      <c r="B328" s="311" t="str">
        <f t="shared" si="7"/>
        <v>ERO</v>
      </c>
      <c r="C328" s="311" t="s">
        <v>727</v>
      </c>
      <c r="D328" s="312">
        <v>2021</v>
      </c>
      <c r="E328" s="312">
        <v>2020</v>
      </c>
      <c r="F328" s="312">
        <v>2019</v>
      </c>
      <c r="G328" s="312">
        <v>2018</v>
      </c>
      <c r="H328" s="312">
        <v>2017</v>
      </c>
      <c r="I328" s="312">
        <v>2016</v>
      </c>
      <c r="J328" s="688"/>
      <c r="K328" s="632"/>
    </row>
    <row r="329" spans="1:11" ht="15.75">
      <c r="B329" s="76" t="str">
        <f t="shared" si="7"/>
        <v>ERO</v>
      </c>
      <c r="C329" s="26" t="s">
        <v>728</v>
      </c>
      <c r="D329" s="45">
        <v>362120</v>
      </c>
      <c r="E329" s="45">
        <v>252246</v>
      </c>
      <c r="F329" s="45">
        <v>311208</v>
      </c>
      <c r="G329" s="45">
        <v>259237</v>
      </c>
      <c r="H329" s="45">
        <v>278631</v>
      </c>
      <c r="I329" s="45">
        <v>220511</v>
      </c>
      <c r="J329" s="688"/>
      <c r="K329" s="632"/>
    </row>
    <row r="330" spans="1:11" ht="15.75">
      <c r="B330" s="76" t="str">
        <f t="shared" si="7"/>
        <v>ERO</v>
      </c>
      <c r="C330" s="26" t="s">
        <v>729</v>
      </c>
      <c r="D330" s="45">
        <v>26754</v>
      </c>
      <c r="E330" s="45">
        <v>34299</v>
      </c>
      <c r="F330" s="45">
        <v>57578</v>
      </c>
      <c r="G330" s="45">
        <v>11451</v>
      </c>
      <c r="H330" s="45">
        <v>367720</v>
      </c>
      <c r="I330" s="45">
        <v>8722</v>
      </c>
      <c r="J330" s="688"/>
      <c r="K330" s="632"/>
    </row>
    <row r="331" spans="1:11" ht="15.75">
      <c r="B331" s="76" t="str">
        <f t="shared" si="7"/>
        <v>ERO</v>
      </c>
      <c r="C331" s="26" t="s">
        <v>730</v>
      </c>
      <c r="D331" s="47">
        <v>0.89</v>
      </c>
      <c r="E331" s="47">
        <v>0.88029999999999997</v>
      </c>
      <c r="F331" s="47">
        <v>0.97299999999999998</v>
      </c>
      <c r="G331" s="47">
        <v>0.96</v>
      </c>
      <c r="H331" s="47">
        <v>0.73</v>
      </c>
      <c r="I331" s="47">
        <v>0.96</v>
      </c>
      <c r="J331" s="688"/>
      <c r="K331" s="632"/>
    </row>
    <row r="332" spans="1:11" s="25" customFormat="1" ht="15.75">
      <c r="A332" s="52"/>
      <c r="B332" s="311" t="str">
        <f t="shared" si="7"/>
        <v>ERO</v>
      </c>
      <c r="C332" s="311" t="s">
        <v>731</v>
      </c>
      <c r="D332" s="312">
        <v>2021</v>
      </c>
      <c r="E332" s="312">
        <v>2020</v>
      </c>
      <c r="F332" s="312">
        <v>2019</v>
      </c>
      <c r="G332" s="312">
        <v>2018</v>
      </c>
      <c r="H332" s="312">
        <v>2017</v>
      </c>
      <c r="I332" s="312">
        <v>2016</v>
      </c>
      <c r="J332" s="671"/>
      <c r="K332" s="672"/>
    </row>
    <row r="333" spans="1:11" ht="15.75">
      <c r="B333" s="76" t="str">
        <f t="shared" si="7"/>
        <v>ERO</v>
      </c>
      <c r="C333" s="214" t="s">
        <v>757</v>
      </c>
      <c r="D333" s="45">
        <v>21886</v>
      </c>
      <c r="E333" s="45">
        <v>43430</v>
      </c>
      <c r="F333" s="45">
        <v>48883</v>
      </c>
      <c r="G333" s="45">
        <v>9252</v>
      </c>
      <c r="H333" s="45">
        <v>7661</v>
      </c>
      <c r="I333" s="45">
        <v>4702</v>
      </c>
      <c r="J333" s="688"/>
      <c r="K333" s="632"/>
    </row>
    <row r="334" spans="1:11" ht="15.75">
      <c r="B334" s="76" t="str">
        <f t="shared" si="7"/>
        <v>ERO</v>
      </c>
      <c r="C334" s="214" t="s">
        <v>733</v>
      </c>
      <c r="D334" s="45">
        <v>754</v>
      </c>
      <c r="E334" s="45">
        <v>1833</v>
      </c>
      <c r="F334" s="45">
        <v>1630</v>
      </c>
      <c r="G334" s="45">
        <v>172</v>
      </c>
      <c r="H334" s="45">
        <v>250</v>
      </c>
      <c r="I334" s="45">
        <v>395</v>
      </c>
      <c r="J334" s="688"/>
      <c r="K334" s="632"/>
    </row>
    <row r="335" spans="1:11" ht="15.75">
      <c r="B335" s="76" t="str">
        <f t="shared" si="7"/>
        <v>ERO</v>
      </c>
      <c r="C335" s="214" t="s">
        <v>734</v>
      </c>
      <c r="D335" s="45">
        <v>1321</v>
      </c>
      <c r="E335" s="45">
        <v>1435</v>
      </c>
      <c r="F335" s="45">
        <v>1832</v>
      </c>
      <c r="G335" s="45">
        <v>1263</v>
      </c>
      <c r="H335" s="45">
        <v>956</v>
      </c>
      <c r="I335" s="45">
        <v>727</v>
      </c>
      <c r="J335" s="688"/>
      <c r="K335" s="632"/>
    </row>
    <row r="336" spans="1:11" ht="15.75">
      <c r="B336" s="76" t="str">
        <f t="shared" si="7"/>
        <v>ERO</v>
      </c>
      <c r="C336" s="214" t="s">
        <v>735</v>
      </c>
      <c r="D336" s="45">
        <v>271</v>
      </c>
      <c r="E336" s="45">
        <v>388</v>
      </c>
      <c r="F336" s="45">
        <v>487</v>
      </c>
      <c r="G336" s="45">
        <v>85</v>
      </c>
      <c r="H336" s="45">
        <v>119</v>
      </c>
      <c r="I336" s="45" t="s">
        <v>100</v>
      </c>
      <c r="J336" s="688"/>
      <c r="K336" s="632"/>
    </row>
    <row r="337" spans="1:11" ht="15.95" customHeight="1">
      <c r="B337" s="76" t="str">
        <f t="shared" si="7"/>
        <v>ERO</v>
      </c>
      <c r="C337" s="229" t="s">
        <v>745</v>
      </c>
      <c r="J337" s="689"/>
      <c r="K337" s="647"/>
    </row>
    <row r="338" spans="1:11" ht="15.95" customHeight="1">
      <c r="B338" s="76" t="str">
        <f t="shared" si="7"/>
        <v>ERO</v>
      </c>
      <c r="C338" s="234" t="s">
        <v>784</v>
      </c>
      <c r="J338" s="689"/>
      <c r="K338" s="647"/>
    </row>
    <row r="339" spans="1:11" ht="15.95" customHeight="1">
      <c r="B339" s="76" t="str">
        <f t="shared" si="7"/>
        <v>ERO</v>
      </c>
      <c r="C339" s="229"/>
      <c r="J339" s="689"/>
      <c r="K339" s="647"/>
    </row>
    <row r="340" spans="1:11" s="25" customFormat="1" ht="15.75">
      <c r="A340" s="52"/>
      <c r="B340" s="311" t="s">
        <v>22</v>
      </c>
      <c r="C340" s="311" t="s">
        <v>704</v>
      </c>
      <c r="D340" s="312">
        <v>2021</v>
      </c>
      <c r="E340" s="312">
        <v>2020</v>
      </c>
      <c r="F340" s="312">
        <v>2019</v>
      </c>
      <c r="G340" s="312">
        <v>2018</v>
      </c>
      <c r="H340" s="312">
        <v>2017</v>
      </c>
      <c r="I340" s="312">
        <v>2016</v>
      </c>
      <c r="J340" s="312">
        <v>2015</v>
      </c>
      <c r="K340" s="312">
        <v>2014</v>
      </c>
    </row>
    <row r="341" spans="1:11" ht="15.75">
      <c r="B341" s="76" t="str">
        <f>$B$340</f>
        <v>ESE</v>
      </c>
      <c r="C341" s="19" t="s">
        <v>705</v>
      </c>
      <c r="D341" s="94"/>
      <c r="E341" s="94"/>
      <c r="F341" s="94"/>
      <c r="G341" s="94"/>
      <c r="H341" s="71"/>
      <c r="I341" s="71"/>
      <c r="J341" s="71"/>
      <c r="K341" s="72"/>
    </row>
    <row r="342" spans="1:11" ht="15.75">
      <c r="B342" s="76" t="str">
        <f t="shared" ref="B342:B380" si="8">$B$340</f>
        <v>ESE</v>
      </c>
      <c r="C342" s="73" t="s">
        <v>706</v>
      </c>
      <c r="D342" s="215">
        <v>1</v>
      </c>
      <c r="E342" s="215">
        <v>1</v>
      </c>
      <c r="F342" s="215">
        <v>1</v>
      </c>
      <c r="G342" s="215">
        <v>1</v>
      </c>
      <c r="H342" s="215">
        <v>1</v>
      </c>
      <c r="I342" s="215">
        <v>1</v>
      </c>
      <c r="J342" s="215">
        <v>1</v>
      </c>
      <c r="K342" s="215">
        <v>1</v>
      </c>
    </row>
    <row r="343" spans="1:11" ht="15.75">
      <c r="B343" s="76" t="str">
        <f t="shared" si="8"/>
        <v>ESE</v>
      </c>
      <c r="C343" s="8" t="s">
        <v>707</v>
      </c>
      <c r="D343" s="31">
        <v>0.374</v>
      </c>
      <c r="E343" s="31">
        <v>0.36699999999999999</v>
      </c>
      <c r="F343" s="31">
        <v>0.34399999999999997</v>
      </c>
      <c r="G343" s="31">
        <v>0.33400000000000002</v>
      </c>
      <c r="H343" s="64">
        <v>0.34100000000000003</v>
      </c>
      <c r="I343" s="64">
        <v>0.34100000000000003</v>
      </c>
      <c r="J343" s="64">
        <v>0.32600000000000001</v>
      </c>
      <c r="K343" s="64">
        <v>0.27300000000000002</v>
      </c>
    </row>
    <row r="344" spans="1:11" ht="15.75">
      <c r="B344" s="76" t="str">
        <f t="shared" si="8"/>
        <v>ESE</v>
      </c>
      <c r="C344" s="8" t="s">
        <v>708</v>
      </c>
      <c r="D344" s="31">
        <v>0.11899999999999999</v>
      </c>
      <c r="E344" s="31">
        <v>0.111</v>
      </c>
      <c r="F344" s="31">
        <v>9.6000000000000002E-2</v>
      </c>
      <c r="G344" s="31">
        <v>9.6000000000000002E-2</v>
      </c>
      <c r="H344" s="64">
        <v>8.8999999999999996E-2</v>
      </c>
      <c r="I344" s="64">
        <v>8.1000000000000003E-2</v>
      </c>
      <c r="J344" s="64">
        <v>8.2000000000000003E-2</v>
      </c>
      <c r="K344" s="64">
        <v>0.13</v>
      </c>
    </row>
    <row r="345" spans="1:11" ht="15.75">
      <c r="B345" s="76" t="str">
        <f t="shared" si="8"/>
        <v>ESE</v>
      </c>
      <c r="C345" s="8" t="s">
        <v>74</v>
      </c>
      <c r="D345" s="31">
        <v>0.17699999999999999</v>
      </c>
      <c r="E345" s="31">
        <v>0.17499999999999999</v>
      </c>
      <c r="F345" s="31">
        <v>0.20699999999999999</v>
      </c>
      <c r="G345" s="31">
        <v>0.20899999999999999</v>
      </c>
      <c r="H345" s="64">
        <v>0.20799999999999999</v>
      </c>
      <c r="I345" s="64">
        <v>0.21299999999999999</v>
      </c>
      <c r="J345" s="64">
        <v>0.219</v>
      </c>
      <c r="K345" s="64">
        <v>0.218</v>
      </c>
    </row>
    <row r="346" spans="1:11" ht="15.75">
      <c r="B346" s="76" t="str">
        <f t="shared" si="8"/>
        <v>ESE</v>
      </c>
      <c r="C346" s="8" t="s">
        <v>75</v>
      </c>
      <c r="D346" s="31">
        <v>7.0999999999999994E-2</v>
      </c>
      <c r="E346" s="31">
        <v>7.5999999999999998E-2</v>
      </c>
      <c r="F346" s="31">
        <v>7.8E-2</v>
      </c>
      <c r="G346" s="31">
        <v>8.2000000000000003E-2</v>
      </c>
      <c r="H346" s="64">
        <v>9.0999999999999998E-2</v>
      </c>
      <c r="I346" s="64">
        <v>0.1</v>
      </c>
      <c r="J346" s="64">
        <v>0.11799999999999999</v>
      </c>
      <c r="K346" s="64">
        <v>0.125</v>
      </c>
    </row>
    <row r="347" spans="1:11" ht="15.75">
      <c r="B347" s="76" t="str">
        <f t="shared" si="8"/>
        <v>ESE</v>
      </c>
      <c r="C347" s="8" t="s">
        <v>76</v>
      </c>
      <c r="D347" s="31">
        <v>5.2999999999999999E-2</v>
      </c>
      <c r="E347" s="31">
        <v>4.9000000000000002E-2</v>
      </c>
      <c r="F347" s="31">
        <v>4.9000000000000002E-2</v>
      </c>
      <c r="G347" s="31">
        <v>0.05</v>
      </c>
      <c r="H347" s="64">
        <v>4.5999999999999999E-2</v>
      </c>
      <c r="I347" s="64">
        <v>4.9000000000000002E-2</v>
      </c>
      <c r="J347" s="64">
        <v>4.8000000000000001E-2</v>
      </c>
      <c r="K347" s="64">
        <v>4.2999999999999997E-2</v>
      </c>
    </row>
    <row r="348" spans="1:11" ht="15.75">
      <c r="B348" s="76" t="str">
        <f t="shared" si="8"/>
        <v>ESE</v>
      </c>
      <c r="C348" s="8" t="s">
        <v>77</v>
      </c>
      <c r="D348" s="31">
        <v>8.4000000000000005E-2</v>
      </c>
      <c r="E348" s="31">
        <v>8.2000000000000003E-2</v>
      </c>
      <c r="F348" s="31">
        <v>8.1000000000000003E-2</v>
      </c>
      <c r="G348" s="31">
        <v>8.2000000000000003E-2</v>
      </c>
      <c r="H348" s="64">
        <v>7.8E-2</v>
      </c>
      <c r="I348" s="64">
        <v>7.3999999999999996E-2</v>
      </c>
      <c r="J348" s="64">
        <v>6.6000000000000003E-2</v>
      </c>
      <c r="K348" s="64">
        <v>6.6000000000000003E-2</v>
      </c>
    </row>
    <row r="349" spans="1:11" ht="15.75">
      <c r="B349" s="76" t="str">
        <f t="shared" si="8"/>
        <v>ESE</v>
      </c>
      <c r="C349" s="8" t="s">
        <v>78</v>
      </c>
      <c r="D349" s="31">
        <v>7.4999999999999997E-2</v>
      </c>
      <c r="E349" s="31">
        <v>9.2999999999999999E-2</v>
      </c>
      <c r="F349" s="31">
        <v>8.7999999999999995E-2</v>
      </c>
      <c r="G349" s="31">
        <v>0.09</v>
      </c>
      <c r="H349" s="64">
        <v>0.09</v>
      </c>
      <c r="I349" s="64">
        <v>8.5000000000000006E-2</v>
      </c>
      <c r="J349" s="64">
        <v>8.4000000000000005E-2</v>
      </c>
      <c r="K349" s="64">
        <v>0.09</v>
      </c>
    </row>
    <row r="350" spans="1:11" s="25" customFormat="1" ht="15.75">
      <c r="A350" s="52"/>
      <c r="B350" s="76" t="str">
        <f t="shared" si="8"/>
        <v>ESE</v>
      </c>
      <c r="C350" s="8" t="s">
        <v>79</v>
      </c>
      <c r="D350" s="31">
        <v>4.7E-2</v>
      </c>
      <c r="E350" s="31">
        <v>4.8000000000000001E-2</v>
      </c>
      <c r="F350" s="31">
        <v>5.7000000000000002E-2</v>
      </c>
      <c r="G350" s="31">
        <v>5.7000000000000002E-2</v>
      </c>
      <c r="H350" s="64">
        <v>5.7000000000000002E-2</v>
      </c>
      <c r="I350" s="64">
        <v>5.7000000000000002E-2</v>
      </c>
      <c r="J350" s="64">
        <v>5.6000000000000001E-2</v>
      </c>
      <c r="K350" s="64">
        <v>5.5E-2</v>
      </c>
    </row>
    <row r="351" spans="1:11" s="25" customFormat="1" ht="15.75">
      <c r="A351" s="52"/>
      <c r="B351" s="311" t="str">
        <f t="shared" si="8"/>
        <v>ESE</v>
      </c>
      <c r="C351" s="311" t="s">
        <v>709</v>
      </c>
      <c r="D351" s="312">
        <v>2021</v>
      </c>
      <c r="E351" s="312">
        <v>2020</v>
      </c>
      <c r="F351" s="312">
        <v>2019</v>
      </c>
      <c r="G351" s="312">
        <v>2018</v>
      </c>
      <c r="H351" s="312">
        <v>2017</v>
      </c>
      <c r="I351" s="312">
        <v>2016</v>
      </c>
      <c r="J351" s="312">
        <v>2015</v>
      </c>
      <c r="K351" s="312">
        <v>2014</v>
      </c>
    </row>
    <row r="352" spans="1:11" ht="15.75">
      <c r="B352" s="76" t="str">
        <f t="shared" si="8"/>
        <v>ESE</v>
      </c>
      <c r="C352" s="214" t="s">
        <v>750</v>
      </c>
      <c r="D352" s="5">
        <v>57.54</v>
      </c>
      <c r="E352" s="5" t="s">
        <v>751</v>
      </c>
      <c r="F352" s="5">
        <v>65.94</v>
      </c>
      <c r="G352" s="5">
        <v>70.12</v>
      </c>
      <c r="H352" s="13">
        <v>63.64</v>
      </c>
      <c r="I352" s="13">
        <v>68.48</v>
      </c>
      <c r="J352" s="13">
        <v>58.81</v>
      </c>
      <c r="K352" s="13">
        <v>58.84</v>
      </c>
    </row>
    <row r="353" spans="1:11" ht="25.5">
      <c r="B353" s="76" t="str">
        <f t="shared" si="8"/>
        <v>ESE</v>
      </c>
      <c r="C353" s="26" t="s">
        <v>711</v>
      </c>
      <c r="D353" s="5">
        <v>67.2</v>
      </c>
      <c r="E353" s="5">
        <v>77.8</v>
      </c>
      <c r="F353" s="5">
        <v>78.599999999999994</v>
      </c>
      <c r="G353" s="5">
        <v>80.88</v>
      </c>
      <c r="H353" s="13">
        <v>85.56</v>
      </c>
      <c r="I353" s="13">
        <v>82.9</v>
      </c>
      <c r="J353" s="13">
        <v>84.8</v>
      </c>
      <c r="K353" s="13">
        <v>84.07</v>
      </c>
    </row>
    <row r="354" spans="1:11" s="25" customFormat="1" ht="15.75">
      <c r="A354" s="52"/>
      <c r="B354" s="311" t="str">
        <f t="shared" si="8"/>
        <v>ESE</v>
      </c>
      <c r="C354" s="311" t="s">
        <v>712</v>
      </c>
      <c r="D354" s="312">
        <v>2021</v>
      </c>
      <c r="E354" s="312">
        <v>2020</v>
      </c>
      <c r="F354" s="312">
        <v>2019</v>
      </c>
      <c r="G354" s="312">
        <v>2018</v>
      </c>
      <c r="H354" s="312">
        <v>2017</v>
      </c>
      <c r="I354" s="312">
        <v>2016</v>
      </c>
      <c r="J354" s="312">
        <v>2015</v>
      </c>
      <c r="K354" s="312">
        <v>2014</v>
      </c>
    </row>
    <row r="355" spans="1:11" ht="15.75">
      <c r="B355" s="76" t="str">
        <f t="shared" si="8"/>
        <v>ESE</v>
      </c>
      <c r="C355" s="233" t="s">
        <v>713</v>
      </c>
      <c r="D355" s="94"/>
      <c r="E355" s="94"/>
      <c r="F355" s="94"/>
      <c r="G355" s="94"/>
      <c r="H355" s="71"/>
      <c r="I355" s="71"/>
      <c r="J355" s="71"/>
      <c r="K355" s="72"/>
    </row>
    <row r="356" spans="1:11" ht="15.75">
      <c r="B356" s="76" t="str">
        <f t="shared" si="8"/>
        <v>ESE</v>
      </c>
      <c r="C356" s="13" t="s">
        <v>714</v>
      </c>
      <c r="D356" s="9">
        <v>806192</v>
      </c>
      <c r="E356" s="9">
        <v>1060986</v>
      </c>
      <c r="F356" s="9">
        <v>844172</v>
      </c>
      <c r="G356" s="9">
        <v>812119</v>
      </c>
      <c r="H356" s="14">
        <v>872092</v>
      </c>
      <c r="I356" s="14">
        <v>812647</v>
      </c>
      <c r="J356" s="14">
        <v>746543</v>
      </c>
      <c r="K356" s="14">
        <v>608599</v>
      </c>
    </row>
    <row r="357" spans="1:11" ht="15.75">
      <c r="B357" s="76" t="str">
        <f t="shared" si="8"/>
        <v>ESE</v>
      </c>
      <c r="C357" s="13" t="s">
        <v>715</v>
      </c>
      <c r="D357" s="5">
        <v>77</v>
      </c>
      <c r="E357" s="5">
        <v>70</v>
      </c>
      <c r="F357" s="5">
        <v>56</v>
      </c>
      <c r="G357" s="5">
        <v>51</v>
      </c>
      <c r="H357" s="13">
        <v>52</v>
      </c>
      <c r="I357" s="13">
        <v>44</v>
      </c>
      <c r="J357" s="13">
        <v>66</v>
      </c>
      <c r="K357" s="13">
        <v>56</v>
      </c>
    </row>
    <row r="358" spans="1:11" ht="15.75">
      <c r="B358" s="76" t="str">
        <f t="shared" si="8"/>
        <v>ESE</v>
      </c>
      <c r="C358" s="13" t="s">
        <v>716</v>
      </c>
      <c r="D358" s="98">
        <v>0.9042</v>
      </c>
      <c r="E358" s="98">
        <v>0.88819999999999999</v>
      </c>
      <c r="F358" s="98">
        <v>0.89459999999999995</v>
      </c>
      <c r="G358" s="98">
        <v>0.90600000000000003</v>
      </c>
      <c r="H358" s="63">
        <v>0.90700000000000003</v>
      </c>
      <c r="I358" s="63">
        <v>0.92300000000000004</v>
      </c>
      <c r="J358" s="63">
        <v>0.89</v>
      </c>
      <c r="K358" s="63">
        <v>0.86909999999999998</v>
      </c>
    </row>
    <row r="359" spans="1:11" ht="15.75">
      <c r="B359" s="76" t="str">
        <f t="shared" si="8"/>
        <v>ESE</v>
      </c>
      <c r="C359" s="13" t="s">
        <v>717</v>
      </c>
      <c r="D359" s="98">
        <v>1.2800000000000001E-2</v>
      </c>
      <c r="E359" s="98">
        <v>2.4899999999999999E-2</v>
      </c>
      <c r="F359" s="98">
        <v>8.8999999999999999E-3</v>
      </c>
      <c r="G359" s="98">
        <v>6.3E-3</v>
      </c>
      <c r="H359" s="63">
        <v>1.0200000000000001E-2</v>
      </c>
      <c r="I359" s="63">
        <v>9.4999999999999998E-3</v>
      </c>
      <c r="J359" s="63">
        <v>1.66E-2</v>
      </c>
      <c r="K359" s="63">
        <v>3.1699999999999999E-2</v>
      </c>
    </row>
    <row r="360" spans="1:11" ht="15.75">
      <c r="B360" s="76" t="str">
        <f t="shared" si="8"/>
        <v>ESE</v>
      </c>
      <c r="C360" s="13" t="s">
        <v>718</v>
      </c>
      <c r="D360" s="98">
        <v>0</v>
      </c>
      <c r="E360" s="98">
        <v>0</v>
      </c>
      <c r="F360" s="98">
        <v>0</v>
      </c>
      <c r="G360" s="98">
        <v>0</v>
      </c>
      <c r="H360" s="63">
        <v>0</v>
      </c>
      <c r="I360" s="63">
        <v>2.9999999999999997E-4</v>
      </c>
      <c r="J360" s="63">
        <v>3.5000000000000001E-3</v>
      </c>
      <c r="K360" s="63">
        <v>2.3999999999999998E-3</v>
      </c>
    </row>
    <row r="361" spans="1:11" ht="15.75">
      <c r="B361" s="76" t="str">
        <f t="shared" si="8"/>
        <v>ESE</v>
      </c>
      <c r="C361" s="13" t="s">
        <v>719</v>
      </c>
      <c r="D361" s="5">
        <v>196</v>
      </c>
      <c r="E361" s="5">
        <v>204</v>
      </c>
      <c r="F361" s="5">
        <v>257</v>
      </c>
      <c r="G361" s="5">
        <v>192</v>
      </c>
      <c r="H361" s="13">
        <v>183</v>
      </c>
      <c r="I361" s="13">
        <v>174</v>
      </c>
      <c r="J361" s="13">
        <v>163</v>
      </c>
      <c r="K361" s="13">
        <v>162</v>
      </c>
    </row>
    <row r="362" spans="1:11" ht="15.75">
      <c r="B362" s="311" t="str">
        <f t="shared" si="8"/>
        <v>ESE</v>
      </c>
      <c r="C362" s="311" t="s">
        <v>720</v>
      </c>
      <c r="D362" s="312">
        <v>2021</v>
      </c>
      <c r="E362" s="312">
        <v>2020</v>
      </c>
      <c r="F362" s="312">
        <v>2019</v>
      </c>
      <c r="G362" s="312">
        <v>2018</v>
      </c>
      <c r="H362" s="312">
        <v>2017</v>
      </c>
      <c r="I362" s="312">
        <v>2016</v>
      </c>
      <c r="J362" s="312">
        <v>2015</v>
      </c>
      <c r="K362" s="312">
        <v>2014</v>
      </c>
    </row>
    <row r="363" spans="1:11" ht="15.75">
      <c r="B363" s="76" t="str">
        <f t="shared" si="8"/>
        <v>ESE</v>
      </c>
      <c r="C363" s="214" t="s">
        <v>721</v>
      </c>
      <c r="D363" s="9">
        <v>3006</v>
      </c>
      <c r="E363" s="9">
        <v>3444</v>
      </c>
      <c r="F363" s="9">
        <v>3598</v>
      </c>
      <c r="G363" s="9">
        <v>3360</v>
      </c>
      <c r="H363" s="14">
        <v>4162</v>
      </c>
      <c r="I363" s="14">
        <v>3164</v>
      </c>
      <c r="J363" s="14">
        <v>3210</v>
      </c>
      <c r="K363" s="14">
        <v>3589</v>
      </c>
    </row>
    <row r="364" spans="1:11" ht="15.75">
      <c r="B364" s="76" t="str">
        <f t="shared" si="8"/>
        <v>ESE</v>
      </c>
      <c r="C364" s="214" t="s">
        <v>785</v>
      </c>
      <c r="D364" s="5">
        <v>1032</v>
      </c>
      <c r="E364" s="5">
        <v>808</v>
      </c>
      <c r="F364" s="5">
        <v>792</v>
      </c>
      <c r="G364" s="5">
        <v>718</v>
      </c>
      <c r="H364" s="13">
        <v>827</v>
      </c>
      <c r="I364" s="13">
        <v>507</v>
      </c>
      <c r="J364" s="13">
        <v>627</v>
      </c>
      <c r="K364" s="13">
        <v>751</v>
      </c>
    </row>
    <row r="365" spans="1:11" s="25" customFormat="1" ht="15.75">
      <c r="A365" s="52"/>
      <c r="B365" s="311" t="str">
        <f t="shared" si="8"/>
        <v>ESE</v>
      </c>
      <c r="C365" s="311" t="s">
        <v>723</v>
      </c>
      <c r="D365" s="312">
        <v>2021</v>
      </c>
      <c r="E365" s="312">
        <v>2020</v>
      </c>
      <c r="F365" s="312">
        <v>2019</v>
      </c>
      <c r="G365" s="312">
        <v>2018</v>
      </c>
      <c r="H365" s="312">
        <v>2017</v>
      </c>
      <c r="I365" s="312">
        <v>2016</v>
      </c>
      <c r="J365" s="312">
        <v>2015</v>
      </c>
      <c r="K365" s="312">
        <v>2014</v>
      </c>
    </row>
    <row r="366" spans="1:11" ht="15.75">
      <c r="B366" s="76" t="str">
        <f t="shared" si="8"/>
        <v>ESE</v>
      </c>
      <c r="C366" s="214" t="s">
        <v>786</v>
      </c>
      <c r="D366" s="9">
        <v>3796</v>
      </c>
      <c r="E366" s="9">
        <v>145744</v>
      </c>
      <c r="F366" s="9">
        <v>114826</v>
      </c>
      <c r="G366" s="9">
        <v>102755</v>
      </c>
      <c r="H366" s="14">
        <v>119630</v>
      </c>
      <c r="I366" s="14">
        <v>104128</v>
      </c>
      <c r="J366" s="14">
        <v>112152</v>
      </c>
      <c r="K366" s="14">
        <v>1807</v>
      </c>
    </row>
    <row r="367" spans="1:11" ht="15.75">
      <c r="B367" s="76" t="str">
        <f t="shared" si="8"/>
        <v>ESE</v>
      </c>
      <c r="C367" s="214" t="s">
        <v>725</v>
      </c>
      <c r="D367" s="5">
        <v>172.66</v>
      </c>
      <c r="E367" s="5">
        <v>136.91</v>
      </c>
      <c r="F367" s="5">
        <v>197</v>
      </c>
      <c r="G367" s="5">
        <v>162.76</v>
      </c>
      <c r="H367" s="13">
        <v>151.34</v>
      </c>
      <c r="I367" s="13">
        <v>370.53</v>
      </c>
      <c r="J367" s="13">
        <v>263.04000000000002</v>
      </c>
      <c r="K367" s="13">
        <v>122.01</v>
      </c>
    </row>
    <row r="368" spans="1:11" ht="15.75">
      <c r="B368" s="76" t="str">
        <f t="shared" si="8"/>
        <v>ESE</v>
      </c>
      <c r="C368" s="214" t="s">
        <v>726</v>
      </c>
      <c r="D368" s="5">
        <v>4.6059999999999999</v>
      </c>
      <c r="E368" s="5">
        <v>5.35</v>
      </c>
      <c r="F368" s="5">
        <v>7.7</v>
      </c>
      <c r="G368" s="5">
        <v>5.0999999999999996</v>
      </c>
      <c r="H368" s="13">
        <v>3</v>
      </c>
      <c r="I368" s="13">
        <v>2.67</v>
      </c>
      <c r="J368" s="13">
        <v>2.79</v>
      </c>
      <c r="K368" s="13">
        <v>2.61</v>
      </c>
    </row>
    <row r="369" spans="1:11" ht="15.75">
      <c r="B369" s="311" t="str">
        <f t="shared" si="8"/>
        <v>ESE</v>
      </c>
      <c r="C369" s="311" t="s">
        <v>727</v>
      </c>
      <c r="D369" s="312">
        <v>2021</v>
      </c>
      <c r="E369" s="312">
        <v>2020</v>
      </c>
      <c r="F369" s="312">
        <v>2019</v>
      </c>
      <c r="G369" s="312">
        <v>2018</v>
      </c>
      <c r="H369" s="312">
        <v>2017</v>
      </c>
      <c r="I369" s="312">
        <v>2016</v>
      </c>
      <c r="J369" s="312">
        <v>2015</v>
      </c>
      <c r="K369" s="312">
        <v>2014</v>
      </c>
    </row>
    <row r="370" spans="1:11" ht="15.75">
      <c r="B370" s="76" t="str">
        <f t="shared" si="8"/>
        <v>ESE</v>
      </c>
      <c r="C370" s="13" t="s">
        <v>728</v>
      </c>
      <c r="D370" s="9">
        <v>281221</v>
      </c>
      <c r="E370" s="9">
        <v>225041</v>
      </c>
      <c r="F370" s="9">
        <v>241001</v>
      </c>
      <c r="G370" s="9">
        <v>217797</v>
      </c>
      <c r="H370" s="14">
        <v>216960</v>
      </c>
      <c r="I370" s="14">
        <v>210123</v>
      </c>
      <c r="J370" s="14">
        <v>161569</v>
      </c>
      <c r="K370" s="14">
        <v>153736</v>
      </c>
    </row>
    <row r="371" spans="1:11" ht="15.75">
      <c r="B371" s="76" t="str">
        <f t="shared" si="8"/>
        <v>ESE</v>
      </c>
      <c r="C371" s="13" t="s">
        <v>729</v>
      </c>
      <c r="D371" s="9">
        <v>19532</v>
      </c>
      <c r="E371" s="9">
        <v>21114</v>
      </c>
      <c r="F371" s="9">
        <v>23317</v>
      </c>
      <c r="G371" s="9">
        <v>20415</v>
      </c>
      <c r="H371" s="14">
        <v>16189</v>
      </c>
      <c r="I371" s="14">
        <v>9136</v>
      </c>
      <c r="J371" s="14">
        <v>6233</v>
      </c>
      <c r="K371" s="14">
        <v>5354</v>
      </c>
    </row>
    <row r="372" spans="1:11" ht="15.75">
      <c r="B372" s="76" t="str">
        <f t="shared" si="8"/>
        <v>ESE</v>
      </c>
      <c r="C372" s="13" t="s">
        <v>730</v>
      </c>
      <c r="D372" s="98">
        <v>0.93049999999999999</v>
      </c>
      <c r="E372" s="98">
        <v>0.90620000000000001</v>
      </c>
      <c r="F372" s="98">
        <v>0.9032</v>
      </c>
      <c r="G372" s="98">
        <v>0.90629999999999999</v>
      </c>
      <c r="H372" s="63">
        <v>0.9254</v>
      </c>
      <c r="I372" s="63">
        <v>0.95650000000000002</v>
      </c>
      <c r="J372" s="63">
        <v>0.96140000000000003</v>
      </c>
      <c r="K372" s="63">
        <v>0.96519999999999995</v>
      </c>
    </row>
    <row r="373" spans="1:11" s="25" customFormat="1" ht="15.75">
      <c r="A373" s="52"/>
      <c r="B373" s="311" t="str">
        <f t="shared" si="8"/>
        <v>ESE</v>
      </c>
      <c r="C373" s="311" t="s">
        <v>758</v>
      </c>
      <c r="D373" s="312">
        <v>2021</v>
      </c>
      <c r="E373" s="312">
        <v>2020</v>
      </c>
      <c r="F373" s="312">
        <v>2019</v>
      </c>
      <c r="G373" s="312">
        <v>2018</v>
      </c>
      <c r="H373" s="312">
        <v>2017</v>
      </c>
      <c r="I373" s="312">
        <v>2016</v>
      </c>
      <c r="J373" s="312">
        <v>2015</v>
      </c>
      <c r="K373" s="312">
        <v>2014</v>
      </c>
    </row>
    <row r="374" spans="1:11" ht="15.75">
      <c r="B374" s="76" t="str">
        <f t="shared" si="8"/>
        <v>ESE</v>
      </c>
      <c r="C374" s="13" t="s">
        <v>757</v>
      </c>
      <c r="D374" s="9">
        <v>159165</v>
      </c>
      <c r="E374" s="9">
        <v>178796</v>
      </c>
      <c r="F374" s="9">
        <v>156259</v>
      </c>
      <c r="G374" s="9">
        <v>141235</v>
      </c>
      <c r="H374" s="14">
        <v>161237</v>
      </c>
      <c r="I374" s="14">
        <v>132824</v>
      </c>
      <c r="J374" s="14">
        <v>143389</v>
      </c>
      <c r="K374" s="14">
        <v>5502</v>
      </c>
    </row>
    <row r="375" spans="1:11" ht="15.75">
      <c r="B375" s="76" t="str">
        <f t="shared" si="8"/>
        <v>ESE</v>
      </c>
      <c r="C375" s="13" t="s">
        <v>733</v>
      </c>
      <c r="D375" s="5">
        <v>706</v>
      </c>
      <c r="E375" s="5">
        <v>792</v>
      </c>
      <c r="F375" s="5">
        <v>747</v>
      </c>
      <c r="G375" s="5">
        <v>532</v>
      </c>
      <c r="H375" s="13">
        <v>600</v>
      </c>
      <c r="I375" s="13">
        <v>469</v>
      </c>
      <c r="J375" s="13">
        <v>526</v>
      </c>
      <c r="K375" s="13">
        <v>333</v>
      </c>
    </row>
    <row r="376" spans="1:11" ht="15.75">
      <c r="B376" s="76" t="str">
        <f t="shared" si="8"/>
        <v>ESE</v>
      </c>
      <c r="C376" s="13" t="s">
        <v>734</v>
      </c>
      <c r="D376" s="5">
        <v>115</v>
      </c>
      <c r="E376" s="5">
        <v>81</v>
      </c>
      <c r="F376" s="5">
        <v>109</v>
      </c>
      <c r="G376" s="5">
        <v>121</v>
      </c>
      <c r="H376" s="13">
        <v>122</v>
      </c>
      <c r="I376" s="13">
        <v>60</v>
      </c>
      <c r="J376" s="13">
        <v>83</v>
      </c>
      <c r="K376" s="13">
        <v>52</v>
      </c>
    </row>
    <row r="377" spans="1:11" ht="15.75">
      <c r="B377" s="76" t="str">
        <f t="shared" si="8"/>
        <v>ESE</v>
      </c>
      <c r="C377" s="13" t="s">
        <v>735</v>
      </c>
      <c r="D377" s="9">
        <v>1347</v>
      </c>
      <c r="E377" s="9">
        <v>1080</v>
      </c>
      <c r="F377" s="9">
        <v>1364</v>
      </c>
      <c r="G377" s="9">
        <v>1159</v>
      </c>
      <c r="H377" s="14">
        <v>1362</v>
      </c>
      <c r="I377" s="14">
        <v>1110</v>
      </c>
      <c r="J377" s="14">
        <v>1038</v>
      </c>
      <c r="K377" s="14">
        <v>938</v>
      </c>
    </row>
    <row r="378" spans="1:11" ht="15.75">
      <c r="B378" s="76" t="str">
        <f t="shared" si="8"/>
        <v>ESE</v>
      </c>
      <c r="C378" s="229" t="s">
        <v>745</v>
      </c>
      <c r="D378" s="99"/>
      <c r="E378" s="99"/>
      <c r="F378" s="99"/>
      <c r="G378" s="99"/>
      <c r="H378" s="12"/>
      <c r="I378" s="99"/>
      <c r="J378" s="99"/>
      <c r="K378" s="99"/>
    </row>
    <row r="379" spans="1:11" ht="15.95" customHeight="1">
      <c r="B379" s="76" t="str">
        <f t="shared" si="8"/>
        <v>ESE</v>
      </c>
      <c r="C379" s="234" t="s">
        <v>784</v>
      </c>
    </row>
    <row r="380" spans="1:11" ht="15.95" customHeight="1">
      <c r="B380" s="76" t="str">
        <f t="shared" si="8"/>
        <v>ESE</v>
      </c>
    </row>
    <row r="381" spans="1:11" s="25" customFormat="1" ht="15.75">
      <c r="A381" s="52"/>
      <c r="B381" s="311" t="s">
        <v>23</v>
      </c>
      <c r="C381" s="311" t="s">
        <v>704</v>
      </c>
      <c r="D381" s="312">
        <v>2021</v>
      </c>
      <c r="E381" s="312">
        <v>2020</v>
      </c>
      <c r="F381" s="312">
        <v>2019</v>
      </c>
      <c r="G381" s="312">
        <v>2018</v>
      </c>
      <c r="H381" s="312">
        <v>2017</v>
      </c>
      <c r="I381" s="312">
        <v>2016</v>
      </c>
      <c r="J381" s="312">
        <v>2015</v>
      </c>
      <c r="K381" s="687"/>
    </row>
    <row r="382" spans="1:11" ht="15.75">
      <c r="B382" s="76" t="str">
        <f>$B$381</f>
        <v>ESS</v>
      </c>
      <c r="C382" s="227" t="s">
        <v>705</v>
      </c>
      <c r="D382" s="179"/>
      <c r="E382" s="179"/>
      <c r="F382" s="179"/>
      <c r="G382" s="179"/>
      <c r="H382" s="179"/>
      <c r="I382" s="179"/>
      <c r="J382" s="180"/>
      <c r="K382" s="379"/>
    </row>
    <row r="383" spans="1:11" ht="15.75">
      <c r="B383" s="76" t="str">
        <f t="shared" ref="B383:B432" si="9">$B$381</f>
        <v>ESS</v>
      </c>
      <c r="C383" s="227" t="s">
        <v>706</v>
      </c>
      <c r="D383" s="257">
        <v>1</v>
      </c>
      <c r="E383" s="257">
        <v>1</v>
      </c>
      <c r="F383" s="257">
        <v>1</v>
      </c>
      <c r="G383" s="257">
        <v>1</v>
      </c>
      <c r="H383" s="257">
        <v>1</v>
      </c>
      <c r="I383" s="257">
        <v>1</v>
      </c>
      <c r="J383" s="257">
        <v>1</v>
      </c>
      <c r="K383" s="632"/>
    </row>
    <row r="384" spans="1:11" ht="15.75">
      <c r="B384" s="76" t="str">
        <f t="shared" si="9"/>
        <v>ESS</v>
      </c>
      <c r="C384" s="214" t="s">
        <v>707</v>
      </c>
      <c r="D384" s="31">
        <v>0.41899999999999998</v>
      </c>
      <c r="E384" s="31">
        <v>0.41899999999999998</v>
      </c>
      <c r="F384" s="31">
        <v>0.40200000000000002</v>
      </c>
      <c r="G384" s="31">
        <v>0.39600000000000002</v>
      </c>
      <c r="H384" s="31">
        <v>0.39100000000000001</v>
      </c>
      <c r="I384" s="31">
        <v>0.36830000000000002</v>
      </c>
      <c r="J384" s="31">
        <v>0.35049999999999998</v>
      </c>
      <c r="K384" s="632"/>
    </row>
    <row r="385" spans="1:11" ht="15.75">
      <c r="B385" s="76" t="str">
        <f t="shared" si="9"/>
        <v>ESS</v>
      </c>
      <c r="C385" s="214" t="s">
        <v>708</v>
      </c>
      <c r="D385" s="31">
        <v>5.7000000000000002E-2</v>
      </c>
      <c r="E385" s="31">
        <v>4.9000000000000002E-2</v>
      </c>
      <c r="F385" s="31">
        <v>4.1000000000000002E-2</v>
      </c>
      <c r="G385" s="31">
        <v>0.04</v>
      </c>
      <c r="H385" s="31">
        <v>3.3000000000000002E-2</v>
      </c>
      <c r="I385" s="31">
        <v>3.0599999999999999E-2</v>
      </c>
      <c r="J385" s="31">
        <v>2.47E-2</v>
      </c>
      <c r="K385" s="632"/>
    </row>
    <row r="386" spans="1:11" ht="15.75">
      <c r="B386" s="76" t="str">
        <f t="shared" si="9"/>
        <v>ESS</v>
      </c>
      <c r="C386" s="214" t="s">
        <v>75</v>
      </c>
      <c r="D386" s="31">
        <v>0.08</v>
      </c>
      <c r="E386" s="31">
        <v>0.2</v>
      </c>
      <c r="F386" s="31">
        <v>0.22</v>
      </c>
      <c r="G386" s="31">
        <v>0.22</v>
      </c>
      <c r="H386" s="31">
        <v>0.11799999999999999</v>
      </c>
      <c r="I386" s="31">
        <v>0.21970000000000001</v>
      </c>
      <c r="J386" s="31">
        <v>0.21929999999999999</v>
      </c>
      <c r="K386" s="632"/>
    </row>
    <row r="387" spans="1:11" ht="15.75">
      <c r="B387" s="76" t="str">
        <f t="shared" si="9"/>
        <v>ESS</v>
      </c>
      <c r="C387" s="214" t="s">
        <v>74</v>
      </c>
      <c r="D387" s="31">
        <v>0.19800000000000001</v>
      </c>
      <c r="E387" s="31">
        <v>9.2999999999999999E-2</v>
      </c>
      <c r="F387" s="31">
        <v>9.9000000000000005E-2</v>
      </c>
      <c r="G387" s="31">
        <v>0.106</v>
      </c>
      <c r="H387" s="31">
        <v>0.223</v>
      </c>
      <c r="I387" s="31">
        <v>0.16</v>
      </c>
      <c r="J387" s="31">
        <v>0.19450000000000001</v>
      </c>
      <c r="K387" s="632"/>
    </row>
    <row r="388" spans="1:11" ht="15.75">
      <c r="B388" s="76" t="str">
        <f t="shared" si="9"/>
        <v>ESS</v>
      </c>
      <c r="C388" s="214" t="s">
        <v>76</v>
      </c>
      <c r="D388" s="31">
        <v>0.109</v>
      </c>
      <c r="E388" s="31">
        <v>0.106</v>
      </c>
      <c r="F388" s="31">
        <v>9.8000000000000004E-2</v>
      </c>
      <c r="G388" s="31">
        <v>9.6000000000000002E-2</v>
      </c>
      <c r="H388" s="31">
        <v>9.0999999999999998E-2</v>
      </c>
      <c r="I388" s="31">
        <v>8.3500000000000005E-2</v>
      </c>
      <c r="J388" s="31">
        <v>7.8899999999999998E-2</v>
      </c>
      <c r="K388" s="632"/>
    </row>
    <row r="389" spans="1:11" ht="15.75">
      <c r="B389" s="76" t="str">
        <f t="shared" si="9"/>
        <v>ESS</v>
      </c>
      <c r="C389" s="214" t="s">
        <v>78</v>
      </c>
      <c r="D389" s="31">
        <v>0.03</v>
      </c>
      <c r="E389" s="31">
        <v>5.5E-2</v>
      </c>
      <c r="F389" s="31">
        <v>5.6000000000000001E-2</v>
      </c>
      <c r="G389" s="31">
        <v>5.8999999999999997E-2</v>
      </c>
      <c r="H389" s="31">
        <v>3.5999999999999997E-2</v>
      </c>
      <c r="I389" s="31">
        <v>5.5599999999999997E-2</v>
      </c>
      <c r="J389" s="31">
        <v>5.3400000000000003E-2</v>
      </c>
      <c r="K389" s="632"/>
    </row>
    <row r="390" spans="1:11" ht="15.75">
      <c r="B390" s="76" t="str">
        <f t="shared" si="9"/>
        <v>ESS</v>
      </c>
      <c r="C390" s="214" t="s">
        <v>79</v>
      </c>
      <c r="D390" s="31">
        <v>5.8999999999999997E-2</v>
      </c>
      <c r="E390" s="31">
        <v>0.05</v>
      </c>
      <c r="F390" s="31">
        <v>4.8000000000000001E-2</v>
      </c>
      <c r="G390" s="31">
        <v>4.8000000000000001E-2</v>
      </c>
      <c r="H390" s="31">
        <v>5.8000000000000003E-2</v>
      </c>
      <c r="I390" s="31">
        <v>4.7800000000000002E-2</v>
      </c>
      <c r="J390" s="31">
        <v>4.3799999999999999E-2</v>
      </c>
      <c r="K390" s="632"/>
    </row>
    <row r="391" spans="1:11" s="25" customFormat="1" ht="15.75">
      <c r="A391" s="52"/>
      <c r="B391" s="76" t="str">
        <f t="shared" si="9"/>
        <v>ESS</v>
      </c>
      <c r="C391" s="214" t="s">
        <v>77</v>
      </c>
      <c r="D391" s="31">
        <v>4.7E-2</v>
      </c>
      <c r="E391" s="31">
        <v>2.9000000000000001E-2</v>
      </c>
      <c r="F391" s="31">
        <v>3.5999999999999997E-2</v>
      </c>
      <c r="G391" s="31">
        <v>3.5999999999999997E-2</v>
      </c>
      <c r="H391" s="31">
        <v>0.05</v>
      </c>
      <c r="I391" s="31">
        <v>3.44E-2</v>
      </c>
      <c r="J391" s="31">
        <v>3.4799999999999998E-2</v>
      </c>
      <c r="K391" s="672"/>
    </row>
    <row r="392" spans="1:11" s="25" customFormat="1" ht="15.75">
      <c r="A392" s="52"/>
      <c r="B392" s="311" t="str">
        <f t="shared" si="9"/>
        <v>ESS</v>
      </c>
      <c r="C392" s="311" t="s">
        <v>709</v>
      </c>
      <c r="D392" s="312">
        <v>2021</v>
      </c>
      <c r="E392" s="312">
        <v>2020</v>
      </c>
      <c r="F392" s="312">
        <v>2019</v>
      </c>
      <c r="G392" s="312">
        <v>2018</v>
      </c>
      <c r="H392" s="312">
        <v>2017</v>
      </c>
      <c r="I392" s="312">
        <v>2016</v>
      </c>
      <c r="J392" s="312">
        <v>2015</v>
      </c>
      <c r="K392" s="672"/>
    </row>
    <row r="393" spans="1:11" ht="15.75">
      <c r="B393" s="76" t="str">
        <f t="shared" si="9"/>
        <v>ESS</v>
      </c>
      <c r="C393" s="214" t="s">
        <v>710</v>
      </c>
      <c r="D393" s="5" t="s">
        <v>100</v>
      </c>
      <c r="E393" s="5" t="s">
        <v>751</v>
      </c>
      <c r="F393" s="5">
        <v>74.94</v>
      </c>
      <c r="G393" s="5">
        <v>70.72</v>
      </c>
      <c r="H393" s="151">
        <v>69</v>
      </c>
      <c r="I393" s="5" t="s">
        <v>62</v>
      </c>
      <c r="J393" s="5" t="s">
        <v>62</v>
      </c>
      <c r="K393" s="632"/>
    </row>
    <row r="394" spans="1:11" ht="15.75">
      <c r="B394" s="76" t="str">
        <f t="shared" si="9"/>
        <v>ESS</v>
      </c>
      <c r="C394" s="8" t="s">
        <v>787</v>
      </c>
      <c r="D394" s="5"/>
      <c r="E394" s="5" t="s">
        <v>62</v>
      </c>
      <c r="F394" s="5" t="s">
        <v>62</v>
      </c>
      <c r="G394" s="5" t="s">
        <v>62</v>
      </c>
      <c r="H394" s="5" t="s">
        <v>62</v>
      </c>
      <c r="I394" s="5">
        <v>68.599999999999994</v>
      </c>
      <c r="J394" s="5">
        <v>61.29</v>
      </c>
      <c r="K394" s="632"/>
    </row>
    <row r="395" spans="1:11" ht="15.75">
      <c r="B395" s="76" t="str">
        <f t="shared" si="9"/>
        <v>ESS</v>
      </c>
      <c r="C395" s="8" t="s">
        <v>788</v>
      </c>
      <c r="D395" s="5"/>
      <c r="E395" s="5" t="s">
        <v>62</v>
      </c>
      <c r="F395" s="5" t="s">
        <v>62</v>
      </c>
      <c r="G395" s="5" t="s">
        <v>62</v>
      </c>
      <c r="H395" s="5" t="s">
        <v>62</v>
      </c>
      <c r="I395" s="5">
        <v>71.34</v>
      </c>
      <c r="J395" s="5">
        <v>56.25</v>
      </c>
      <c r="K395" s="632"/>
    </row>
    <row r="396" spans="1:11" ht="15.75">
      <c r="B396" s="76" t="str">
        <f t="shared" si="9"/>
        <v>ESS</v>
      </c>
      <c r="C396" s="8" t="s">
        <v>789</v>
      </c>
      <c r="D396" s="5"/>
      <c r="E396" s="5" t="s">
        <v>62</v>
      </c>
      <c r="F396" s="5" t="s">
        <v>62</v>
      </c>
      <c r="G396" s="5" t="s">
        <v>62</v>
      </c>
      <c r="H396" s="5" t="s">
        <v>62</v>
      </c>
      <c r="I396" s="5">
        <v>78.150000000000006</v>
      </c>
      <c r="J396" s="5">
        <v>63.21</v>
      </c>
      <c r="K396" s="632"/>
    </row>
    <row r="397" spans="1:11" ht="15.75">
      <c r="B397" s="76" t="str">
        <f t="shared" si="9"/>
        <v>ESS</v>
      </c>
      <c r="C397" s="8" t="s">
        <v>790</v>
      </c>
      <c r="D397" s="5"/>
      <c r="E397" s="5" t="s">
        <v>62</v>
      </c>
      <c r="F397" s="5" t="s">
        <v>62</v>
      </c>
      <c r="G397" s="5" t="s">
        <v>62</v>
      </c>
      <c r="H397" s="5" t="s">
        <v>62</v>
      </c>
      <c r="I397" s="5">
        <v>72.08</v>
      </c>
      <c r="J397" s="5">
        <v>65.91</v>
      </c>
      <c r="K397" s="632"/>
    </row>
    <row r="398" spans="1:11" ht="15.75">
      <c r="B398" s="76" t="str">
        <f t="shared" si="9"/>
        <v>ESS</v>
      </c>
      <c r="C398" s="8" t="s">
        <v>791</v>
      </c>
      <c r="D398" s="5"/>
      <c r="E398" s="5" t="s">
        <v>62</v>
      </c>
      <c r="F398" s="5" t="s">
        <v>62</v>
      </c>
      <c r="G398" s="5" t="s">
        <v>62</v>
      </c>
      <c r="H398" s="5" t="s">
        <v>62</v>
      </c>
      <c r="I398" s="5">
        <v>72.400000000000006</v>
      </c>
      <c r="J398" s="5">
        <v>56.97</v>
      </c>
      <c r="K398" s="632"/>
    </row>
    <row r="399" spans="1:11" ht="25.5">
      <c r="B399" s="76" t="str">
        <f t="shared" si="9"/>
        <v>ESS</v>
      </c>
      <c r="C399" s="161" t="s">
        <v>711</v>
      </c>
      <c r="D399" s="5">
        <v>75.7</v>
      </c>
      <c r="E399" s="5">
        <v>84.9</v>
      </c>
      <c r="F399" s="5">
        <v>80.7</v>
      </c>
      <c r="G399" s="151">
        <v>86</v>
      </c>
      <c r="H399" s="151">
        <v>81</v>
      </c>
      <c r="I399" s="5" t="s">
        <v>62</v>
      </c>
      <c r="J399" s="5" t="s">
        <v>62</v>
      </c>
      <c r="K399" s="632"/>
    </row>
    <row r="400" spans="1:11" ht="15.75">
      <c r="B400" s="76" t="str">
        <f t="shared" si="9"/>
        <v>ESS</v>
      </c>
      <c r="C400" s="8" t="s">
        <v>787</v>
      </c>
      <c r="D400" s="5"/>
      <c r="E400" s="5" t="s">
        <v>62</v>
      </c>
      <c r="F400" s="5" t="s">
        <v>62</v>
      </c>
      <c r="G400" s="5" t="s">
        <v>62</v>
      </c>
      <c r="H400" s="5" t="s">
        <v>62</v>
      </c>
      <c r="I400" s="5">
        <v>76.3</v>
      </c>
      <c r="J400" s="5">
        <v>77.900000000000006</v>
      </c>
      <c r="K400" s="632"/>
    </row>
    <row r="401" spans="1:13" ht="15.75">
      <c r="B401" s="76" t="str">
        <f t="shared" si="9"/>
        <v>ESS</v>
      </c>
      <c r="C401" s="8" t="s">
        <v>788</v>
      </c>
      <c r="D401" s="5"/>
      <c r="E401" s="5" t="s">
        <v>62</v>
      </c>
      <c r="F401" s="5" t="s">
        <v>62</v>
      </c>
      <c r="G401" s="5" t="s">
        <v>62</v>
      </c>
      <c r="H401" s="5" t="s">
        <v>62</v>
      </c>
      <c r="I401" s="5">
        <v>75.3</v>
      </c>
      <c r="J401" s="5">
        <v>83.7</v>
      </c>
      <c r="K401" s="632"/>
    </row>
    <row r="402" spans="1:13" ht="15.75">
      <c r="B402" s="76" t="str">
        <f t="shared" si="9"/>
        <v>ESS</v>
      </c>
      <c r="C402" s="8" t="s">
        <v>789</v>
      </c>
      <c r="D402" s="5"/>
      <c r="E402" s="5" t="s">
        <v>62</v>
      </c>
      <c r="F402" s="5" t="s">
        <v>62</v>
      </c>
      <c r="G402" s="5" t="s">
        <v>62</v>
      </c>
      <c r="H402" s="5" t="s">
        <v>62</v>
      </c>
      <c r="I402" s="5">
        <v>85</v>
      </c>
      <c r="J402" s="5">
        <v>84.7</v>
      </c>
      <c r="K402" s="632"/>
    </row>
    <row r="403" spans="1:13" ht="15.75">
      <c r="B403" s="76" t="str">
        <f t="shared" si="9"/>
        <v>ESS</v>
      </c>
      <c r="C403" s="8" t="s">
        <v>790</v>
      </c>
      <c r="D403" s="5"/>
      <c r="E403" s="5" t="s">
        <v>62</v>
      </c>
      <c r="F403" s="5" t="s">
        <v>62</v>
      </c>
      <c r="G403" s="5" t="s">
        <v>62</v>
      </c>
      <c r="H403" s="5" t="s">
        <v>62</v>
      </c>
      <c r="I403" s="5">
        <v>79.099999999999994</v>
      </c>
      <c r="J403" s="5">
        <v>92.2</v>
      </c>
      <c r="K403" s="632"/>
    </row>
    <row r="404" spans="1:13" ht="15.75">
      <c r="B404" s="76" t="str">
        <f t="shared" si="9"/>
        <v>ESS</v>
      </c>
      <c r="C404" s="8" t="s">
        <v>791</v>
      </c>
      <c r="D404" s="5"/>
      <c r="E404" s="5" t="s">
        <v>62</v>
      </c>
      <c r="F404" s="5" t="s">
        <v>62</v>
      </c>
      <c r="G404" s="5" t="s">
        <v>62</v>
      </c>
      <c r="H404" s="5" t="s">
        <v>62</v>
      </c>
      <c r="I404" s="5">
        <v>85.2</v>
      </c>
      <c r="J404" s="5">
        <v>91</v>
      </c>
      <c r="K404" s="632"/>
    </row>
    <row r="405" spans="1:13" s="25" customFormat="1" ht="15.75">
      <c r="A405" s="52"/>
      <c r="B405" s="311" t="str">
        <f t="shared" si="9"/>
        <v>ESS</v>
      </c>
      <c r="C405" s="311" t="s">
        <v>712</v>
      </c>
      <c r="D405" s="312">
        <v>2021</v>
      </c>
      <c r="E405" s="312">
        <v>2020</v>
      </c>
      <c r="F405" s="312">
        <v>2019</v>
      </c>
      <c r="G405" s="312">
        <v>2018</v>
      </c>
      <c r="H405" s="312">
        <v>2017</v>
      </c>
      <c r="I405" s="312">
        <v>2016</v>
      </c>
      <c r="J405" s="312">
        <v>2015</v>
      </c>
      <c r="K405" s="672"/>
    </row>
    <row r="406" spans="1:13" ht="15.75">
      <c r="B406" s="76" t="str">
        <f t="shared" si="9"/>
        <v>ESS</v>
      </c>
      <c r="C406" s="228" t="s">
        <v>792</v>
      </c>
      <c r="D406" s="5"/>
      <c r="E406" s="5"/>
      <c r="F406" s="5"/>
      <c r="G406" s="5"/>
      <c r="H406" s="5"/>
      <c r="I406" s="5"/>
      <c r="J406" s="5"/>
      <c r="K406" s="632"/>
    </row>
    <row r="407" spans="1:13" ht="15.75">
      <c r="B407" s="76" t="str">
        <f t="shared" si="9"/>
        <v>ESS</v>
      </c>
      <c r="C407" s="13" t="s">
        <v>714</v>
      </c>
      <c r="D407" s="9">
        <v>1099968</v>
      </c>
      <c r="E407" s="9" t="s">
        <v>793</v>
      </c>
      <c r="F407" s="9">
        <v>1052641</v>
      </c>
      <c r="G407" s="9">
        <v>1002177</v>
      </c>
      <c r="H407" s="9">
        <v>1018922</v>
      </c>
      <c r="I407" s="9">
        <v>1075798</v>
      </c>
      <c r="J407" s="9">
        <v>1165107</v>
      </c>
      <c r="K407" s="632"/>
    </row>
    <row r="408" spans="1:13" ht="15.75">
      <c r="B408" s="76" t="str">
        <f t="shared" si="9"/>
        <v>ESS</v>
      </c>
      <c r="C408" s="13" t="s">
        <v>715</v>
      </c>
      <c r="D408" s="5">
        <v>68</v>
      </c>
      <c r="E408" s="5" t="s">
        <v>794</v>
      </c>
      <c r="F408" s="5">
        <v>61</v>
      </c>
      <c r="G408" s="5">
        <v>40</v>
      </c>
      <c r="H408" s="5">
        <v>27</v>
      </c>
      <c r="I408" s="5">
        <v>17</v>
      </c>
      <c r="J408" s="5">
        <v>17</v>
      </c>
      <c r="K408" s="632"/>
    </row>
    <row r="409" spans="1:13" ht="15.75">
      <c r="B409" s="76" t="str">
        <f t="shared" si="9"/>
        <v>ESS</v>
      </c>
      <c r="C409" s="13" t="s">
        <v>716</v>
      </c>
      <c r="D409" s="98">
        <v>90.02</v>
      </c>
      <c r="E409" s="98" t="s">
        <v>795</v>
      </c>
      <c r="F409" s="98">
        <v>0.9113</v>
      </c>
      <c r="G409" s="98">
        <v>0.92259999999999998</v>
      </c>
      <c r="H409" s="98">
        <v>0.90849999999999997</v>
      </c>
      <c r="I409" s="98">
        <v>0.94810000000000005</v>
      </c>
      <c r="J409" s="98">
        <v>0.85580000000000001</v>
      </c>
      <c r="K409" s="632"/>
    </row>
    <row r="410" spans="1:13" ht="15.75">
      <c r="B410" s="76" t="str">
        <f t="shared" si="9"/>
        <v>ESS</v>
      </c>
      <c r="C410" s="13" t="s">
        <v>717</v>
      </c>
      <c r="D410" s="98">
        <v>1.41</v>
      </c>
      <c r="E410" s="98" t="s">
        <v>796</v>
      </c>
      <c r="F410" s="98">
        <v>0.01</v>
      </c>
      <c r="G410" s="98">
        <v>4.4000000000000003E-3</v>
      </c>
      <c r="H410" s="98">
        <v>8.0999999999999996E-3</v>
      </c>
      <c r="I410" s="98">
        <v>6.5000000000000002E-2</v>
      </c>
      <c r="J410" s="98">
        <v>3.2399999999999998E-2</v>
      </c>
      <c r="K410" s="632"/>
    </row>
    <row r="411" spans="1:13" ht="15.75">
      <c r="B411" s="76" t="str">
        <f t="shared" si="9"/>
        <v>ESS</v>
      </c>
      <c r="C411" s="13" t="s">
        <v>718</v>
      </c>
      <c r="D411" s="98">
        <v>0</v>
      </c>
      <c r="E411" s="98" t="s">
        <v>797</v>
      </c>
      <c r="F411" s="98">
        <v>0</v>
      </c>
      <c r="G411" s="98">
        <v>0</v>
      </c>
      <c r="H411" s="98">
        <v>0</v>
      </c>
      <c r="I411" s="98">
        <v>6.9999999999999999E-4</v>
      </c>
      <c r="J411" s="98">
        <v>5.4999999999999997E-3</v>
      </c>
      <c r="K411" s="632"/>
    </row>
    <row r="412" spans="1:13" ht="15.75">
      <c r="B412" s="76" t="str">
        <f t="shared" si="9"/>
        <v>ESS</v>
      </c>
      <c r="C412" s="13" t="s">
        <v>719</v>
      </c>
      <c r="D412" s="5">
        <v>209</v>
      </c>
      <c r="E412" s="5" t="s">
        <v>798</v>
      </c>
      <c r="F412" s="5">
        <v>192</v>
      </c>
      <c r="G412" s="5">
        <v>199</v>
      </c>
      <c r="H412" s="5">
        <v>193</v>
      </c>
      <c r="I412" s="5">
        <v>192</v>
      </c>
      <c r="J412" s="5">
        <v>212</v>
      </c>
      <c r="K412" s="632"/>
    </row>
    <row r="413" spans="1:13" ht="15.75">
      <c r="B413" s="311" t="str">
        <f t="shared" si="9"/>
        <v>ESS</v>
      </c>
      <c r="C413" s="311" t="s">
        <v>720</v>
      </c>
      <c r="D413" s="312">
        <v>2021</v>
      </c>
      <c r="E413" s="312">
        <v>2020</v>
      </c>
      <c r="F413" s="312">
        <v>2019</v>
      </c>
      <c r="G413" s="312">
        <v>2018</v>
      </c>
      <c r="H413" s="312">
        <v>2017</v>
      </c>
      <c r="I413" s="312">
        <v>2016</v>
      </c>
      <c r="J413" s="312">
        <v>2015</v>
      </c>
      <c r="K413" s="672"/>
      <c r="L413" s="25"/>
      <c r="M413" s="25"/>
    </row>
    <row r="414" spans="1:13" ht="15.75">
      <c r="B414" s="76" t="str">
        <f t="shared" si="9"/>
        <v>ESS</v>
      </c>
      <c r="C414" s="214" t="s">
        <v>721</v>
      </c>
      <c r="D414" s="9">
        <v>4424</v>
      </c>
      <c r="E414" s="9">
        <v>3712</v>
      </c>
      <c r="F414" s="9">
        <v>4235</v>
      </c>
      <c r="G414" s="9">
        <v>4553</v>
      </c>
      <c r="H414" s="9">
        <v>5461</v>
      </c>
      <c r="I414" s="9">
        <v>4057</v>
      </c>
      <c r="J414" s="9">
        <v>4865</v>
      </c>
      <c r="K414" s="632"/>
    </row>
    <row r="415" spans="1:13" ht="15.75">
      <c r="B415" s="76" t="str">
        <f t="shared" si="9"/>
        <v>ESS</v>
      </c>
      <c r="C415" s="214" t="s">
        <v>741</v>
      </c>
      <c r="D415" s="9">
        <v>1018</v>
      </c>
      <c r="E415" s="9">
        <v>910</v>
      </c>
      <c r="F415" s="9">
        <v>1056</v>
      </c>
      <c r="G415" s="5">
        <v>832</v>
      </c>
      <c r="H415" s="9">
        <v>1446</v>
      </c>
      <c r="I415" s="5">
        <v>1568</v>
      </c>
      <c r="J415" s="9">
        <v>960</v>
      </c>
      <c r="K415" s="632"/>
    </row>
    <row r="416" spans="1:13" s="25" customFormat="1" ht="15.75">
      <c r="A416" s="52"/>
      <c r="B416" s="311" t="str">
        <f t="shared" si="9"/>
        <v>ESS</v>
      </c>
      <c r="C416" s="311" t="s">
        <v>723</v>
      </c>
      <c r="D416" s="312">
        <v>2021</v>
      </c>
      <c r="E416" s="312">
        <v>2020</v>
      </c>
      <c r="F416" s="312">
        <v>2019</v>
      </c>
      <c r="G416" s="312">
        <v>2018</v>
      </c>
      <c r="H416" s="312">
        <v>2017</v>
      </c>
      <c r="I416" s="312">
        <v>2016</v>
      </c>
      <c r="J416" s="312">
        <v>2015</v>
      </c>
      <c r="K416" s="672"/>
    </row>
    <row r="417" spans="1:13" ht="15.75">
      <c r="B417" s="76" t="str">
        <f t="shared" si="9"/>
        <v>ESS</v>
      </c>
      <c r="C417" s="13" t="s">
        <v>742</v>
      </c>
      <c r="D417" s="9">
        <v>3695</v>
      </c>
      <c r="E417" s="9">
        <v>3369</v>
      </c>
      <c r="F417" s="9">
        <v>4969</v>
      </c>
      <c r="G417" s="9" t="s">
        <v>799</v>
      </c>
      <c r="H417" s="9">
        <v>140167</v>
      </c>
      <c r="I417" s="9" t="s">
        <v>100</v>
      </c>
      <c r="J417" s="9" t="s">
        <v>100</v>
      </c>
      <c r="K417" s="632"/>
    </row>
    <row r="418" spans="1:13" ht="15.75">
      <c r="B418" s="76" t="str">
        <f t="shared" si="9"/>
        <v>ESS</v>
      </c>
      <c r="C418" s="13" t="s">
        <v>725</v>
      </c>
      <c r="D418" s="5">
        <v>120.14</v>
      </c>
      <c r="E418" s="5">
        <v>134.36000000000001</v>
      </c>
      <c r="F418" s="5">
        <v>139.55000000000001</v>
      </c>
      <c r="G418" s="5">
        <v>123.75</v>
      </c>
      <c r="H418" s="5">
        <v>159.19</v>
      </c>
      <c r="I418" s="5" t="s">
        <v>100</v>
      </c>
      <c r="J418" s="5" t="s">
        <v>100</v>
      </c>
      <c r="K418" s="632"/>
    </row>
    <row r="419" spans="1:13" ht="15.75">
      <c r="B419" s="76" t="str">
        <f t="shared" si="9"/>
        <v>ESS</v>
      </c>
      <c r="C419" s="13" t="s">
        <v>800</v>
      </c>
      <c r="D419" s="5">
        <v>4.4029999999999996</v>
      </c>
      <c r="E419" s="5">
        <v>3.6859999999999999</v>
      </c>
      <c r="F419" s="5">
        <v>5.45</v>
      </c>
      <c r="G419" s="5">
        <v>4.3600000000000003</v>
      </c>
      <c r="H419" s="5">
        <v>3.84</v>
      </c>
      <c r="I419" s="5" t="s">
        <v>100</v>
      </c>
      <c r="J419" s="5" t="s">
        <v>100</v>
      </c>
      <c r="K419" s="632"/>
    </row>
    <row r="420" spans="1:13" ht="15.75">
      <c r="B420" s="311" t="str">
        <f t="shared" si="9"/>
        <v>ESS</v>
      </c>
      <c r="C420" s="311" t="s">
        <v>801</v>
      </c>
      <c r="D420" s="312">
        <v>2021</v>
      </c>
      <c r="E420" s="312">
        <v>2020</v>
      </c>
      <c r="F420" s="312">
        <v>2019</v>
      </c>
      <c r="G420" s="312">
        <v>2018</v>
      </c>
      <c r="H420" s="312">
        <v>2017</v>
      </c>
      <c r="I420" s="312">
        <v>2016</v>
      </c>
      <c r="J420" s="312">
        <v>2015</v>
      </c>
      <c r="K420" s="672"/>
      <c r="L420" s="25"/>
      <c r="M420" s="25"/>
    </row>
    <row r="421" spans="1:13" ht="15.75">
      <c r="B421" s="76" t="str">
        <f t="shared" si="9"/>
        <v>ESS</v>
      </c>
      <c r="C421" s="13" t="s">
        <v>728</v>
      </c>
      <c r="D421" s="9">
        <v>262483</v>
      </c>
      <c r="E421" s="9">
        <v>225651</v>
      </c>
      <c r="F421" s="9">
        <v>254534</v>
      </c>
      <c r="G421" s="9">
        <v>265298</v>
      </c>
      <c r="H421" s="9">
        <v>272883</v>
      </c>
      <c r="I421" s="9">
        <v>311508</v>
      </c>
      <c r="J421" s="9">
        <v>292929</v>
      </c>
      <c r="K421" s="632"/>
    </row>
    <row r="422" spans="1:13" ht="15.75">
      <c r="B422" s="76" t="str">
        <f t="shared" si="9"/>
        <v>ESS</v>
      </c>
      <c r="C422" s="13" t="s">
        <v>729</v>
      </c>
      <c r="D422" s="9">
        <v>8702</v>
      </c>
      <c r="E422" s="9">
        <v>4172</v>
      </c>
      <c r="F422" s="9">
        <v>4153</v>
      </c>
      <c r="G422" s="9">
        <v>7417</v>
      </c>
      <c r="H422" s="9">
        <v>7123</v>
      </c>
      <c r="I422" s="9">
        <v>8067</v>
      </c>
      <c r="J422" s="9">
        <v>9987</v>
      </c>
      <c r="K422" s="632"/>
    </row>
    <row r="423" spans="1:13" ht="15.75">
      <c r="B423" s="76" t="str">
        <f t="shared" si="9"/>
        <v>ESS</v>
      </c>
      <c r="C423" s="13" t="s">
        <v>730</v>
      </c>
      <c r="D423" s="98">
        <v>0.96679999999999999</v>
      </c>
      <c r="E423" s="98" t="s">
        <v>802</v>
      </c>
      <c r="F423" s="98">
        <v>0.98370000000000002</v>
      </c>
      <c r="G423" s="98">
        <v>0.97199999999999998</v>
      </c>
      <c r="H423" s="98">
        <v>0.97389999999999999</v>
      </c>
      <c r="I423" s="98" t="s">
        <v>803</v>
      </c>
      <c r="J423" s="98">
        <v>0.97</v>
      </c>
      <c r="K423" s="632"/>
    </row>
    <row r="424" spans="1:13" s="25" customFormat="1" ht="15.75">
      <c r="A424" s="52"/>
      <c r="B424" s="311" t="str">
        <f t="shared" si="9"/>
        <v>ESS</v>
      </c>
      <c r="C424" s="311" t="s">
        <v>804</v>
      </c>
      <c r="D424" s="312">
        <v>2021</v>
      </c>
      <c r="E424" s="312">
        <v>2020</v>
      </c>
      <c r="F424" s="312">
        <v>2019</v>
      </c>
      <c r="G424" s="312">
        <v>2018</v>
      </c>
      <c r="H424" s="312">
        <v>2017</v>
      </c>
      <c r="I424" s="312">
        <v>2016</v>
      </c>
      <c r="J424" s="312">
        <v>2015</v>
      </c>
      <c r="K424" s="672"/>
    </row>
    <row r="425" spans="1:13" ht="15.75">
      <c r="B425" s="76" t="str">
        <f t="shared" si="9"/>
        <v>ESS</v>
      </c>
      <c r="C425" s="214" t="s">
        <v>758</v>
      </c>
      <c r="D425" s="9">
        <v>195214</v>
      </c>
      <c r="E425" s="9">
        <v>173437</v>
      </c>
      <c r="F425" s="9">
        <v>176304</v>
      </c>
      <c r="G425" s="9">
        <v>182822</v>
      </c>
      <c r="H425" s="9">
        <v>190003</v>
      </c>
      <c r="I425" s="9" t="s">
        <v>100</v>
      </c>
      <c r="J425" s="9" t="s">
        <v>100</v>
      </c>
      <c r="K425" s="632"/>
    </row>
    <row r="426" spans="1:13" ht="15.75">
      <c r="B426" s="76" t="str">
        <f t="shared" si="9"/>
        <v>ESS</v>
      </c>
      <c r="C426" s="214" t="s">
        <v>733</v>
      </c>
      <c r="D426" s="9">
        <v>312</v>
      </c>
      <c r="E426" s="9">
        <v>184</v>
      </c>
      <c r="F426" s="9">
        <v>197</v>
      </c>
      <c r="G426" s="9">
        <v>223</v>
      </c>
      <c r="H426" s="9">
        <v>258</v>
      </c>
      <c r="I426" s="9">
        <v>216</v>
      </c>
      <c r="J426" s="9">
        <v>223</v>
      </c>
      <c r="K426" s="632"/>
    </row>
    <row r="427" spans="1:13" ht="15.75">
      <c r="B427" s="76" t="str">
        <f t="shared" si="9"/>
        <v>ESS</v>
      </c>
      <c r="C427" s="214" t="s">
        <v>734</v>
      </c>
      <c r="D427" s="9">
        <v>367</v>
      </c>
      <c r="E427" s="9">
        <v>288</v>
      </c>
      <c r="F427" s="9">
        <v>574</v>
      </c>
      <c r="G427" s="9">
        <v>252</v>
      </c>
      <c r="H427" s="9">
        <v>312</v>
      </c>
      <c r="I427" s="9">
        <v>271</v>
      </c>
      <c r="J427" s="9">
        <v>286</v>
      </c>
      <c r="K427" s="632"/>
    </row>
    <row r="428" spans="1:13" ht="15.75">
      <c r="B428" s="76" t="str">
        <f t="shared" si="9"/>
        <v>ESS</v>
      </c>
      <c r="C428" s="214" t="s">
        <v>735</v>
      </c>
      <c r="D428" s="9">
        <v>1248</v>
      </c>
      <c r="E428" s="9">
        <v>574</v>
      </c>
      <c r="F428" s="9">
        <v>280</v>
      </c>
      <c r="G428" s="9">
        <v>428</v>
      </c>
      <c r="H428" s="9">
        <v>527</v>
      </c>
      <c r="I428" s="9">
        <v>700</v>
      </c>
      <c r="J428" s="9">
        <v>358</v>
      </c>
      <c r="K428" s="632"/>
    </row>
    <row r="429" spans="1:13" ht="15.75">
      <c r="B429" s="76" t="str">
        <f t="shared" si="9"/>
        <v>ESS</v>
      </c>
      <c r="C429" s="692" t="s">
        <v>745</v>
      </c>
      <c r="D429" s="693"/>
      <c r="E429" s="693"/>
      <c r="F429" s="693"/>
      <c r="G429" s="693"/>
      <c r="H429" s="694"/>
      <c r="I429" s="693"/>
      <c r="J429" s="693"/>
      <c r="K429" s="632"/>
    </row>
    <row r="430" spans="1:13" ht="15.75">
      <c r="B430" s="76" t="str">
        <f t="shared" si="9"/>
        <v>ESS</v>
      </c>
      <c r="C430" s="695" t="s">
        <v>784</v>
      </c>
      <c r="D430" s="696"/>
      <c r="E430" s="696"/>
      <c r="F430" s="696"/>
      <c r="G430" s="696"/>
      <c r="H430" s="697"/>
      <c r="I430" s="696"/>
      <c r="J430" s="696"/>
      <c r="K430" s="632"/>
    </row>
    <row r="431" spans="1:13" ht="15.95" customHeight="1">
      <c r="B431" s="76" t="str">
        <f t="shared" si="9"/>
        <v>ESS</v>
      </c>
      <c r="C431" s="698" t="s">
        <v>805</v>
      </c>
      <c r="D431" s="699"/>
      <c r="E431" s="699"/>
      <c r="F431" s="699"/>
      <c r="G431" s="699"/>
      <c r="H431" s="689"/>
      <c r="I431" s="689"/>
      <c r="J431" s="689"/>
      <c r="K431" s="647"/>
    </row>
    <row r="432" spans="1:13" ht="15.95" customHeight="1">
      <c r="B432" s="76" t="str">
        <f t="shared" si="9"/>
        <v>ESS</v>
      </c>
      <c r="C432" s="700"/>
      <c r="D432" s="701"/>
      <c r="E432" s="701"/>
      <c r="F432" s="701"/>
      <c r="G432" s="701"/>
      <c r="H432" s="690"/>
      <c r="I432" s="690"/>
      <c r="J432" s="690"/>
      <c r="K432" s="691"/>
    </row>
    <row r="433" spans="1:11" s="25" customFormat="1" ht="15.75">
      <c r="A433" s="52"/>
      <c r="B433" s="311" t="s">
        <v>24</v>
      </c>
      <c r="C433" s="311" t="s">
        <v>704</v>
      </c>
      <c r="D433" s="312">
        <v>2021</v>
      </c>
      <c r="E433" s="312">
        <v>2020</v>
      </c>
      <c r="F433" s="312">
        <v>2019</v>
      </c>
      <c r="G433" s="312">
        <v>2018</v>
      </c>
      <c r="H433" s="312">
        <v>2017</v>
      </c>
      <c r="I433" s="312">
        <v>2016</v>
      </c>
      <c r="J433" s="312">
        <v>2015</v>
      </c>
      <c r="K433" s="312">
        <v>2014</v>
      </c>
    </row>
    <row r="434" spans="1:11" ht="15.75">
      <c r="B434" s="76" t="str">
        <f>$B$433</f>
        <v>ETO</v>
      </c>
      <c r="C434" s="70" t="s">
        <v>705</v>
      </c>
      <c r="D434" s="175"/>
      <c r="E434" s="175"/>
      <c r="F434" s="175"/>
      <c r="G434" s="175"/>
      <c r="H434" s="176"/>
      <c r="I434" s="175"/>
      <c r="J434" s="175"/>
      <c r="K434" s="175"/>
    </row>
    <row r="435" spans="1:11" ht="15.75">
      <c r="B435" s="76" t="str">
        <f t="shared" ref="B435:B473" si="10">$B$433</f>
        <v>ETO</v>
      </c>
      <c r="C435" s="227" t="s">
        <v>706</v>
      </c>
      <c r="D435" s="257">
        <v>1</v>
      </c>
      <c r="E435" s="257">
        <v>1</v>
      </c>
      <c r="F435" s="257">
        <v>1</v>
      </c>
      <c r="G435" s="257">
        <v>1</v>
      </c>
      <c r="H435" s="257">
        <v>1</v>
      </c>
      <c r="I435" s="257">
        <v>1</v>
      </c>
      <c r="J435" s="257">
        <v>1</v>
      </c>
      <c r="K435" s="257">
        <v>1</v>
      </c>
    </row>
    <row r="436" spans="1:11" ht="15.75">
      <c r="B436" s="76" t="str">
        <f t="shared" si="10"/>
        <v>ETO</v>
      </c>
      <c r="C436" s="26" t="s">
        <v>707</v>
      </c>
      <c r="D436" s="43">
        <v>0.41</v>
      </c>
      <c r="E436" s="43">
        <v>0.41199999999999998</v>
      </c>
      <c r="F436" s="43">
        <v>0.39100000000000001</v>
      </c>
      <c r="G436" s="43">
        <v>0.375</v>
      </c>
      <c r="H436" s="43">
        <v>0.371</v>
      </c>
      <c r="I436" s="43">
        <v>0.35899999999999999</v>
      </c>
      <c r="J436" s="43">
        <v>0.34399999999999997</v>
      </c>
      <c r="K436" s="43">
        <v>0.32600000000000001</v>
      </c>
    </row>
    <row r="437" spans="1:11" ht="15.75">
      <c r="B437" s="76" t="str">
        <f t="shared" si="10"/>
        <v>ETO</v>
      </c>
      <c r="C437" s="26" t="s">
        <v>708</v>
      </c>
      <c r="D437" s="43">
        <v>0.11899999999999999</v>
      </c>
      <c r="E437" s="43">
        <v>0.109</v>
      </c>
      <c r="F437" s="43">
        <v>9.2999999999999999E-2</v>
      </c>
      <c r="G437" s="43">
        <v>8.7999999999999995E-2</v>
      </c>
      <c r="H437" s="43">
        <v>8.4000000000000005E-2</v>
      </c>
      <c r="I437" s="43">
        <v>7.3999999999999996E-2</v>
      </c>
      <c r="J437" s="43">
        <v>6.6000000000000003E-2</v>
      </c>
      <c r="K437" s="43">
        <v>7.4999999999999997E-2</v>
      </c>
    </row>
    <row r="438" spans="1:11" ht="15.75">
      <c r="B438" s="76" t="str">
        <f t="shared" si="10"/>
        <v>ETO</v>
      </c>
      <c r="C438" s="26" t="s">
        <v>74</v>
      </c>
      <c r="D438" s="43">
        <v>0.17</v>
      </c>
      <c r="E438" s="43">
        <v>0.17100000000000001</v>
      </c>
      <c r="F438" s="43">
        <v>0.184</v>
      </c>
      <c r="G438" s="43">
        <v>0.188</v>
      </c>
      <c r="H438" s="43">
        <v>8.3000000000000004E-2</v>
      </c>
      <c r="I438" s="43">
        <v>0.11899999999999999</v>
      </c>
      <c r="J438" s="43">
        <v>0.14099999999999999</v>
      </c>
      <c r="K438" s="43">
        <v>0.14699999999999999</v>
      </c>
    </row>
    <row r="439" spans="1:11" ht="15.75">
      <c r="B439" s="76" t="str">
        <f t="shared" si="10"/>
        <v>ETO</v>
      </c>
      <c r="C439" s="26" t="s">
        <v>75</v>
      </c>
      <c r="D439" s="43">
        <v>3.6999999999999998E-2</v>
      </c>
      <c r="E439" s="43">
        <v>4.2999999999999997E-2</v>
      </c>
      <c r="F439" s="43">
        <v>0.06</v>
      </c>
      <c r="G439" s="43">
        <v>7.8E-2</v>
      </c>
      <c r="H439" s="43">
        <v>0.193</v>
      </c>
      <c r="I439" s="43">
        <v>0.19400000000000001</v>
      </c>
      <c r="J439" s="43">
        <v>0.19500000000000001</v>
      </c>
      <c r="K439" s="43">
        <v>0.19800000000000001</v>
      </c>
    </row>
    <row r="440" spans="1:11" ht="15.75">
      <c r="B440" s="76" t="str">
        <f t="shared" si="10"/>
        <v>ETO</v>
      </c>
      <c r="C440" s="26" t="s">
        <v>76</v>
      </c>
      <c r="D440" s="43">
        <v>0.123</v>
      </c>
      <c r="E440" s="43">
        <v>0.12</v>
      </c>
      <c r="F440" s="43">
        <v>0.106</v>
      </c>
      <c r="G440" s="43">
        <v>0.106</v>
      </c>
      <c r="H440" s="43">
        <v>0.106</v>
      </c>
      <c r="I440" s="43">
        <v>9.7000000000000003E-2</v>
      </c>
      <c r="J440" s="43">
        <v>9.8000000000000004E-2</v>
      </c>
      <c r="K440" s="43">
        <v>9.6000000000000002E-2</v>
      </c>
    </row>
    <row r="441" spans="1:11" ht="15.75">
      <c r="B441" s="76" t="str">
        <f t="shared" si="10"/>
        <v>ETO</v>
      </c>
      <c r="C441" s="26" t="s">
        <v>77</v>
      </c>
      <c r="D441" s="43">
        <v>5.6000000000000001E-2</v>
      </c>
      <c r="E441" s="43">
        <v>5.6000000000000001E-2</v>
      </c>
      <c r="F441" s="43">
        <v>5.7000000000000002E-2</v>
      </c>
      <c r="G441" s="43">
        <v>5.8000000000000003E-2</v>
      </c>
      <c r="H441" s="43">
        <v>7.6999999999999999E-2</v>
      </c>
      <c r="I441" s="43">
        <v>7.4999999999999997E-2</v>
      </c>
      <c r="J441" s="43">
        <v>7.4999999999999997E-2</v>
      </c>
      <c r="K441" s="43">
        <v>7.5999999999999998E-2</v>
      </c>
    </row>
    <row r="442" spans="1:11" ht="15.75">
      <c r="B442" s="76" t="str">
        <f t="shared" si="10"/>
        <v>ETO</v>
      </c>
      <c r="C442" s="26" t="s">
        <v>78</v>
      </c>
      <c r="D442" s="43">
        <v>1.7000000000000001E-2</v>
      </c>
      <c r="E442" s="43">
        <v>2.5000000000000001E-2</v>
      </c>
      <c r="F442" s="43">
        <v>0.03</v>
      </c>
      <c r="G442" s="43">
        <v>2.9000000000000001E-2</v>
      </c>
      <c r="H442" s="43">
        <v>5.8000000000000003E-2</v>
      </c>
      <c r="I442" s="43">
        <v>5.3999999999999999E-2</v>
      </c>
      <c r="J442" s="43">
        <v>5.3999999999999999E-2</v>
      </c>
      <c r="K442" s="43">
        <v>5.3999999999999999E-2</v>
      </c>
    </row>
    <row r="443" spans="1:11" s="25" customFormat="1" ht="15.75">
      <c r="A443" s="52"/>
      <c r="B443" s="76" t="str">
        <f t="shared" si="10"/>
        <v>ETO</v>
      </c>
      <c r="C443" s="26" t="s">
        <v>79</v>
      </c>
      <c r="D443" s="43">
        <v>6.7000000000000004E-2</v>
      </c>
      <c r="E443" s="43">
        <v>6.4000000000000001E-2</v>
      </c>
      <c r="F443" s="43">
        <v>0.08</v>
      </c>
      <c r="G443" s="43">
        <v>7.8E-2</v>
      </c>
      <c r="H443" s="43">
        <v>2.9000000000000001E-2</v>
      </c>
      <c r="I443" s="43">
        <v>2.8000000000000001E-2</v>
      </c>
      <c r="J443" s="43">
        <v>2.7E-2</v>
      </c>
      <c r="K443" s="43">
        <v>2.9000000000000001E-2</v>
      </c>
    </row>
    <row r="444" spans="1:11" s="25" customFormat="1" ht="15.75">
      <c r="A444" s="52"/>
      <c r="B444" s="311" t="str">
        <f t="shared" si="10"/>
        <v>ETO</v>
      </c>
      <c r="C444" s="311" t="s">
        <v>709</v>
      </c>
      <c r="D444" s="312">
        <v>2021</v>
      </c>
      <c r="E444" s="312">
        <v>2020</v>
      </c>
      <c r="F444" s="312">
        <v>2019</v>
      </c>
      <c r="G444" s="312">
        <v>2018</v>
      </c>
      <c r="H444" s="312">
        <v>2017</v>
      </c>
      <c r="I444" s="312">
        <v>2016</v>
      </c>
      <c r="J444" s="312">
        <v>2015</v>
      </c>
      <c r="K444" s="312">
        <v>2014</v>
      </c>
    </row>
    <row r="445" spans="1:11" ht="15.75">
      <c r="B445" s="76" t="str">
        <f t="shared" si="10"/>
        <v>ETO</v>
      </c>
      <c r="C445" s="214" t="s">
        <v>750</v>
      </c>
      <c r="D445" s="46">
        <v>52.07</v>
      </c>
      <c r="E445" s="46" t="s">
        <v>751</v>
      </c>
      <c r="F445" s="46">
        <v>64.959999999999994</v>
      </c>
      <c r="G445" s="46">
        <v>62.98</v>
      </c>
      <c r="H445" s="46">
        <v>45.15</v>
      </c>
      <c r="I445" s="46">
        <v>59.18</v>
      </c>
      <c r="J445" s="46">
        <v>47.96</v>
      </c>
      <c r="K445" s="46">
        <v>58.75</v>
      </c>
    </row>
    <row r="446" spans="1:11" ht="25.5">
      <c r="B446" s="76" t="str">
        <f t="shared" si="10"/>
        <v>ETO</v>
      </c>
      <c r="C446" s="253" t="s">
        <v>711</v>
      </c>
      <c r="D446" s="46">
        <v>70.3</v>
      </c>
      <c r="E446" s="46">
        <v>75.3</v>
      </c>
      <c r="F446" s="46">
        <v>76.7</v>
      </c>
      <c r="G446" s="46">
        <v>76</v>
      </c>
      <c r="H446" s="46">
        <v>76.58</v>
      </c>
      <c r="I446" s="46">
        <v>84.2</v>
      </c>
      <c r="J446" s="46">
        <v>86.6</v>
      </c>
      <c r="K446" s="46">
        <v>83.52</v>
      </c>
    </row>
    <row r="447" spans="1:11" s="25" customFormat="1" ht="15.75">
      <c r="A447" s="52"/>
      <c r="B447" s="311" t="str">
        <f t="shared" si="10"/>
        <v>ETO</v>
      </c>
      <c r="C447" s="311" t="s">
        <v>712</v>
      </c>
      <c r="D447" s="312">
        <v>2021</v>
      </c>
      <c r="E447" s="312">
        <v>2020</v>
      </c>
      <c r="F447" s="312">
        <v>2019</v>
      </c>
      <c r="G447" s="312">
        <v>2018</v>
      </c>
      <c r="H447" s="312">
        <v>2017</v>
      </c>
      <c r="I447" s="312">
        <v>2016</v>
      </c>
      <c r="J447" s="312">
        <v>2015</v>
      </c>
      <c r="K447" s="312">
        <v>2014</v>
      </c>
    </row>
    <row r="448" spans="1:11" ht="15.75">
      <c r="B448" s="76" t="str">
        <f t="shared" si="10"/>
        <v>ETO</v>
      </c>
      <c r="C448" s="228" t="s">
        <v>713</v>
      </c>
      <c r="D448" s="46"/>
      <c r="E448" s="46"/>
      <c r="F448" s="46"/>
      <c r="G448" s="46"/>
      <c r="H448" s="46"/>
      <c r="I448" s="46"/>
      <c r="J448" s="46"/>
      <c r="K448" s="46"/>
    </row>
    <row r="449" spans="1:11" ht="15.75">
      <c r="B449" s="76" t="str">
        <f t="shared" si="10"/>
        <v>ETO</v>
      </c>
      <c r="C449" s="26" t="s">
        <v>714</v>
      </c>
      <c r="D449" s="45">
        <v>1403771</v>
      </c>
      <c r="E449" s="45">
        <v>1729846</v>
      </c>
      <c r="F449" s="45">
        <v>1804360</v>
      </c>
      <c r="G449" s="45">
        <v>1690377</v>
      </c>
      <c r="H449" s="45">
        <v>1762517</v>
      </c>
      <c r="I449" s="45">
        <v>1561365</v>
      </c>
      <c r="J449" s="45">
        <v>1626660</v>
      </c>
      <c r="K449" s="45">
        <v>1493398</v>
      </c>
    </row>
    <row r="450" spans="1:11" ht="15.75">
      <c r="B450" s="76" t="str">
        <f t="shared" si="10"/>
        <v>ETO</v>
      </c>
      <c r="C450" s="26" t="s">
        <v>715</v>
      </c>
      <c r="D450" s="46">
        <v>72</v>
      </c>
      <c r="E450" s="46">
        <v>75</v>
      </c>
      <c r="F450" s="46">
        <v>71</v>
      </c>
      <c r="G450" s="46">
        <v>63</v>
      </c>
      <c r="H450" s="46">
        <v>57</v>
      </c>
      <c r="I450" s="46">
        <v>55</v>
      </c>
      <c r="J450" s="46">
        <v>57</v>
      </c>
      <c r="K450" s="46">
        <v>109</v>
      </c>
    </row>
    <row r="451" spans="1:11" ht="15.75">
      <c r="B451" s="76" t="str">
        <f t="shared" si="10"/>
        <v>ETO</v>
      </c>
      <c r="C451" s="26" t="s">
        <v>716</v>
      </c>
      <c r="D451" s="47">
        <v>0.90049999999999997</v>
      </c>
      <c r="E451" s="47">
        <v>0.86829999999999996</v>
      </c>
      <c r="F451" s="47">
        <v>0.90710000000000002</v>
      </c>
      <c r="G451" s="47">
        <v>0.91080000000000005</v>
      </c>
      <c r="H451" s="47">
        <v>0.90200000000000002</v>
      </c>
      <c r="I451" s="47">
        <v>0.93810000000000004</v>
      </c>
      <c r="J451" s="47">
        <v>0.85140000000000005</v>
      </c>
      <c r="K451" s="47">
        <v>0.9194</v>
      </c>
    </row>
    <row r="452" spans="1:11" ht="15.75">
      <c r="B452" s="76" t="str">
        <f t="shared" si="10"/>
        <v>ETO</v>
      </c>
      <c r="C452" s="26" t="s">
        <v>717</v>
      </c>
      <c r="D452" s="47">
        <v>1.93</v>
      </c>
      <c r="E452" s="47">
        <v>3.6799999999999999E-2</v>
      </c>
      <c r="F452" s="47">
        <v>1.2699999999999999E-2</v>
      </c>
      <c r="G452" s="47">
        <v>9.1999999999999998E-3</v>
      </c>
      <c r="H452" s="47">
        <v>1.11E-2</v>
      </c>
      <c r="I452" s="47">
        <v>1.4500000000000001E-2</v>
      </c>
      <c r="J452" s="47">
        <v>2.1100000000000001E-2</v>
      </c>
      <c r="K452" s="47">
        <v>1.72E-2</v>
      </c>
    </row>
    <row r="453" spans="1:11" ht="15.75">
      <c r="B453" s="76" t="str">
        <f t="shared" si="10"/>
        <v>ETO</v>
      </c>
      <c r="C453" s="26" t="s">
        <v>718</v>
      </c>
      <c r="D453" s="47">
        <v>0</v>
      </c>
      <c r="E453" s="47">
        <v>0</v>
      </c>
      <c r="F453" s="47">
        <v>0</v>
      </c>
      <c r="G453" s="47">
        <v>0</v>
      </c>
      <c r="H453" s="47">
        <v>0</v>
      </c>
      <c r="I453" s="47">
        <v>5.0000000000000001E-4</v>
      </c>
      <c r="J453" s="47">
        <v>0</v>
      </c>
      <c r="K453" s="47">
        <v>0.08</v>
      </c>
    </row>
    <row r="454" spans="1:11" ht="15.75">
      <c r="B454" s="76" t="str">
        <f t="shared" si="10"/>
        <v>ETO</v>
      </c>
      <c r="C454" s="26" t="s">
        <v>719</v>
      </c>
      <c r="D454" s="46">
        <v>189</v>
      </c>
      <c r="E454" s="46">
        <v>185</v>
      </c>
      <c r="F454" s="46">
        <v>175</v>
      </c>
      <c r="G454" s="46">
        <v>178</v>
      </c>
      <c r="H454" s="46">
        <v>173</v>
      </c>
      <c r="I454" s="46">
        <v>179</v>
      </c>
      <c r="J454" s="46">
        <v>208</v>
      </c>
      <c r="K454" s="46">
        <v>167.4</v>
      </c>
    </row>
    <row r="455" spans="1:11" ht="15.75">
      <c r="B455" s="311" t="str">
        <f t="shared" si="10"/>
        <v>ETO</v>
      </c>
      <c r="C455" s="311" t="s">
        <v>720</v>
      </c>
      <c r="D455" s="312">
        <v>2021</v>
      </c>
      <c r="E455" s="312">
        <v>2020</v>
      </c>
      <c r="F455" s="312">
        <v>2019</v>
      </c>
      <c r="G455" s="312">
        <v>2018</v>
      </c>
      <c r="H455" s="312">
        <v>2017</v>
      </c>
      <c r="I455" s="312">
        <v>2016</v>
      </c>
      <c r="J455" s="312">
        <v>2015</v>
      </c>
      <c r="K455" s="312">
        <v>2014</v>
      </c>
    </row>
    <row r="456" spans="1:11" ht="15.75">
      <c r="B456" s="76" t="str">
        <f t="shared" si="10"/>
        <v>ETO</v>
      </c>
      <c r="C456" s="26" t="s">
        <v>752</v>
      </c>
      <c r="D456" s="45">
        <v>2186</v>
      </c>
      <c r="E456" s="45">
        <v>2025</v>
      </c>
      <c r="F456" s="45">
        <v>3108</v>
      </c>
      <c r="G456" s="45">
        <v>2928</v>
      </c>
      <c r="H456" s="45">
        <v>2800</v>
      </c>
      <c r="I456" s="45">
        <v>3028</v>
      </c>
      <c r="J456" s="45">
        <v>2517</v>
      </c>
      <c r="K456" s="45" t="s">
        <v>806</v>
      </c>
    </row>
    <row r="457" spans="1:11" ht="15.75">
      <c r="B457" s="76" t="str">
        <f t="shared" si="10"/>
        <v>ETO</v>
      </c>
      <c r="C457" s="26" t="s">
        <v>741</v>
      </c>
      <c r="D457" s="46">
        <v>563</v>
      </c>
      <c r="E457" s="46">
        <v>648</v>
      </c>
      <c r="F457" s="46">
        <v>727</v>
      </c>
      <c r="G457" s="46">
        <v>705</v>
      </c>
      <c r="H457" s="46">
        <v>671</v>
      </c>
      <c r="I457" s="46">
        <v>433</v>
      </c>
      <c r="J457" s="46">
        <v>548</v>
      </c>
      <c r="K457" s="46">
        <v>553</v>
      </c>
    </row>
    <row r="458" spans="1:11" s="25" customFormat="1" ht="15.75">
      <c r="A458" s="52"/>
      <c r="B458" s="311" t="str">
        <f t="shared" si="10"/>
        <v>ETO</v>
      </c>
      <c r="C458" s="311" t="s">
        <v>723</v>
      </c>
      <c r="D458" s="312">
        <v>2021</v>
      </c>
      <c r="E458" s="312">
        <v>2020</v>
      </c>
      <c r="F458" s="312">
        <v>2019</v>
      </c>
      <c r="G458" s="312">
        <v>2018</v>
      </c>
      <c r="H458" s="312">
        <v>2017</v>
      </c>
      <c r="I458" s="312">
        <v>2016</v>
      </c>
      <c r="J458" s="312">
        <v>2015</v>
      </c>
      <c r="K458" s="312">
        <v>2014</v>
      </c>
    </row>
    <row r="459" spans="1:11" ht="15.75">
      <c r="B459" s="76" t="str">
        <f t="shared" si="10"/>
        <v>ETO</v>
      </c>
      <c r="C459" s="214" t="s">
        <v>807</v>
      </c>
      <c r="D459" s="45">
        <v>2276</v>
      </c>
      <c r="E459" s="45">
        <v>3713</v>
      </c>
      <c r="F459" s="45" t="s">
        <v>808</v>
      </c>
      <c r="G459" s="45">
        <v>4700</v>
      </c>
      <c r="H459" s="45">
        <v>5285</v>
      </c>
      <c r="I459" s="45">
        <v>233684</v>
      </c>
      <c r="J459" s="45">
        <v>242194</v>
      </c>
      <c r="K459" s="45">
        <v>237551</v>
      </c>
    </row>
    <row r="460" spans="1:11" ht="15.75">
      <c r="B460" s="76" t="str">
        <f t="shared" si="10"/>
        <v>ETO</v>
      </c>
      <c r="C460" s="214" t="s">
        <v>725</v>
      </c>
      <c r="D460" s="46">
        <v>86.95</v>
      </c>
      <c r="E460" s="46">
        <v>111.11</v>
      </c>
      <c r="F460" s="46">
        <v>118.12</v>
      </c>
      <c r="G460" s="46">
        <v>129.59</v>
      </c>
      <c r="H460" s="46">
        <v>198.23</v>
      </c>
      <c r="I460" s="46">
        <v>156.47</v>
      </c>
      <c r="J460" s="46">
        <v>365.3</v>
      </c>
      <c r="K460" s="46">
        <v>200.08</v>
      </c>
    </row>
    <row r="461" spans="1:11" ht="15.75">
      <c r="B461" s="76" t="str">
        <f t="shared" si="10"/>
        <v>ETO</v>
      </c>
      <c r="C461" s="214" t="s">
        <v>726</v>
      </c>
      <c r="D461" s="46">
        <v>3.5960000000000001</v>
      </c>
      <c r="E461" s="46">
        <v>6</v>
      </c>
      <c r="F461" s="46">
        <v>10.09</v>
      </c>
      <c r="G461" s="46">
        <v>8.01</v>
      </c>
      <c r="H461" s="46">
        <v>9.2100000000000009</v>
      </c>
      <c r="I461" s="46">
        <v>8.2799999999999994</v>
      </c>
      <c r="J461" s="46">
        <v>9.57</v>
      </c>
      <c r="K461" s="46">
        <v>5.04</v>
      </c>
    </row>
    <row r="462" spans="1:11" ht="15.75">
      <c r="B462" s="311" t="str">
        <f t="shared" si="10"/>
        <v>ETO</v>
      </c>
      <c r="C462" s="311" t="s">
        <v>727</v>
      </c>
      <c r="D462" s="312">
        <v>2021</v>
      </c>
      <c r="E462" s="312">
        <v>2020</v>
      </c>
      <c r="F462" s="312">
        <v>2019</v>
      </c>
      <c r="G462" s="312">
        <v>2018</v>
      </c>
      <c r="H462" s="312">
        <v>2017</v>
      </c>
      <c r="I462" s="312">
        <v>2016</v>
      </c>
      <c r="J462" s="312">
        <v>2015</v>
      </c>
      <c r="K462" s="312">
        <v>2014</v>
      </c>
    </row>
    <row r="463" spans="1:11" ht="15.75">
      <c r="B463" s="76" t="str">
        <f t="shared" si="10"/>
        <v>ETO</v>
      </c>
      <c r="C463" s="26" t="s">
        <v>728</v>
      </c>
      <c r="D463" s="45">
        <v>359307</v>
      </c>
      <c r="E463" s="45">
        <v>305478</v>
      </c>
      <c r="F463" s="45">
        <v>376830</v>
      </c>
      <c r="G463" s="45">
        <v>358132</v>
      </c>
      <c r="H463" s="45">
        <v>318899</v>
      </c>
      <c r="I463" s="45">
        <v>319784</v>
      </c>
      <c r="J463" s="45">
        <v>342271</v>
      </c>
      <c r="K463" s="45" t="s">
        <v>809</v>
      </c>
    </row>
    <row r="464" spans="1:11" ht="15.75">
      <c r="B464" s="76" t="str">
        <f t="shared" si="10"/>
        <v>ETO</v>
      </c>
      <c r="C464" s="26" t="s">
        <v>729</v>
      </c>
      <c r="D464" s="45">
        <v>11718</v>
      </c>
      <c r="E464" s="45">
        <v>11456</v>
      </c>
      <c r="F464" s="45">
        <v>16758</v>
      </c>
      <c r="G464" s="45">
        <v>13641</v>
      </c>
      <c r="H464" s="45">
        <v>20384</v>
      </c>
      <c r="I464" s="45">
        <v>17500</v>
      </c>
      <c r="J464" s="45">
        <v>23655</v>
      </c>
      <c r="K464" s="45" t="s">
        <v>810</v>
      </c>
    </row>
    <row r="465" spans="1:11" ht="15.75">
      <c r="B465" s="76" t="str">
        <f t="shared" si="10"/>
        <v>ETO</v>
      </c>
      <c r="C465" s="26" t="s">
        <v>730</v>
      </c>
      <c r="D465" s="47">
        <v>0.96740000000000004</v>
      </c>
      <c r="E465" s="47">
        <v>0.96250000000000002</v>
      </c>
      <c r="F465" s="47">
        <v>0.95550000000000002</v>
      </c>
      <c r="G465" s="47">
        <v>0.96189999999999998</v>
      </c>
      <c r="H465" s="47">
        <v>0.93610000000000004</v>
      </c>
      <c r="I465" s="47">
        <v>0.94530000000000003</v>
      </c>
      <c r="J465" s="47">
        <v>0.93089999999999995</v>
      </c>
      <c r="K465" s="47">
        <v>0.97499999999999998</v>
      </c>
    </row>
    <row r="466" spans="1:11" s="25" customFormat="1" ht="15.75">
      <c r="A466" s="52"/>
      <c r="B466" s="311" t="str">
        <f t="shared" si="10"/>
        <v>ETO</v>
      </c>
      <c r="C466" s="311" t="s">
        <v>731</v>
      </c>
      <c r="D466" s="312">
        <v>2021</v>
      </c>
      <c r="E466" s="312">
        <v>2020</v>
      </c>
      <c r="F466" s="312">
        <v>2019</v>
      </c>
      <c r="G466" s="312">
        <v>2018</v>
      </c>
      <c r="H466" s="312">
        <v>2017</v>
      </c>
      <c r="I466" s="312">
        <v>2016</v>
      </c>
      <c r="J466" s="312">
        <v>2015</v>
      </c>
      <c r="K466" s="312">
        <v>2014</v>
      </c>
    </row>
    <row r="467" spans="1:11" ht="15.75">
      <c r="B467" s="76" t="str">
        <f t="shared" si="10"/>
        <v>ETO</v>
      </c>
      <c r="C467" s="26" t="s">
        <v>811</v>
      </c>
      <c r="D467" s="45">
        <v>4966</v>
      </c>
      <c r="E467" s="45">
        <v>282631</v>
      </c>
      <c r="F467" s="45" t="s">
        <v>812</v>
      </c>
      <c r="G467" s="45">
        <v>301968</v>
      </c>
      <c r="H467" s="45">
        <v>348914</v>
      </c>
      <c r="I467" s="45">
        <v>311801</v>
      </c>
      <c r="J467" s="45">
        <v>312679</v>
      </c>
      <c r="K467" s="45">
        <v>297844</v>
      </c>
    </row>
    <row r="468" spans="1:11" ht="15.75">
      <c r="B468" s="76" t="str">
        <f t="shared" si="10"/>
        <v>ETO</v>
      </c>
      <c r="C468" s="26" t="s">
        <v>733</v>
      </c>
      <c r="D468" s="45">
        <v>458</v>
      </c>
      <c r="E468" s="45">
        <v>664</v>
      </c>
      <c r="F468" s="45">
        <v>734</v>
      </c>
      <c r="G468" s="45">
        <v>727</v>
      </c>
      <c r="H468" s="45">
        <v>1183</v>
      </c>
      <c r="I468" s="45">
        <v>955</v>
      </c>
      <c r="J468" s="45">
        <v>845</v>
      </c>
      <c r="K468" s="45">
        <v>403</v>
      </c>
    </row>
    <row r="469" spans="1:11" ht="15.75">
      <c r="B469" s="76" t="str">
        <f t="shared" si="10"/>
        <v>ETO</v>
      </c>
      <c r="C469" s="26" t="s">
        <v>813</v>
      </c>
      <c r="D469" s="45">
        <v>114</v>
      </c>
      <c r="E469" s="45">
        <v>140</v>
      </c>
      <c r="F469" s="45">
        <v>200</v>
      </c>
      <c r="G469" s="45">
        <v>339</v>
      </c>
      <c r="H469" s="45">
        <v>466</v>
      </c>
      <c r="I469" s="45">
        <v>320</v>
      </c>
      <c r="J469" s="45">
        <v>270</v>
      </c>
      <c r="K469" s="45">
        <v>239</v>
      </c>
    </row>
    <row r="470" spans="1:11" ht="15.75">
      <c r="B470" s="76" t="str">
        <f t="shared" si="10"/>
        <v>ETO</v>
      </c>
      <c r="C470" s="26" t="s">
        <v>735</v>
      </c>
      <c r="D470" s="45">
        <v>936</v>
      </c>
      <c r="E470" s="45">
        <v>787</v>
      </c>
      <c r="F470" s="45">
        <v>1002</v>
      </c>
      <c r="G470" s="45">
        <v>1393</v>
      </c>
      <c r="H470" s="45">
        <v>1016</v>
      </c>
      <c r="I470" s="45">
        <v>915</v>
      </c>
      <c r="J470" s="45">
        <v>647</v>
      </c>
      <c r="K470" s="45">
        <v>821</v>
      </c>
    </row>
    <row r="471" spans="1:11" ht="15.95" customHeight="1">
      <c r="B471" s="76" t="str">
        <f t="shared" si="10"/>
        <v>ETO</v>
      </c>
      <c r="C471" s="229" t="s">
        <v>745</v>
      </c>
      <c r="F471" s="229"/>
    </row>
    <row r="472" spans="1:11" ht="15.95" customHeight="1">
      <c r="B472" s="76" t="str">
        <f t="shared" si="10"/>
        <v>ETO</v>
      </c>
      <c r="C472" s="234" t="s">
        <v>784</v>
      </c>
    </row>
    <row r="473" spans="1:11" ht="15.95" customHeight="1">
      <c r="B473" s="76" t="str">
        <f t="shared" si="10"/>
        <v>ETO</v>
      </c>
      <c r="C473" s="229" t="s">
        <v>814</v>
      </c>
      <c r="D473" s="10"/>
    </row>
    <row r="474" spans="1:11" ht="15.75" customHeight="1"/>
  </sheetData>
  <pageMargins left="0.27559055119999998" right="0.27559055119999998" top="0.29527559060000003" bottom="0.29527559060000003" header="0.1181102362" footer="0.1181102362"/>
  <pageSetup paperSize="9"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1:P271"/>
  <sheetViews>
    <sheetView showGridLines="0" showRowColHeaders="0" zoomScale="70" zoomScaleNormal="70" workbookViewId="0">
      <pane ySplit="3" topLeftCell="A4" activePane="bottomLeft" state="frozen"/>
      <selection activeCell="C12" sqref="C12"/>
      <selection pane="bottomLeft"/>
    </sheetView>
  </sheetViews>
  <sheetFormatPr defaultColWidth="10.875" defaultRowHeight="15.75"/>
  <cols>
    <col min="1" max="2" width="5.625" style="29" customWidth="1"/>
    <col min="3" max="3" width="81" style="48" customWidth="1"/>
    <col min="4" max="11" width="10.875" style="48"/>
    <col min="12" max="12" width="12.625" style="3" customWidth="1"/>
    <col min="13" max="16384" width="10.875" style="3"/>
  </cols>
  <sheetData>
    <row r="1" spans="1:16" s="304" customFormat="1" ht="44.25" customHeight="1">
      <c r="A1" s="303"/>
      <c r="B1" s="651" t="s">
        <v>1238</v>
      </c>
      <c r="D1" s="309"/>
      <c r="E1" s="309"/>
      <c r="F1" s="309"/>
      <c r="G1" s="309"/>
      <c r="H1" s="309"/>
      <c r="I1" s="309"/>
      <c r="J1" s="309"/>
      <c r="K1" s="309"/>
      <c r="L1" s="309"/>
      <c r="M1" s="702"/>
      <c r="N1" s="702"/>
      <c r="O1" s="702"/>
      <c r="P1" s="702"/>
    </row>
    <row r="2" spans="1:16" s="305" customFormat="1" ht="40.5" customHeight="1">
      <c r="B2" s="306"/>
      <c r="C2" s="307"/>
      <c r="D2" s="308"/>
      <c r="E2" s="308"/>
      <c r="F2" s="308"/>
      <c r="G2" s="308"/>
      <c r="H2" s="308"/>
      <c r="I2" s="308"/>
      <c r="J2" s="308"/>
      <c r="K2" s="308"/>
      <c r="L2" s="308"/>
      <c r="M2" s="703"/>
      <c r="N2" s="703"/>
      <c r="O2" s="703"/>
    </row>
    <row r="3" spans="1:16"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6" s="25" customFormat="1" ht="15.95" customHeight="1">
      <c r="A4" s="260"/>
      <c r="B4" s="652" t="s">
        <v>14</v>
      </c>
      <c r="C4" s="652" t="s">
        <v>815</v>
      </c>
      <c r="D4" s="590">
        <v>2021</v>
      </c>
      <c r="E4" s="590">
        <v>2020</v>
      </c>
      <c r="F4" s="590">
        <v>2019</v>
      </c>
      <c r="G4" s="590">
        <v>2018</v>
      </c>
      <c r="H4" s="590">
        <v>2017</v>
      </c>
      <c r="I4" s="590">
        <v>2016</v>
      </c>
      <c r="J4" s="590">
        <v>2015</v>
      </c>
      <c r="K4" s="590">
        <v>2014</v>
      </c>
    </row>
    <row r="5" spans="1:16" ht="15.95" customHeight="1">
      <c r="A5" s="260"/>
      <c r="B5" s="181" t="s">
        <v>14</v>
      </c>
      <c r="C5" s="26" t="s">
        <v>816</v>
      </c>
      <c r="D5" s="296">
        <v>3</v>
      </c>
      <c r="E5" s="296">
        <v>3</v>
      </c>
      <c r="F5" s="296">
        <v>4</v>
      </c>
      <c r="G5" s="296">
        <v>7</v>
      </c>
      <c r="H5" s="296">
        <v>4</v>
      </c>
      <c r="I5" s="296">
        <v>6</v>
      </c>
      <c r="J5" s="296">
        <v>7</v>
      </c>
      <c r="K5" s="296">
        <v>2</v>
      </c>
    </row>
    <row r="6" spans="1:16" ht="15.95" customHeight="1">
      <c r="A6" s="260"/>
      <c r="B6" s="181" t="s">
        <v>14</v>
      </c>
      <c r="C6" s="26" t="s">
        <v>817</v>
      </c>
      <c r="D6" s="296">
        <v>1</v>
      </c>
      <c r="E6" s="296">
        <v>1</v>
      </c>
      <c r="F6" s="296">
        <v>1</v>
      </c>
      <c r="G6" s="296">
        <v>3</v>
      </c>
      <c r="H6" s="296">
        <v>2</v>
      </c>
      <c r="I6" s="296">
        <v>2</v>
      </c>
      <c r="J6" s="296">
        <v>1</v>
      </c>
      <c r="K6" s="296">
        <v>0</v>
      </c>
    </row>
    <row r="7" spans="1:16" ht="15.95" customHeight="1">
      <c r="A7" s="260"/>
      <c r="B7" s="181" t="s">
        <v>14</v>
      </c>
      <c r="C7" s="26" t="s">
        <v>818</v>
      </c>
      <c r="D7" s="296">
        <v>3</v>
      </c>
      <c r="E7" s="296">
        <v>1</v>
      </c>
      <c r="F7" s="296">
        <v>4</v>
      </c>
      <c r="G7" s="296">
        <v>5</v>
      </c>
      <c r="H7" s="296">
        <v>3</v>
      </c>
      <c r="I7" s="296">
        <v>4</v>
      </c>
      <c r="J7" s="296">
        <v>7</v>
      </c>
      <c r="K7" s="296">
        <v>2</v>
      </c>
    </row>
    <row r="8" spans="1:16" s="25" customFormat="1" ht="15.95" customHeight="1">
      <c r="A8" s="260"/>
      <c r="B8" s="652" t="s">
        <v>14</v>
      </c>
      <c r="C8" s="652" t="s">
        <v>819</v>
      </c>
      <c r="D8" s="590">
        <v>2021</v>
      </c>
      <c r="E8" s="590">
        <v>2020</v>
      </c>
      <c r="F8" s="590">
        <v>2019</v>
      </c>
      <c r="G8" s="590">
        <v>2018</v>
      </c>
      <c r="H8" s="590">
        <v>2017</v>
      </c>
      <c r="I8" s="590">
        <v>2016</v>
      </c>
      <c r="J8" s="590">
        <v>2015</v>
      </c>
      <c r="K8" s="590">
        <v>2014</v>
      </c>
    </row>
    <row r="9" spans="1:16" ht="15.95" customHeight="1">
      <c r="A9" s="260"/>
      <c r="B9" s="181" t="s">
        <v>14</v>
      </c>
      <c r="C9" s="26" t="s">
        <v>820</v>
      </c>
      <c r="D9" s="36">
        <v>84863</v>
      </c>
      <c r="E9" s="36">
        <v>77129</v>
      </c>
      <c r="F9" s="36">
        <v>65694</v>
      </c>
      <c r="G9" s="36">
        <v>56805</v>
      </c>
      <c r="H9" s="36">
        <v>56287</v>
      </c>
      <c r="I9" s="36">
        <v>55979</v>
      </c>
      <c r="J9" s="36">
        <v>55894</v>
      </c>
      <c r="K9" s="36">
        <v>96018</v>
      </c>
      <c r="L9" s="25"/>
    </row>
    <row r="10" spans="1:16" ht="15.95" customHeight="1">
      <c r="A10" s="260"/>
      <c r="B10" s="181" t="s">
        <v>14</v>
      </c>
      <c r="C10" s="26" t="s">
        <v>821</v>
      </c>
      <c r="D10" s="65">
        <v>0.2361</v>
      </c>
      <c r="E10" s="65">
        <v>0.218</v>
      </c>
      <c r="F10" s="65">
        <v>0.19</v>
      </c>
      <c r="G10" s="65">
        <v>0.17</v>
      </c>
      <c r="H10" s="65">
        <v>0.17</v>
      </c>
      <c r="I10" s="65">
        <v>0.17199999999999999</v>
      </c>
      <c r="J10" s="65">
        <v>0.17399999999999999</v>
      </c>
      <c r="K10" s="65">
        <v>0.30399999999999999</v>
      </c>
    </row>
    <row r="11" spans="1:16" ht="15.95" customHeight="1">
      <c r="A11" s="260"/>
      <c r="B11" s="181" t="s">
        <v>14</v>
      </c>
      <c r="C11" s="26" t="s">
        <v>822</v>
      </c>
      <c r="D11" s="36">
        <v>97718</v>
      </c>
      <c r="E11" s="36">
        <v>62615</v>
      </c>
      <c r="F11" s="36">
        <v>60284</v>
      </c>
      <c r="G11" s="36">
        <v>53227</v>
      </c>
      <c r="H11" s="36">
        <v>47909</v>
      </c>
      <c r="I11" s="36">
        <v>41270</v>
      </c>
      <c r="J11" s="36">
        <v>42445</v>
      </c>
      <c r="K11" s="36">
        <v>52620.73</v>
      </c>
    </row>
    <row r="12" spans="1:16" ht="15.95" customHeight="1">
      <c r="A12" s="260"/>
      <c r="B12" s="181" t="s">
        <v>14</v>
      </c>
      <c r="C12" s="26" t="s">
        <v>823</v>
      </c>
      <c r="D12" s="65">
        <v>0.156</v>
      </c>
      <c r="E12" s="65">
        <v>0.11600000000000001</v>
      </c>
      <c r="F12" s="65">
        <v>0.115</v>
      </c>
      <c r="G12" s="65">
        <v>0.13</v>
      </c>
      <c r="H12" s="65">
        <v>0.12</v>
      </c>
      <c r="I12" s="65">
        <v>0.11</v>
      </c>
      <c r="J12" s="65">
        <v>0.123</v>
      </c>
      <c r="K12" s="65">
        <v>0.223</v>
      </c>
    </row>
    <row r="13" spans="1:16" ht="15.95" customHeight="1">
      <c r="A13" s="260"/>
      <c r="B13" s="181" t="s">
        <v>14</v>
      </c>
      <c r="C13" s="26" t="s">
        <v>824</v>
      </c>
      <c r="D13" s="36">
        <v>26102</v>
      </c>
      <c r="E13" s="36">
        <v>29309</v>
      </c>
      <c r="F13" s="36">
        <v>17656</v>
      </c>
      <c r="G13" s="36">
        <v>16837</v>
      </c>
      <c r="H13" s="36">
        <v>17125</v>
      </c>
      <c r="I13" s="36">
        <v>13357</v>
      </c>
      <c r="J13" s="36">
        <v>13753</v>
      </c>
      <c r="K13" s="36">
        <v>21024</v>
      </c>
    </row>
    <row r="14" spans="1:16" s="25" customFormat="1" ht="15.95" customHeight="1">
      <c r="A14" s="260"/>
      <c r="B14" s="652" t="s">
        <v>14</v>
      </c>
      <c r="C14" s="652" t="s">
        <v>825</v>
      </c>
      <c r="D14" s="590">
        <v>2021</v>
      </c>
      <c r="E14" s="590">
        <v>2020</v>
      </c>
      <c r="F14" s="590">
        <v>2019</v>
      </c>
      <c r="G14" s="590">
        <v>2018</v>
      </c>
      <c r="H14" s="590">
        <v>2017</v>
      </c>
      <c r="I14" s="590">
        <v>2016</v>
      </c>
      <c r="J14" s="590">
        <v>2015</v>
      </c>
      <c r="K14" s="590">
        <v>2014</v>
      </c>
    </row>
    <row r="15" spans="1:16" ht="15.95" customHeight="1">
      <c r="A15" s="260"/>
      <c r="B15" s="181" t="s">
        <v>14</v>
      </c>
      <c r="C15" s="26" t="s">
        <v>826</v>
      </c>
      <c r="D15" s="35">
        <v>164</v>
      </c>
      <c r="E15" s="35" t="s">
        <v>827</v>
      </c>
      <c r="F15" s="35" t="s">
        <v>828</v>
      </c>
      <c r="G15" s="35">
        <v>570</v>
      </c>
      <c r="H15" s="35">
        <v>494</v>
      </c>
      <c r="I15" s="35">
        <v>478</v>
      </c>
      <c r="J15" s="35">
        <v>574</v>
      </c>
      <c r="K15" s="35">
        <v>408</v>
      </c>
    </row>
    <row r="16" spans="1:16" ht="15.95" customHeight="1">
      <c r="A16" s="260"/>
      <c r="B16" s="181" t="s">
        <v>14</v>
      </c>
      <c r="C16" s="26" t="s">
        <v>829</v>
      </c>
      <c r="D16" s="35" t="s">
        <v>62</v>
      </c>
      <c r="E16" s="35" t="s">
        <v>62</v>
      </c>
      <c r="F16" s="35" t="s">
        <v>488</v>
      </c>
      <c r="G16" s="35" t="s">
        <v>62</v>
      </c>
      <c r="H16" s="35" t="s">
        <v>62</v>
      </c>
      <c r="I16" s="35">
        <v>0</v>
      </c>
      <c r="J16" s="35">
        <v>0</v>
      </c>
      <c r="K16" s="35">
        <v>0</v>
      </c>
    </row>
    <row r="17" spans="1:11" ht="15.95" customHeight="1">
      <c r="A17" s="260"/>
      <c r="B17" s="181" t="s">
        <v>14</v>
      </c>
      <c r="C17" s="26" t="s">
        <v>830</v>
      </c>
      <c r="D17" s="35">
        <v>1497</v>
      </c>
      <c r="E17" s="35" t="s">
        <v>831</v>
      </c>
      <c r="F17" s="35" t="s">
        <v>832</v>
      </c>
      <c r="G17" s="36">
        <v>1102</v>
      </c>
      <c r="H17" s="36">
        <v>1158</v>
      </c>
      <c r="I17" s="36">
        <v>1111</v>
      </c>
      <c r="J17" s="36">
        <v>1237</v>
      </c>
      <c r="K17" s="36">
        <v>1336</v>
      </c>
    </row>
    <row r="18" spans="1:11" ht="15.95" customHeight="1">
      <c r="A18" s="260"/>
      <c r="B18" s="181" t="s">
        <v>14</v>
      </c>
      <c r="C18" s="26" t="s">
        <v>833</v>
      </c>
      <c r="D18" s="35">
        <v>23</v>
      </c>
      <c r="E18" s="35" t="s">
        <v>834</v>
      </c>
      <c r="F18" s="35" t="s">
        <v>835</v>
      </c>
      <c r="G18" s="35">
        <v>22</v>
      </c>
      <c r="H18" s="35">
        <v>29</v>
      </c>
      <c r="I18" s="35">
        <v>31</v>
      </c>
      <c r="J18" s="35">
        <v>0</v>
      </c>
      <c r="K18" s="35">
        <v>47</v>
      </c>
    </row>
    <row r="19" spans="1:11" ht="15.95" customHeight="1">
      <c r="A19" s="260"/>
      <c r="B19" s="181" t="s">
        <v>14</v>
      </c>
      <c r="C19" s="26" t="s">
        <v>836</v>
      </c>
      <c r="D19" s="35">
        <v>361</v>
      </c>
      <c r="E19" s="35" t="s">
        <v>837</v>
      </c>
      <c r="F19" s="35" t="s">
        <v>838</v>
      </c>
      <c r="G19" s="35">
        <v>252</v>
      </c>
      <c r="H19" s="35">
        <v>156</v>
      </c>
      <c r="I19" s="35">
        <v>359</v>
      </c>
      <c r="J19" s="35">
        <v>307</v>
      </c>
      <c r="K19" s="35">
        <v>191</v>
      </c>
    </row>
    <row r="20" spans="1:11" ht="15.95" customHeight="1">
      <c r="A20" s="260"/>
      <c r="B20" s="181" t="s">
        <v>14</v>
      </c>
      <c r="C20" s="26" t="s">
        <v>839</v>
      </c>
      <c r="D20" s="41">
        <v>9.0999999999999998E-2</v>
      </c>
      <c r="E20" s="41">
        <v>7.0000000000000001E-3</v>
      </c>
      <c r="F20" s="41">
        <v>2.9999999999999997E-4</v>
      </c>
      <c r="G20" s="41">
        <v>2.1000000000000001E-2</v>
      </c>
      <c r="H20" s="41">
        <v>6.0000000000000001E-3</v>
      </c>
      <c r="I20" s="41">
        <v>3.0000000000000001E-3</v>
      </c>
      <c r="J20" s="41">
        <v>5.0000000000000001E-3</v>
      </c>
      <c r="K20" s="41">
        <v>0.01</v>
      </c>
    </row>
    <row r="21" spans="1:11" ht="25.5">
      <c r="A21" s="260"/>
      <c r="B21" s="181" t="s">
        <v>14</v>
      </c>
      <c r="C21" s="26" t="s">
        <v>840</v>
      </c>
      <c r="D21" s="35">
        <v>0.02</v>
      </c>
      <c r="E21" s="35">
        <v>0</v>
      </c>
      <c r="F21" s="35">
        <v>1.33</v>
      </c>
      <c r="G21" s="35">
        <v>0.67</v>
      </c>
      <c r="H21" s="35">
        <v>3.17</v>
      </c>
      <c r="I21" s="35">
        <v>0</v>
      </c>
      <c r="J21" s="35">
        <v>0</v>
      </c>
      <c r="K21" s="35">
        <v>55</v>
      </c>
    </row>
    <row r="22" spans="1:11" s="25" customFormat="1" ht="25.5">
      <c r="A22" s="260"/>
      <c r="B22" s="652" t="s">
        <v>14</v>
      </c>
      <c r="C22" s="652" t="s">
        <v>841</v>
      </c>
      <c r="D22" s="590">
        <v>2021</v>
      </c>
      <c r="E22" s="590">
        <v>2020</v>
      </c>
      <c r="F22" s="590">
        <v>2019</v>
      </c>
      <c r="G22" s="590">
        <v>2018</v>
      </c>
      <c r="H22" s="590">
        <v>2017</v>
      </c>
      <c r="I22" s="590">
        <v>2016</v>
      </c>
      <c r="J22" s="590">
        <v>2015</v>
      </c>
      <c r="K22" s="590">
        <v>2014</v>
      </c>
    </row>
    <row r="23" spans="1:11">
      <c r="A23" s="260"/>
      <c r="B23" s="181" t="s">
        <v>14</v>
      </c>
      <c r="C23" s="26" t="s">
        <v>842</v>
      </c>
      <c r="D23" s="296">
        <v>3050</v>
      </c>
      <c r="E23" s="296">
        <v>3012</v>
      </c>
      <c r="F23" s="35" t="s">
        <v>843</v>
      </c>
      <c r="G23" s="36">
        <v>6114</v>
      </c>
      <c r="H23" s="36">
        <v>2014</v>
      </c>
      <c r="I23" s="36">
        <v>3791</v>
      </c>
      <c r="J23" s="36">
        <v>119</v>
      </c>
      <c r="K23" s="36">
        <v>3465</v>
      </c>
    </row>
    <row r="24" spans="1:11">
      <c r="A24" s="260"/>
      <c r="B24" s="181" t="s">
        <v>14</v>
      </c>
      <c r="C24" s="26" t="s">
        <v>844</v>
      </c>
      <c r="D24" s="35">
        <v>625</v>
      </c>
      <c r="E24" s="35">
        <v>610</v>
      </c>
      <c r="F24" s="35" t="s">
        <v>845</v>
      </c>
      <c r="G24" s="35">
        <v>700</v>
      </c>
      <c r="H24" s="35">
        <v>500</v>
      </c>
      <c r="I24" s="35">
        <v>700</v>
      </c>
      <c r="J24" s="35">
        <v>90</v>
      </c>
      <c r="K24" s="35">
        <v>600</v>
      </c>
    </row>
    <row r="25" spans="1:11" ht="51">
      <c r="A25" s="260"/>
      <c r="B25" s="181" t="s">
        <v>14</v>
      </c>
      <c r="C25" s="49" t="s">
        <v>846</v>
      </c>
      <c r="D25" s="181" t="s">
        <v>847</v>
      </c>
      <c r="E25" s="181" t="s">
        <v>848</v>
      </c>
      <c r="F25" s="181" t="s">
        <v>849</v>
      </c>
      <c r="G25" s="181" t="s">
        <v>848</v>
      </c>
      <c r="H25" s="181" t="s">
        <v>850</v>
      </c>
      <c r="I25" s="181" t="s">
        <v>851</v>
      </c>
      <c r="J25" s="181" t="s">
        <v>852</v>
      </c>
      <c r="K25" s="181" t="s">
        <v>851</v>
      </c>
    </row>
    <row r="26" spans="1:11" ht="76.5">
      <c r="A26" s="260"/>
      <c r="B26" s="181" t="s">
        <v>14</v>
      </c>
      <c r="C26" s="49" t="s">
        <v>853</v>
      </c>
      <c r="D26" s="181" t="s">
        <v>854</v>
      </c>
      <c r="E26" s="181" t="s">
        <v>855</v>
      </c>
      <c r="F26" s="181" t="s">
        <v>856</v>
      </c>
      <c r="G26" s="181" t="s">
        <v>855</v>
      </c>
      <c r="H26" s="181" t="s">
        <v>857</v>
      </c>
      <c r="I26" s="181" t="s">
        <v>855</v>
      </c>
      <c r="J26" s="181" t="s">
        <v>858</v>
      </c>
      <c r="K26" s="181" t="s">
        <v>855</v>
      </c>
    </row>
    <row r="27" spans="1:11">
      <c r="A27" s="260"/>
      <c r="B27" s="181" t="s">
        <v>14</v>
      </c>
      <c r="J27" s="724"/>
      <c r="K27" s="711"/>
    </row>
    <row r="28" spans="1:11" s="25" customFormat="1">
      <c r="A28" s="260"/>
      <c r="B28" s="652" t="s">
        <v>15</v>
      </c>
      <c r="C28" s="652" t="s">
        <v>815</v>
      </c>
      <c r="D28" s="590">
        <v>2021</v>
      </c>
      <c r="E28" s="590">
        <v>2020</v>
      </c>
      <c r="F28" s="590">
        <v>2019</v>
      </c>
      <c r="G28" s="590">
        <v>2018</v>
      </c>
      <c r="H28" s="590">
        <v>2017</v>
      </c>
      <c r="I28" s="590">
        <v>2016</v>
      </c>
      <c r="J28" s="671"/>
      <c r="K28" s="544"/>
    </row>
    <row r="29" spans="1:11">
      <c r="A29" s="260"/>
      <c r="B29" s="181" t="str">
        <f>$B$28</f>
        <v>EAC</v>
      </c>
      <c r="C29" s="26" t="s">
        <v>816</v>
      </c>
      <c r="D29" s="296">
        <v>3</v>
      </c>
      <c r="E29" s="296">
        <v>4</v>
      </c>
      <c r="F29" s="296">
        <v>2</v>
      </c>
      <c r="G29" s="296">
        <v>4</v>
      </c>
      <c r="H29" s="296">
        <v>11</v>
      </c>
      <c r="I29" s="296">
        <v>6</v>
      </c>
      <c r="J29" s="715"/>
      <c r="K29" s="716"/>
    </row>
    <row r="30" spans="1:11">
      <c r="A30" s="260"/>
      <c r="B30" s="181" t="str">
        <f t="shared" ref="B30:B51" si="0">$B$28</f>
        <v>EAC</v>
      </c>
      <c r="C30" s="26" t="s">
        <v>817</v>
      </c>
      <c r="D30" s="296">
        <v>1</v>
      </c>
      <c r="E30" s="296">
        <v>6</v>
      </c>
      <c r="F30" s="296">
        <v>2</v>
      </c>
      <c r="G30" s="296">
        <v>2</v>
      </c>
      <c r="H30" s="296">
        <v>1</v>
      </c>
      <c r="I30" s="296">
        <v>1</v>
      </c>
      <c r="J30" s="715"/>
      <c r="K30" s="716"/>
    </row>
    <row r="31" spans="1:11" ht="15.75" customHeight="1">
      <c r="A31" s="260"/>
      <c r="B31" s="181" t="str">
        <f t="shared" si="0"/>
        <v>EAC</v>
      </c>
      <c r="C31" s="26" t="s">
        <v>818</v>
      </c>
      <c r="D31" s="296">
        <v>0</v>
      </c>
      <c r="E31" s="296">
        <v>3</v>
      </c>
      <c r="F31" s="296">
        <v>5</v>
      </c>
      <c r="G31" s="296">
        <v>2</v>
      </c>
      <c r="H31" s="296">
        <v>10</v>
      </c>
      <c r="I31" s="296">
        <v>8</v>
      </c>
      <c r="J31" s="715"/>
      <c r="K31" s="716"/>
    </row>
    <row r="32" spans="1:11" s="25" customFormat="1">
      <c r="A32" s="260"/>
      <c r="B32" s="652" t="str">
        <f t="shared" si="0"/>
        <v>EAC</v>
      </c>
      <c r="C32" s="652" t="s">
        <v>819</v>
      </c>
      <c r="D32" s="590">
        <v>2021</v>
      </c>
      <c r="E32" s="590">
        <v>2020</v>
      </c>
      <c r="F32" s="590">
        <v>2019</v>
      </c>
      <c r="G32" s="590">
        <v>2018</v>
      </c>
      <c r="H32" s="590">
        <v>2017</v>
      </c>
      <c r="I32" s="590">
        <v>2016</v>
      </c>
      <c r="J32" s="717"/>
      <c r="K32" s="718"/>
    </row>
    <row r="33" spans="1:12">
      <c r="A33" s="260"/>
      <c r="B33" s="181" t="str">
        <f t="shared" si="0"/>
        <v>EAC</v>
      </c>
      <c r="C33" s="26" t="s">
        <v>820</v>
      </c>
      <c r="D33" s="36">
        <v>55757</v>
      </c>
      <c r="E33" s="36">
        <v>63891</v>
      </c>
      <c r="F33" s="36">
        <v>54885</v>
      </c>
      <c r="G33" s="36">
        <v>31655</v>
      </c>
      <c r="H33" s="36">
        <v>30079</v>
      </c>
      <c r="I33" s="36">
        <v>39914</v>
      </c>
      <c r="J33" s="715"/>
      <c r="K33" s="719"/>
      <c r="L33" s="25"/>
    </row>
    <row r="34" spans="1:12">
      <c r="A34" s="260"/>
      <c r="B34" s="181" t="str">
        <f t="shared" si="0"/>
        <v>EAC</v>
      </c>
      <c r="C34" s="26" t="s">
        <v>821</v>
      </c>
      <c r="D34" s="65">
        <v>0.24660000000000001</v>
      </c>
      <c r="E34" s="65">
        <v>0.22900000000000001</v>
      </c>
      <c r="F34" s="65">
        <v>0.36</v>
      </c>
      <c r="G34" s="65">
        <v>0.151</v>
      </c>
      <c r="H34" s="65">
        <v>0.128</v>
      </c>
      <c r="I34" s="65">
        <v>0.1668</v>
      </c>
      <c r="J34" s="715"/>
      <c r="K34" s="720"/>
    </row>
    <row r="35" spans="1:12">
      <c r="A35" s="260"/>
      <c r="B35" s="181" t="str">
        <f t="shared" si="0"/>
        <v>EAC</v>
      </c>
      <c r="C35" s="26" t="s">
        <v>822</v>
      </c>
      <c r="D35" s="36">
        <v>75706</v>
      </c>
      <c r="E35" s="36">
        <v>54197</v>
      </c>
      <c r="F35" s="36">
        <v>30823</v>
      </c>
      <c r="G35" s="36">
        <v>17137</v>
      </c>
      <c r="H35" s="36">
        <v>15765</v>
      </c>
      <c r="I35" s="36">
        <v>21020</v>
      </c>
      <c r="J35" s="715"/>
      <c r="K35" s="719"/>
    </row>
    <row r="36" spans="1:12">
      <c r="A36" s="260"/>
      <c r="B36" s="181" t="str">
        <f t="shared" si="0"/>
        <v>EAC</v>
      </c>
      <c r="C36" s="26" t="s">
        <v>823</v>
      </c>
      <c r="D36" s="65">
        <v>0.19800000000000001</v>
      </c>
      <c r="E36" s="65">
        <v>6.4000000000000001E-2</v>
      </c>
      <c r="F36" s="65">
        <v>0.13300000000000001</v>
      </c>
      <c r="G36" s="65">
        <v>7.3999999999999996E-2</v>
      </c>
      <c r="H36" s="65">
        <v>7.0999999999999994E-2</v>
      </c>
      <c r="I36" s="65">
        <v>0.1062</v>
      </c>
      <c r="J36" s="715"/>
      <c r="K36" s="720"/>
    </row>
    <row r="37" spans="1:12">
      <c r="A37" s="260"/>
      <c r="B37" s="181" t="str">
        <f t="shared" si="0"/>
        <v>EAC</v>
      </c>
      <c r="C37" s="26" t="s">
        <v>824</v>
      </c>
      <c r="D37" s="36">
        <v>19411</v>
      </c>
      <c r="E37" s="36">
        <v>25444</v>
      </c>
      <c r="F37" s="36">
        <v>14596</v>
      </c>
      <c r="G37" s="36">
        <v>11375</v>
      </c>
      <c r="H37" s="36">
        <v>9118</v>
      </c>
      <c r="I37" s="36">
        <v>9374.33</v>
      </c>
      <c r="J37" s="715"/>
      <c r="K37" s="721"/>
    </row>
    <row r="38" spans="1:12" s="25" customFormat="1">
      <c r="A38" s="260"/>
      <c r="B38" s="652" t="str">
        <f t="shared" si="0"/>
        <v>EAC</v>
      </c>
      <c r="C38" s="652" t="s">
        <v>825</v>
      </c>
      <c r="D38" s="590">
        <v>2021</v>
      </c>
      <c r="E38" s="590">
        <v>2020</v>
      </c>
      <c r="F38" s="590">
        <v>2019</v>
      </c>
      <c r="G38" s="590">
        <v>2018</v>
      </c>
      <c r="H38" s="590">
        <v>2017</v>
      </c>
      <c r="I38" s="590">
        <v>2016</v>
      </c>
      <c r="J38" s="717"/>
      <c r="K38" s="718"/>
    </row>
    <row r="39" spans="1:12">
      <c r="A39" s="260"/>
      <c r="B39" s="181" t="str">
        <f t="shared" si="0"/>
        <v>EAC</v>
      </c>
      <c r="C39" s="26" t="s">
        <v>826</v>
      </c>
      <c r="D39" s="35">
        <v>145</v>
      </c>
      <c r="E39" s="35" t="s">
        <v>62</v>
      </c>
      <c r="F39" s="35" t="s">
        <v>62</v>
      </c>
      <c r="G39" s="35" t="s">
        <v>62</v>
      </c>
      <c r="H39" s="35" t="s">
        <v>62</v>
      </c>
      <c r="I39" s="35" t="s">
        <v>62</v>
      </c>
      <c r="J39" s="688"/>
      <c r="K39" s="632"/>
    </row>
    <row r="40" spans="1:12">
      <c r="A40" s="260"/>
      <c r="B40" s="181" t="str">
        <f t="shared" si="0"/>
        <v>EAC</v>
      </c>
      <c r="C40" s="26" t="s">
        <v>829</v>
      </c>
      <c r="D40" s="35" t="s">
        <v>62</v>
      </c>
      <c r="E40" s="35" t="s">
        <v>62</v>
      </c>
      <c r="F40" s="35" t="s">
        <v>62</v>
      </c>
      <c r="G40" s="35" t="s">
        <v>62</v>
      </c>
      <c r="H40" s="35" t="s">
        <v>62</v>
      </c>
      <c r="I40" s="35" t="s">
        <v>62</v>
      </c>
      <c r="J40" s="688"/>
      <c r="K40" s="632"/>
    </row>
    <row r="41" spans="1:12">
      <c r="A41" s="260"/>
      <c r="B41" s="181" t="str">
        <f t="shared" si="0"/>
        <v>EAC</v>
      </c>
      <c r="C41" s="26" t="s">
        <v>830</v>
      </c>
      <c r="D41" s="35">
        <v>422</v>
      </c>
      <c r="E41" s="35" t="s">
        <v>62</v>
      </c>
      <c r="F41" s="35" t="s">
        <v>62</v>
      </c>
      <c r="G41" s="36" t="s">
        <v>62</v>
      </c>
      <c r="H41" s="36" t="s">
        <v>62</v>
      </c>
      <c r="I41" s="36" t="s">
        <v>62</v>
      </c>
      <c r="J41" s="688"/>
      <c r="K41" s="632"/>
    </row>
    <row r="42" spans="1:12">
      <c r="A42" s="260"/>
      <c r="B42" s="181" t="str">
        <f t="shared" si="0"/>
        <v>EAC</v>
      </c>
      <c r="C42" s="26" t="s">
        <v>833</v>
      </c>
      <c r="D42" s="35" t="s">
        <v>62</v>
      </c>
      <c r="E42" s="35" t="s">
        <v>62</v>
      </c>
      <c r="F42" s="35" t="s">
        <v>62</v>
      </c>
      <c r="G42" s="35" t="s">
        <v>62</v>
      </c>
      <c r="H42" s="35" t="s">
        <v>62</v>
      </c>
      <c r="I42" s="35" t="s">
        <v>62</v>
      </c>
      <c r="J42" s="688"/>
      <c r="K42" s="632"/>
    </row>
    <row r="43" spans="1:12">
      <c r="A43" s="260"/>
      <c r="B43" s="181" t="str">
        <f t="shared" si="0"/>
        <v>EAC</v>
      </c>
      <c r="C43" s="26" t="s">
        <v>836</v>
      </c>
      <c r="D43" s="35">
        <v>756</v>
      </c>
      <c r="E43" s="35" t="s">
        <v>62</v>
      </c>
      <c r="F43" s="35" t="s">
        <v>62</v>
      </c>
      <c r="G43" s="35" t="s">
        <v>62</v>
      </c>
      <c r="H43" s="35" t="s">
        <v>62</v>
      </c>
      <c r="I43" s="35" t="s">
        <v>62</v>
      </c>
      <c r="J43" s="688"/>
      <c r="K43" s="632"/>
    </row>
    <row r="44" spans="1:12">
      <c r="A44" s="260"/>
      <c r="B44" s="181" t="str">
        <f t="shared" si="0"/>
        <v>EAC</v>
      </c>
      <c r="C44" s="26" t="s">
        <v>839</v>
      </c>
      <c r="D44" s="41" t="s">
        <v>62</v>
      </c>
      <c r="E44" s="41" t="s">
        <v>62</v>
      </c>
      <c r="F44" s="41" t="s">
        <v>62</v>
      </c>
      <c r="G44" s="41" t="s">
        <v>62</v>
      </c>
      <c r="H44" s="41" t="s">
        <v>62</v>
      </c>
      <c r="I44" s="41" t="s">
        <v>62</v>
      </c>
      <c r="J44" s="688"/>
      <c r="K44" s="632"/>
    </row>
    <row r="45" spans="1:12" ht="25.5">
      <c r="A45" s="260"/>
      <c r="B45" s="181" t="str">
        <f t="shared" si="0"/>
        <v>EAC</v>
      </c>
      <c r="C45" s="26" t="s">
        <v>840</v>
      </c>
      <c r="D45" s="35" t="s">
        <v>62</v>
      </c>
      <c r="E45" s="35" t="s">
        <v>62</v>
      </c>
      <c r="F45" s="35" t="s">
        <v>62</v>
      </c>
      <c r="G45" s="35" t="s">
        <v>62</v>
      </c>
      <c r="H45" s="35" t="s">
        <v>62</v>
      </c>
      <c r="I45" s="35" t="s">
        <v>62</v>
      </c>
      <c r="J45" s="688"/>
      <c r="K45" s="632"/>
    </row>
    <row r="46" spans="1:12" s="25" customFormat="1" ht="25.5">
      <c r="A46" s="260"/>
      <c r="B46" s="652" t="str">
        <f t="shared" si="0"/>
        <v>EAC</v>
      </c>
      <c r="C46" s="652" t="s">
        <v>841</v>
      </c>
      <c r="D46" s="590">
        <v>2021</v>
      </c>
      <c r="E46" s="590">
        <v>2020</v>
      </c>
      <c r="F46" s="590">
        <v>2019</v>
      </c>
      <c r="G46" s="590">
        <v>2018</v>
      </c>
      <c r="H46" s="590">
        <v>2017</v>
      </c>
      <c r="I46" s="590">
        <v>2016</v>
      </c>
      <c r="J46" s="671"/>
      <c r="K46" s="672"/>
    </row>
    <row r="47" spans="1:12" s="25" customFormat="1">
      <c r="A47" s="260"/>
      <c r="B47" s="181" t="str">
        <f t="shared" si="0"/>
        <v>EAC</v>
      </c>
      <c r="C47" s="26" t="s">
        <v>842</v>
      </c>
      <c r="D47" s="296"/>
      <c r="E47" s="296"/>
      <c r="F47" s="296"/>
      <c r="G47" s="296"/>
      <c r="H47" s="296"/>
      <c r="I47" s="296"/>
      <c r="J47" s="671"/>
      <c r="K47" s="672"/>
    </row>
    <row r="48" spans="1:12">
      <c r="A48" s="260"/>
      <c r="B48" s="704" t="str">
        <f t="shared" si="0"/>
        <v>EAC</v>
      </c>
      <c r="C48" s="367" t="s">
        <v>844</v>
      </c>
      <c r="D48" s="359" t="s">
        <v>62</v>
      </c>
      <c r="E48" s="359" t="s">
        <v>62</v>
      </c>
      <c r="F48" s="359" t="s">
        <v>62</v>
      </c>
      <c r="G48" s="359" t="s">
        <v>62</v>
      </c>
      <c r="H48" s="359" t="s">
        <v>62</v>
      </c>
      <c r="I48" s="359" t="s">
        <v>62</v>
      </c>
      <c r="J48" s="688"/>
      <c r="K48" s="632"/>
    </row>
    <row r="49" spans="1:12">
      <c r="A49" s="260"/>
      <c r="B49" s="181" t="str">
        <f t="shared" si="0"/>
        <v>EAC</v>
      </c>
      <c r="C49" s="49" t="s">
        <v>846</v>
      </c>
      <c r="D49" s="35" t="s">
        <v>62</v>
      </c>
      <c r="E49" s="35" t="s">
        <v>62</v>
      </c>
      <c r="F49" s="35" t="s">
        <v>62</v>
      </c>
      <c r="G49" s="35" t="s">
        <v>62</v>
      </c>
      <c r="H49" s="35" t="s">
        <v>62</v>
      </c>
      <c r="I49" s="35" t="s">
        <v>62</v>
      </c>
      <c r="J49" s="688"/>
      <c r="K49" s="632"/>
    </row>
    <row r="50" spans="1:12">
      <c r="A50" s="260"/>
      <c r="B50" s="704" t="str">
        <f t="shared" si="0"/>
        <v>EAC</v>
      </c>
      <c r="C50" s="705" t="s">
        <v>853</v>
      </c>
      <c r="D50" s="706" t="s">
        <v>62</v>
      </c>
      <c r="E50" s="706" t="s">
        <v>62</v>
      </c>
      <c r="F50" s="706" t="s">
        <v>62</v>
      </c>
      <c r="G50" s="706" t="s">
        <v>62</v>
      </c>
      <c r="H50" s="706" t="s">
        <v>62</v>
      </c>
      <c r="I50" s="706" t="s">
        <v>62</v>
      </c>
      <c r="J50" s="688"/>
      <c r="K50" s="632"/>
    </row>
    <row r="51" spans="1:12">
      <c r="A51" s="260"/>
      <c r="B51" s="704" t="str">
        <f t="shared" si="0"/>
        <v>EAC</v>
      </c>
      <c r="J51" s="722"/>
      <c r="K51" s="723"/>
    </row>
    <row r="52" spans="1:12" s="25" customFormat="1">
      <c r="A52" s="260"/>
      <c r="B52" s="652" t="s">
        <v>16</v>
      </c>
      <c r="C52" s="652" t="s">
        <v>815</v>
      </c>
      <c r="D52" s="590">
        <v>2021</v>
      </c>
      <c r="E52" s="590">
        <v>2020</v>
      </c>
      <c r="F52" s="590">
        <v>2019</v>
      </c>
      <c r="G52" s="590">
        <v>2018</v>
      </c>
      <c r="H52" s="590">
        <v>2017</v>
      </c>
      <c r="I52" s="590">
        <v>2016</v>
      </c>
      <c r="J52" s="590">
        <v>2015</v>
      </c>
      <c r="K52" s="590">
        <v>2014</v>
      </c>
    </row>
    <row r="53" spans="1:12">
      <c r="A53" s="260"/>
      <c r="B53" s="181" t="str">
        <f>$B$52</f>
        <v>EBO</v>
      </c>
      <c r="C53" s="26" t="s">
        <v>816</v>
      </c>
      <c r="D53" s="296">
        <v>2</v>
      </c>
      <c r="E53" s="296">
        <v>5</v>
      </c>
      <c r="F53" s="296">
        <v>3</v>
      </c>
      <c r="G53" s="296">
        <v>0</v>
      </c>
      <c r="H53" s="296">
        <v>1</v>
      </c>
      <c r="I53" s="296">
        <v>0</v>
      </c>
      <c r="J53" s="296">
        <v>1</v>
      </c>
      <c r="K53" s="296">
        <v>1</v>
      </c>
    </row>
    <row r="54" spans="1:12">
      <c r="A54" s="260"/>
      <c r="B54" s="704" t="str">
        <f t="shared" ref="B54:B75" si="1">$B$52</f>
        <v>EBO</v>
      </c>
      <c r="C54" s="367" t="s">
        <v>817</v>
      </c>
      <c r="D54" s="359">
        <v>0</v>
      </c>
      <c r="E54" s="359">
        <v>0</v>
      </c>
      <c r="F54" s="359">
        <v>0</v>
      </c>
      <c r="G54" s="359">
        <v>1</v>
      </c>
      <c r="H54" s="359">
        <v>3</v>
      </c>
      <c r="I54" s="359">
        <v>0</v>
      </c>
      <c r="J54" s="359">
        <v>2</v>
      </c>
      <c r="K54" s="359">
        <v>0</v>
      </c>
    </row>
    <row r="55" spans="1:12" ht="15.75" customHeight="1">
      <c r="A55" s="260"/>
      <c r="B55" s="181" t="str">
        <f t="shared" si="1"/>
        <v>EBO</v>
      </c>
      <c r="C55" s="26" t="s">
        <v>818</v>
      </c>
      <c r="D55" s="296">
        <v>5</v>
      </c>
      <c r="E55" s="296" t="s">
        <v>859</v>
      </c>
      <c r="F55" s="296">
        <v>0</v>
      </c>
      <c r="G55" s="296">
        <v>0</v>
      </c>
      <c r="H55" s="296">
        <v>1</v>
      </c>
      <c r="I55" s="296">
        <v>0</v>
      </c>
      <c r="J55" s="296">
        <v>1</v>
      </c>
      <c r="K55" s="296">
        <v>0</v>
      </c>
    </row>
    <row r="56" spans="1:12" s="25" customFormat="1">
      <c r="A56" s="260"/>
      <c r="B56" s="652" t="str">
        <f t="shared" si="1"/>
        <v>EBO</v>
      </c>
      <c r="C56" s="652" t="s">
        <v>819</v>
      </c>
      <c r="D56" s="590">
        <v>2021</v>
      </c>
      <c r="E56" s="590">
        <v>2020</v>
      </c>
      <c r="F56" s="590">
        <v>2019</v>
      </c>
      <c r="G56" s="590">
        <v>2018</v>
      </c>
      <c r="H56" s="590">
        <v>2017</v>
      </c>
      <c r="I56" s="590">
        <v>2016</v>
      </c>
      <c r="J56" s="590">
        <v>2015</v>
      </c>
      <c r="K56" s="590">
        <v>2014</v>
      </c>
    </row>
    <row r="57" spans="1:12">
      <c r="A57" s="260"/>
      <c r="B57" s="181" t="str">
        <f t="shared" si="1"/>
        <v>EBO</v>
      </c>
      <c r="C57" s="26" t="s">
        <v>820</v>
      </c>
      <c r="D57" s="296">
        <v>57404</v>
      </c>
      <c r="E57" s="296">
        <v>54239</v>
      </c>
      <c r="F57" s="296">
        <v>47158</v>
      </c>
      <c r="G57" s="296">
        <v>39018</v>
      </c>
      <c r="H57" s="296">
        <v>39637</v>
      </c>
      <c r="I57" s="296">
        <v>42466</v>
      </c>
      <c r="J57" s="296">
        <v>40430</v>
      </c>
      <c r="K57" s="296">
        <v>61749</v>
      </c>
      <c r="L57" s="25"/>
    </row>
    <row r="58" spans="1:12">
      <c r="A58" s="260"/>
      <c r="B58" s="704" t="str">
        <f t="shared" si="1"/>
        <v>EBO</v>
      </c>
      <c r="C58" s="367" t="s">
        <v>821</v>
      </c>
      <c r="D58" s="707">
        <v>0.29299999999999998</v>
      </c>
      <c r="E58" s="707">
        <v>0.28299999999999997</v>
      </c>
      <c r="F58" s="707">
        <v>0.252</v>
      </c>
      <c r="G58" s="707">
        <v>0.216</v>
      </c>
      <c r="H58" s="707">
        <v>0.223</v>
      </c>
      <c r="I58" s="707">
        <v>0.24099999999999999</v>
      </c>
      <c r="J58" s="707">
        <v>0.23400000000000001</v>
      </c>
      <c r="K58" s="707">
        <v>0.375</v>
      </c>
    </row>
    <row r="59" spans="1:12">
      <c r="A59" s="260"/>
      <c r="B59" s="181" t="str">
        <f t="shared" si="1"/>
        <v>EBO</v>
      </c>
      <c r="C59" s="26" t="s">
        <v>822</v>
      </c>
      <c r="D59" s="36">
        <v>32388</v>
      </c>
      <c r="E59" s="36">
        <v>27624</v>
      </c>
      <c r="F59" s="36">
        <v>26506</v>
      </c>
      <c r="G59" s="36">
        <v>26614</v>
      </c>
      <c r="H59" s="36">
        <v>22936</v>
      </c>
      <c r="I59" s="36">
        <v>20881</v>
      </c>
      <c r="J59" s="36">
        <v>21823</v>
      </c>
      <c r="K59" s="36">
        <v>21364</v>
      </c>
    </row>
    <row r="60" spans="1:12">
      <c r="A60" s="260"/>
      <c r="B60" s="704" t="str">
        <f t="shared" si="1"/>
        <v>EBO</v>
      </c>
      <c r="C60" s="367" t="s">
        <v>823</v>
      </c>
      <c r="D60" s="707">
        <v>0.18099999999999999</v>
      </c>
      <c r="E60" s="707">
        <v>0.13239999999999999</v>
      </c>
      <c r="F60" s="707">
        <v>0.129</v>
      </c>
      <c r="G60" s="707">
        <v>0.159</v>
      </c>
      <c r="H60" s="707">
        <v>0.16250000000000001</v>
      </c>
      <c r="I60" s="707">
        <v>0.14899999999999999</v>
      </c>
      <c r="J60" s="707">
        <v>0.158</v>
      </c>
      <c r="K60" s="707">
        <v>0.251</v>
      </c>
    </row>
    <row r="61" spans="1:12">
      <c r="A61" s="260"/>
      <c r="B61" s="181" t="str">
        <f t="shared" si="1"/>
        <v>EBO</v>
      </c>
      <c r="C61" s="26" t="s">
        <v>824</v>
      </c>
      <c r="D61" s="296">
        <v>13115</v>
      </c>
      <c r="E61" s="296">
        <v>15690</v>
      </c>
      <c r="F61" s="296">
        <v>9835</v>
      </c>
      <c r="G61" s="296">
        <v>9269</v>
      </c>
      <c r="H61" s="296">
        <v>8325</v>
      </c>
      <c r="I61" s="296">
        <v>8848</v>
      </c>
      <c r="J61" s="296">
        <v>8310</v>
      </c>
      <c r="K61" s="296">
        <v>9012</v>
      </c>
    </row>
    <row r="62" spans="1:12" s="25" customFormat="1">
      <c r="A62" s="260"/>
      <c r="B62" s="652" t="str">
        <f t="shared" si="1"/>
        <v>EBO</v>
      </c>
      <c r="C62" s="652" t="s">
        <v>825</v>
      </c>
      <c r="D62" s="590">
        <v>2021</v>
      </c>
      <c r="E62" s="590">
        <v>2020</v>
      </c>
      <c r="F62" s="590">
        <v>2019</v>
      </c>
      <c r="G62" s="590">
        <v>2018</v>
      </c>
      <c r="H62" s="590">
        <v>2017</v>
      </c>
      <c r="I62" s="590">
        <v>2016</v>
      </c>
      <c r="J62" s="590">
        <v>2015</v>
      </c>
      <c r="K62" s="590">
        <v>2014</v>
      </c>
    </row>
    <row r="63" spans="1:12">
      <c r="A63" s="260"/>
      <c r="B63" s="181" t="str">
        <f t="shared" si="1"/>
        <v>EBO</v>
      </c>
      <c r="C63" s="26" t="s">
        <v>826</v>
      </c>
      <c r="D63" s="296">
        <v>68</v>
      </c>
      <c r="E63" s="296">
        <v>45</v>
      </c>
      <c r="F63" s="296" t="s">
        <v>860</v>
      </c>
      <c r="G63" s="296">
        <v>154</v>
      </c>
      <c r="H63" s="296">
        <v>119</v>
      </c>
      <c r="I63" s="296">
        <v>0</v>
      </c>
      <c r="J63" s="296">
        <v>0</v>
      </c>
      <c r="K63" s="296">
        <v>0</v>
      </c>
    </row>
    <row r="64" spans="1:12">
      <c r="A64" s="260"/>
      <c r="B64" s="704" t="str">
        <f t="shared" si="1"/>
        <v>EBO</v>
      </c>
      <c r="C64" s="367" t="s">
        <v>829</v>
      </c>
      <c r="D64" s="359">
        <v>0</v>
      </c>
      <c r="E64" s="359" t="s">
        <v>62</v>
      </c>
      <c r="F64" s="359" t="s">
        <v>101</v>
      </c>
      <c r="G64" s="359" t="s">
        <v>62</v>
      </c>
      <c r="H64" s="359" t="s">
        <v>62</v>
      </c>
      <c r="I64" s="359">
        <v>30</v>
      </c>
      <c r="J64" s="359">
        <v>46</v>
      </c>
      <c r="K64" s="359">
        <v>38</v>
      </c>
    </row>
    <row r="65" spans="1:11">
      <c r="A65" s="260"/>
      <c r="B65" s="181" t="str">
        <f t="shared" si="1"/>
        <v>EBO</v>
      </c>
      <c r="C65" s="26" t="s">
        <v>830</v>
      </c>
      <c r="D65" s="296">
        <v>326</v>
      </c>
      <c r="E65" s="296">
        <v>294</v>
      </c>
      <c r="F65" s="296" t="s">
        <v>861</v>
      </c>
      <c r="G65" s="296">
        <v>337</v>
      </c>
      <c r="H65" s="296">
        <v>269</v>
      </c>
      <c r="I65" s="296">
        <v>96</v>
      </c>
      <c r="J65" s="296">
        <v>172</v>
      </c>
      <c r="K65" s="296">
        <v>179</v>
      </c>
    </row>
    <row r="66" spans="1:11">
      <c r="A66" s="260"/>
      <c r="B66" s="704" t="str">
        <f t="shared" si="1"/>
        <v>EBO</v>
      </c>
      <c r="C66" s="367" t="s">
        <v>833</v>
      </c>
      <c r="D66" s="359">
        <v>10</v>
      </c>
      <c r="E66" s="359">
        <v>10</v>
      </c>
      <c r="F66" s="359" t="s">
        <v>862</v>
      </c>
      <c r="G66" s="359">
        <v>10</v>
      </c>
      <c r="H66" s="359">
        <v>20</v>
      </c>
      <c r="I66" s="359">
        <v>15</v>
      </c>
      <c r="J66" s="359">
        <v>23</v>
      </c>
      <c r="K66" s="359">
        <v>19</v>
      </c>
    </row>
    <row r="67" spans="1:11">
      <c r="A67" s="260"/>
      <c r="B67" s="181" t="str">
        <f t="shared" si="1"/>
        <v>EBO</v>
      </c>
      <c r="C67" s="26" t="s">
        <v>836</v>
      </c>
      <c r="D67" s="296">
        <v>72</v>
      </c>
      <c r="E67" s="296">
        <v>1</v>
      </c>
      <c r="F67" s="296" t="s">
        <v>863</v>
      </c>
      <c r="G67" s="296">
        <v>48</v>
      </c>
      <c r="H67" s="296">
        <v>6</v>
      </c>
      <c r="I67" s="296">
        <v>75</v>
      </c>
      <c r="J67" s="296">
        <v>8</v>
      </c>
      <c r="K67" s="296">
        <v>20</v>
      </c>
    </row>
    <row r="68" spans="1:11">
      <c r="A68" s="260"/>
      <c r="B68" s="704" t="str">
        <f t="shared" si="1"/>
        <v>EBO</v>
      </c>
      <c r="C68" s="367" t="s">
        <v>839</v>
      </c>
      <c r="D68" s="708">
        <v>0.11269999999999999</v>
      </c>
      <c r="E68" s="708" t="s">
        <v>62</v>
      </c>
      <c r="F68" s="708" t="s">
        <v>62</v>
      </c>
      <c r="G68" s="708" t="s">
        <v>62</v>
      </c>
      <c r="H68" s="708" t="s">
        <v>62</v>
      </c>
      <c r="I68" s="708" t="s">
        <v>62</v>
      </c>
      <c r="J68" s="708" t="s">
        <v>62</v>
      </c>
      <c r="K68" s="708" t="s">
        <v>62</v>
      </c>
    </row>
    <row r="69" spans="1:11" ht="25.5">
      <c r="A69" s="260"/>
      <c r="B69" s="181" t="str">
        <f t="shared" si="1"/>
        <v>EBO</v>
      </c>
      <c r="C69" s="26" t="s">
        <v>840</v>
      </c>
      <c r="D69" s="300">
        <v>8.17</v>
      </c>
      <c r="E69" s="300" t="s">
        <v>62</v>
      </c>
      <c r="F69" s="300" t="s">
        <v>62</v>
      </c>
      <c r="G69" s="300" t="s">
        <v>62</v>
      </c>
      <c r="H69" s="300" t="s">
        <v>62</v>
      </c>
      <c r="I69" s="300" t="s">
        <v>62</v>
      </c>
      <c r="J69" s="300" t="s">
        <v>62</v>
      </c>
      <c r="K69" s="300" t="s">
        <v>62</v>
      </c>
    </row>
    <row r="70" spans="1:11" s="25" customFormat="1" ht="25.5">
      <c r="A70" s="260"/>
      <c r="B70" s="652" t="str">
        <f t="shared" si="1"/>
        <v>EBO</v>
      </c>
      <c r="C70" s="652" t="s">
        <v>841</v>
      </c>
      <c r="D70" s="590">
        <v>2021</v>
      </c>
      <c r="E70" s="590">
        <v>2020</v>
      </c>
      <c r="F70" s="590">
        <v>2019</v>
      </c>
      <c r="G70" s="590">
        <v>2018</v>
      </c>
      <c r="H70" s="590">
        <v>2017</v>
      </c>
      <c r="I70" s="590">
        <v>2016</v>
      </c>
      <c r="J70" s="590">
        <v>2015</v>
      </c>
      <c r="K70" s="590">
        <v>2014</v>
      </c>
    </row>
    <row r="71" spans="1:11">
      <c r="A71" s="260"/>
      <c r="B71" s="181" t="str">
        <f t="shared" si="1"/>
        <v>EBO</v>
      </c>
      <c r="C71" s="26" t="s">
        <v>842</v>
      </c>
      <c r="D71" s="296">
        <v>84</v>
      </c>
      <c r="E71" s="296">
        <v>72</v>
      </c>
      <c r="F71" s="296" t="s">
        <v>864</v>
      </c>
      <c r="G71" s="296">
        <v>92</v>
      </c>
      <c r="H71" s="296">
        <v>121</v>
      </c>
      <c r="I71" s="296">
        <v>170</v>
      </c>
      <c r="J71" s="296">
        <v>170</v>
      </c>
      <c r="K71" s="296">
        <v>154</v>
      </c>
    </row>
    <row r="72" spans="1:11">
      <c r="A72" s="260"/>
      <c r="B72" s="704" t="str">
        <f t="shared" si="1"/>
        <v>EBO</v>
      </c>
      <c r="C72" s="367" t="s">
        <v>844</v>
      </c>
      <c r="D72" s="359">
        <v>44</v>
      </c>
      <c r="E72" s="359">
        <v>42</v>
      </c>
      <c r="F72" s="359" t="s">
        <v>865</v>
      </c>
      <c r="G72" s="359">
        <v>42</v>
      </c>
      <c r="H72" s="359">
        <v>33</v>
      </c>
      <c r="I72" s="359">
        <v>50</v>
      </c>
      <c r="J72" s="359">
        <v>70</v>
      </c>
      <c r="K72" s="359">
        <v>48</v>
      </c>
    </row>
    <row r="73" spans="1:11" ht="63.75">
      <c r="A73" s="260"/>
      <c r="B73" s="181" t="str">
        <f t="shared" si="1"/>
        <v>EBO</v>
      </c>
      <c r="C73" s="49" t="s">
        <v>846</v>
      </c>
      <c r="D73" s="35" t="s">
        <v>866</v>
      </c>
      <c r="E73" s="35" t="s">
        <v>867</v>
      </c>
      <c r="F73" s="35" t="s">
        <v>868</v>
      </c>
      <c r="G73" s="35" t="s">
        <v>869</v>
      </c>
      <c r="H73" s="35" t="s">
        <v>868</v>
      </c>
      <c r="I73" s="35" t="s">
        <v>870</v>
      </c>
      <c r="J73" s="35" t="s">
        <v>868</v>
      </c>
      <c r="K73" s="35" t="s">
        <v>871</v>
      </c>
    </row>
    <row r="74" spans="1:11" ht="38.25">
      <c r="A74" s="260"/>
      <c r="B74" s="704" t="str">
        <f t="shared" si="1"/>
        <v>EBO</v>
      </c>
      <c r="C74" s="705" t="s">
        <v>853</v>
      </c>
      <c r="D74" s="706" t="s">
        <v>872</v>
      </c>
      <c r="E74" s="706" t="s">
        <v>873</v>
      </c>
      <c r="F74" s="706" t="s">
        <v>874</v>
      </c>
      <c r="G74" s="706" t="s">
        <v>875</v>
      </c>
      <c r="H74" s="706" t="s">
        <v>876</v>
      </c>
      <c r="I74" s="706" t="s">
        <v>877</v>
      </c>
      <c r="J74" s="706" t="s">
        <v>876</v>
      </c>
      <c r="K74" s="706" t="s">
        <v>855</v>
      </c>
    </row>
    <row r="75" spans="1:11">
      <c r="A75" s="260"/>
      <c r="B75" s="704" t="str">
        <f t="shared" si="1"/>
        <v>EBO</v>
      </c>
    </row>
    <row r="76" spans="1:11" s="25" customFormat="1">
      <c r="A76" s="260"/>
      <c r="B76" s="652" t="s">
        <v>17</v>
      </c>
      <c r="C76" s="652" t="s">
        <v>815</v>
      </c>
      <c r="D76" s="590">
        <v>2021</v>
      </c>
      <c r="E76" s="590">
        <v>2020</v>
      </c>
      <c r="F76" s="590">
        <v>2019</v>
      </c>
      <c r="G76" s="590">
        <v>2018</v>
      </c>
      <c r="H76" s="590">
        <v>2017</v>
      </c>
      <c r="I76" s="590">
        <v>2016</v>
      </c>
      <c r="J76" s="590">
        <v>2015</v>
      </c>
      <c r="K76" s="590">
        <v>2014</v>
      </c>
    </row>
    <row r="77" spans="1:11">
      <c r="A77" s="260"/>
      <c r="B77" s="181" t="str">
        <f>$B$76</f>
        <v>EMS</v>
      </c>
      <c r="C77" s="26" t="s">
        <v>816</v>
      </c>
      <c r="D77" s="296">
        <v>6</v>
      </c>
      <c r="E77" s="296">
        <v>9</v>
      </c>
      <c r="F77" s="296">
        <v>9</v>
      </c>
      <c r="G77" s="296">
        <v>5</v>
      </c>
      <c r="H77" s="296">
        <v>4</v>
      </c>
      <c r="I77" s="296">
        <v>3</v>
      </c>
      <c r="J77" s="296">
        <v>3</v>
      </c>
      <c r="K77" s="296">
        <v>7</v>
      </c>
    </row>
    <row r="78" spans="1:11">
      <c r="A78" s="260"/>
      <c r="B78" s="704" t="str">
        <f t="shared" ref="B78:B99" si="2">$B$76</f>
        <v>EMS</v>
      </c>
      <c r="C78" s="367" t="s">
        <v>817</v>
      </c>
      <c r="D78" s="359">
        <v>4</v>
      </c>
      <c r="E78" s="359">
        <v>3</v>
      </c>
      <c r="F78" s="359">
        <v>8</v>
      </c>
      <c r="G78" s="359">
        <v>5</v>
      </c>
      <c r="H78" s="359">
        <v>4</v>
      </c>
      <c r="I78" s="359">
        <v>4</v>
      </c>
      <c r="J78" s="359">
        <v>4</v>
      </c>
      <c r="K78" s="359">
        <v>10</v>
      </c>
    </row>
    <row r="79" spans="1:11" ht="15.75" customHeight="1">
      <c r="A79" s="260"/>
      <c r="B79" s="181" t="str">
        <f t="shared" si="2"/>
        <v>EMS</v>
      </c>
      <c r="C79" s="26" t="s">
        <v>818</v>
      </c>
      <c r="D79" s="296">
        <v>21</v>
      </c>
      <c r="E79" s="296">
        <v>16</v>
      </c>
      <c r="F79" s="296">
        <v>26</v>
      </c>
      <c r="G79" s="296">
        <v>48</v>
      </c>
      <c r="H79" s="296">
        <v>39</v>
      </c>
      <c r="I79" s="296">
        <v>37</v>
      </c>
      <c r="J79" s="296">
        <v>45</v>
      </c>
      <c r="K79" s="296">
        <v>53</v>
      </c>
    </row>
    <row r="80" spans="1:11" s="25" customFormat="1">
      <c r="A80" s="260"/>
      <c r="B80" s="652" t="str">
        <f t="shared" si="2"/>
        <v>EMS</v>
      </c>
      <c r="C80" s="652" t="s">
        <v>819</v>
      </c>
      <c r="D80" s="590">
        <v>2021</v>
      </c>
      <c r="E80" s="590">
        <v>2020</v>
      </c>
      <c r="F80" s="590">
        <v>2019</v>
      </c>
      <c r="G80" s="590">
        <v>2018</v>
      </c>
      <c r="H80" s="590">
        <v>2017</v>
      </c>
      <c r="I80" s="590">
        <v>2016</v>
      </c>
      <c r="J80" s="590">
        <v>2015</v>
      </c>
      <c r="K80" s="590">
        <v>2014</v>
      </c>
    </row>
    <row r="81" spans="1:12">
      <c r="A81" s="260"/>
      <c r="B81" s="181" t="str">
        <f t="shared" si="2"/>
        <v>EMS</v>
      </c>
      <c r="C81" s="26" t="s">
        <v>820</v>
      </c>
      <c r="D81" s="296">
        <v>185706</v>
      </c>
      <c r="E81" s="296">
        <v>165905</v>
      </c>
      <c r="F81" s="296">
        <v>121068</v>
      </c>
      <c r="G81" s="296">
        <v>115974</v>
      </c>
      <c r="H81" s="296">
        <v>115974</v>
      </c>
      <c r="I81" s="296">
        <v>104173</v>
      </c>
      <c r="J81" s="296">
        <v>133467</v>
      </c>
      <c r="K81" s="296">
        <v>176806</v>
      </c>
      <c r="L81" s="25"/>
    </row>
    <row r="82" spans="1:12">
      <c r="A82" s="260"/>
      <c r="B82" s="704" t="str">
        <f t="shared" si="2"/>
        <v>EMS</v>
      </c>
      <c r="C82" s="367" t="s">
        <v>821</v>
      </c>
      <c r="D82" s="707">
        <v>0.20730000000000001</v>
      </c>
      <c r="E82" s="707">
        <v>0.15570000000000001</v>
      </c>
      <c r="F82" s="707">
        <v>0.15</v>
      </c>
      <c r="G82" s="707">
        <v>0.11</v>
      </c>
      <c r="H82" s="707">
        <v>0.11</v>
      </c>
      <c r="I82" s="707">
        <v>0.13</v>
      </c>
      <c r="J82" s="707">
        <v>0.17</v>
      </c>
      <c r="K82" s="707">
        <v>0.23400000000000001</v>
      </c>
    </row>
    <row r="83" spans="1:12">
      <c r="A83" s="260"/>
      <c r="B83" s="181" t="str">
        <f t="shared" si="2"/>
        <v>EMS</v>
      </c>
      <c r="C83" s="26" t="s">
        <v>822</v>
      </c>
      <c r="D83" s="36">
        <v>213780</v>
      </c>
      <c r="E83" s="36">
        <v>141125</v>
      </c>
      <c r="F83" s="36">
        <v>128797</v>
      </c>
      <c r="G83" s="36">
        <v>101501</v>
      </c>
      <c r="H83" s="36">
        <v>101501</v>
      </c>
      <c r="I83" s="36">
        <v>58725</v>
      </c>
      <c r="J83" s="36">
        <v>63202</v>
      </c>
      <c r="K83" s="36">
        <v>71659</v>
      </c>
    </row>
    <row r="84" spans="1:12">
      <c r="A84" s="260"/>
      <c r="B84" s="704" t="str">
        <f t="shared" si="2"/>
        <v>EMS</v>
      </c>
      <c r="C84" s="367" t="s">
        <v>823</v>
      </c>
      <c r="D84" s="707">
        <v>0.128</v>
      </c>
      <c r="E84" s="707">
        <v>6.3299999999999995E-2</v>
      </c>
      <c r="F84" s="707">
        <v>9.4E-2</v>
      </c>
      <c r="G84" s="707">
        <v>3.2000000000000001E-2</v>
      </c>
      <c r="H84" s="707">
        <v>3.2000000000000001E-2</v>
      </c>
      <c r="I84" s="707">
        <v>7.1999999999999995E-2</v>
      </c>
      <c r="J84" s="707">
        <v>8.1000000000000003E-2</v>
      </c>
      <c r="K84" s="707">
        <v>0.13500000000000001</v>
      </c>
    </row>
    <row r="85" spans="1:12">
      <c r="A85" s="260"/>
      <c r="B85" s="181" t="str">
        <f t="shared" si="2"/>
        <v>EMS</v>
      </c>
      <c r="C85" s="26" t="s">
        <v>824</v>
      </c>
      <c r="D85" s="296">
        <v>61945</v>
      </c>
      <c r="E85" s="296">
        <v>72252</v>
      </c>
      <c r="F85" s="296">
        <v>36340</v>
      </c>
      <c r="G85" s="296">
        <v>31609</v>
      </c>
      <c r="H85" s="296">
        <v>31609</v>
      </c>
      <c r="I85" s="296">
        <v>30211</v>
      </c>
      <c r="J85" s="296">
        <v>30518</v>
      </c>
      <c r="K85" s="296">
        <v>35453</v>
      </c>
    </row>
    <row r="86" spans="1:12" s="25" customFormat="1">
      <c r="A86" s="260"/>
      <c r="B86" s="652" t="str">
        <f t="shared" si="2"/>
        <v>EMS</v>
      </c>
      <c r="C86" s="652" t="s">
        <v>825</v>
      </c>
      <c r="D86" s="590">
        <v>2021</v>
      </c>
      <c r="E86" s="590">
        <v>2020</v>
      </c>
      <c r="F86" s="590">
        <v>2019</v>
      </c>
      <c r="G86" s="590">
        <v>2018</v>
      </c>
      <c r="H86" s="590">
        <v>2017</v>
      </c>
      <c r="I86" s="590">
        <v>2016</v>
      </c>
      <c r="J86" s="590">
        <v>2015</v>
      </c>
      <c r="K86" s="590">
        <v>2014</v>
      </c>
    </row>
    <row r="87" spans="1:12">
      <c r="A87" s="260"/>
      <c r="B87" s="181" t="str">
        <f t="shared" si="2"/>
        <v>EMS</v>
      </c>
      <c r="C87" s="26" t="s">
        <v>826</v>
      </c>
      <c r="D87" s="296">
        <v>463</v>
      </c>
      <c r="E87" s="296">
        <v>329</v>
      </c>
      <c r="F87" s="296" t="s">
        <v>878</v>
      </c>
      <c r="G87" s="296">
        <v>409</v>
      </c>
      <c r="H87" s="296">
        <v>406</v>
      </c>
      <c r="I87" s="296">
        <v>0</v>
      </c>
      <c r="J87" s="296">
        <v>0</v>
      </c>
      <c r="K87" s="296" t="s">
        <v>100</v>
      </c>
    </row>
    <row r="88" spans="1:12">
      <c r="A88" s="260"/>
      <c r="B88" s="704" t="str">
        <f t="shared" si="2"/>
        <v>EMS</v>
      </c>
      <c r="C88" s="367" t="s">
        <v>829</v>
      </c>
      <c r="D88" s="359">
        <v>0</v>
      </c>
      <c r="E88" s="359" t="s">
        <v>62</v>
      </c>
      <c r="F88" s="359" t="s">
        <v>101</v>
      </c>
      <c r="G88" s="359" t="s">
        <v>62</v>
      </c>
      <c r="H88" s="359">
        <v>31</v>
      </c>
      <c r="I88" s="359">
        <v>35</v>
      </c>
      <c r="J88" s="359">
        <v>64</v>
      </c>
      <c r="K88" s="359" t="s">
        <v>100</v>
      </c>
    </row>
    <row r="89" spans="1:12">
      <c r="A89" s="260"/>
      <c r="B89" s="181" t="str">
        <f t="shared" si="2"/>
        <v>EMS</v>
      </c>
      <c r="C89" s="26" t="s">
        <v>830</v>
      </c>
      <c r="D89" s="296">
        <v>1266</v>
      </c>
      <c r="E89" s="296">
        <v>1126</v>
      </c>
      <c r="F89" s="296" t="s">
        <v>879</v>
      </c>
      <c r="G89" s="296">
        <v>539</v>
      </c>
      <c r="H89" s="296">
        <v>337</v>
      </c>
      <c r="I89" s="296">
        <v>285</v>
      </c>
      <c r="J89" s="296">
        <v>258</v>
      </c>
      <c r="K89" s="296">
        <v>76</v>
      </c>
    </row>
    <row r="90" spans="1:12">
      <c r="A90" s="260"/>
      <c r="B90" s="704" t="str">
        <f t="shared" si="2"/>
        <v>EMS</v>
      </c>
      <c r="C90" s="367" t="s">
        <v>833</v>
      </c>
      <c r="D90" s="359">
        <v>123</v>
      </c>
      <c r="E90" s="359">
        <v>116</v>
      </c>
      <c r="F90" s="359" t="s">
        <v>880</v>
      </c>
      <c r="G90" s="359">
        <v>139</v>
      </c>
      <c r="H90" s="359">
        <v>84</v>
      </c>
      <c r="I90" s="359">
        <v>76</v>
      </c>
      <c r="J90" s="359">
        <v>64</v>
      </c>
      <c r="K90" s="359" t="s">
        <v>100</v>
      </c>
    </row>
    <row r="91" spans="1:12">
      <c r="A91" s="260"/>
      <c r="B91" s="181" t="str">
        <f t="shared" si="2"/>
        <v>EMS</v>
      </c>
      <c r="C91" s="26" t="s">
        <v>836</v>
      </c>
      <c r="D91" s="296">
        <v>327</v>
      </c>
      <c r="E91" s="296" t="s">
        <v>62</v>
      </c>
      <c r="F91" s="296" t="s">
        <v>881</v>
      </c>
      <c r="G91" s="296">
        <v>539</v>
      </c>
      <c r="H91" s="296">
        <v>18</v>
      </c>
      <c r="I91" s="296">
        <v>70</v>
      </c>
      <c r="J91" s="296">
        <v>192</v>
      </c>
      <c r="K91" s="296">
        <v>1781</v>
      </c>
    </row>
    <row r="92" spans="1:12">
      <c r="A92" s="260"/>
      <c r="B92" s="704" t="str">
        <f t="shared" si="2"/>
        <v>EMS</v>
      </c>
      <c r="C92" s="367" t="s">
        <v>839</v>
      </c>
      <c r="D92" s="708">
        <v>1.61E-2</v>
      </c>
      <c r="E92" s="708" t="s">
        <v>100</v>
      </c>
      <c r="F92" s="708" t="s">
        <v>882</v>
      </c>
      <c r="G92" s="708" t="s">
        <v>100</v>
      </c>
      <c r="H92" s="708" t="s">
        <v>100</v>
      </c>
      <c r="I92" s="708" t="s">
        <v>100</v>
      </c>
      <c r="J92" s="708" t="s">
        <v>100</v>
      </c>
      <c r="K92" s="708" t="s">
        <v>100</v>
      </c>
    </row>
    <row r="93" spans="1:12" ht="25.5">
      <c r="A93" s="260"/>
      <c r="B93" s="181" t="str">
        <f t="shared" si="2"/>
        <v>EMS</v>
      </c>
      <c r="C93" s="26" t="s">
        <v>840</v>
      </c>
      <c r="D93" s="300" t="s">
        <v>883</v>
      </c>
      <c r="E93" s="300" t="s">
        <v>100</v>
      </c>
      <c r="F93" s="300" t="s">
        <v>884</v>
      </c>
      <c r="G93" s="300" t="s">
        <v>100</v>
      </c>
      <c r="H93" s="300" t="s">
        <v>100</v>
      </c>
      <c r="I93" s="300" t="s">
        <v>100</v>
      </c>
      <c r="J93" s="300" t="s">
        <v>100</v>
      </c>
      <c r="K93" s="300" t="s">
        <v>100</v>
      </c>
    </row>
    <row r="94" spans="1:12" s="25" customFormat="1" ht="25.5">
      <c r="A94" s="260"/>
      <c r="B94" s="652" t="str">
        <f t="shared" si="2"/>
        <v>EMS</v>
      </c>
      <c r="C94" s="652" t="s">
        <v>841</v>
      </c>
      <c r="D94" s="590">
        <v>2021</v>
      </c>
      <c r="E94" s="590">
        <v>2020</v>
      </c>
      <c r="F94" s="590">
        <v>2019</v>
      </c>
      <c r="G94" s="590">
        <v>2018</v>
      </c>
      <c r="H94" s="590">
        <v>2017</v>
      </c>
      <c r="I94" s="590">
        <v>2016</v>
      </c>
      <c r="J94" s="590">
        <v>2015</v>
      </c>
      <c r="K94" s="590">
        <v>2014</v>
      </c>
    </row>
    <row r="95" spans="1:12">
      <c r="A95" s="260"/>
      <c r="B95" s="181" t="str">
        <f t="shared" si="2"/>
        <v>EMS</v>
      </c>
      <c r="C95" s="26" t="s">
        <v>842</v>
      </c>
      <c r="D95" s="296">
        <v>1092</v>
      </c>
      <c r="E95" s="296">
        <v>491</v>
      </c>
      <c r="F95" s="296">
        <v>990</v>
      </c>
      <c r="G95" s="296">
        <v>950</v>
      </c>
      <c r="H95" s="296">
        <v>673</v>
      </c>
      <c r="I95" s="296">
        <v>425</v>
      </c>
      <c r="J95" s="296">
        <v>578</v>
      </c>
      <c r="K95" s="296">
        <v>95</v>
      </c>
    </row>
    <row r="96" spans="1:12">
      <c r="A96" s="260"/>
      <c r="B96" s="704" t="str">
        <f t="shared" si="2"/>
        <v>EMS</v>
      </c>
      <c r="C96" s="367" t="s">
        <v>844</v>
      </c>
      <c r="D96" s="359">
        <v>140</v>
      </c>
      <c r="E96" s="359">
        <v>99</v>
      </c>
      <c r="F96" s="359">
        <v>350</v>
      </c>
      <c r="G96" s="359">
        <v>160</v>
      </c>
      <c r="H96" s="359">
        <v>300</v>
      </c>
      <c r="I96" s="359">
        <v>278</v>
      </c>
      <c r="J96" s="359">
        <v>230</v>
      </c>
      <c r="K96" s="359">
        <v>76</v>
      </c>
    </row>
    <row r="97" spans="1:12" ht="63.75">
      <c r="A97" s="260"/>
      <c r="B97" s="181" t="str">
        <f t="shared" si="2"/>
        <v>EMS</v>
      </c>
      <c r="C97" s="49" t="s">
        <v>846</v>
      </c>
      <c r="D97" s="35" t="s">
        <v>885</v>
      </c>
      <c r="E97" s="35" t="s">
        <v>867</v>
      </c>
      <c r="F97" s="35" t="s">
        <v>886</v>
      </c>
      <c r="G97" s="35" t="s">
        <v>887</v>
      </c>
      <c r="H97" s="35" t="s">
        <v>888</v>
      </c>
      <c r="I97" s="35" t="s">
        <v>889</v>
      </c>
      <c r="J97" s="35" t="s">
        <v>890</v>
      </c>
      <c r="K97" s="35" t="s">
        <v>891</v>
      </c>
    </row>
    <row r="98" spans="1:12" ht="63.75">
      <c r="A98" s="260"/>
      <c r="B98" s="704" t="str">
        <f t="shared" si="2"/>
        <v>EMS</v>
      </c>
      <c r="C98" s="705" t="s">
        <v>853</v>
      </c>
      <c r="D98" s="706" t="s">
        <v>892</v>
      </c>
      <c r="E98" s="706" t="s">
        <v>873</v>
      </c>
      <c r="F98" s="706" t="s">
        <v>893</v>
      </c>
      <c r="G98" s="706" t="s">
        <v>893</v>
      </c>
      <c r="H98" s="706" t="s">
        <v>894</v>
      </c>
      <c r="I98" s="706" t="s">
        <v>895</v>
      </c>
      <c r="J98" s="706" t="s">
        <v>896</v>
      </c>
      <c r="K98" s="706" t="s">
        <v>897</v>
      </c>
    </row>
    <row r="99" spans="1:12">
      <c r="A99" s="260"/>
      <c r="B99" s="704" t="str">
        <f t="shared" si="2"/>
        <v>EMS</v>
      </c>
      <c r="C99" s="709"/>
      <c r="D99" s="709"/>
      <c r="E99" s="709"/>
      <c r="F99" s="709"/>
      <c r="G99" s="709"/>
      <c r="H99" s="709"/>
      <c r="I99" s="709"/>
      <c r="J99" s="709"/>
      <c r="K99" s="710"/>
    </row>
    <row r="100" spans="1:12" s="25" customFormat="1">
      <c r="A100" s="260"/>
      <c r="B100" s="652" t="s">
        <v>18</v>
      </c>
      <c r="C100" s="652" t="s">
        <v>815</v>
      </c>
      <c r="D100" s="590">
        <v>2021</v>
      </c>
      <c r="E100" s="590">
        <v>2020</v>
      </c>
      <c r="F100" s="590">
        <v>2019</v>
      </c>
      <c r="G100" s="590">
        <v>2018</v>
      </c>
      <c r="H100" s="590">
        <v>2017</v>
      </c>
      <c r="I100" s="590">
        <v>2016</v>
      </c>
      <c r="J100" s="590">
        <v>2015</v>
      </c>
      <c r="K100" s="590">
        <v>2014</v>
      </c>
    </row>
    <row r="101" spans="1:12">
      <c r="A101" s="260"/>
      <c r="B101" s="181" t="str">
        <f>$B$100</f>
        <v>EMT</v>
      </c>
      <c r="C101" s="26" t="s">
        <v>816</v>
      </c>
      <c r="D101" s="296">
        <v>9</v>
      </c>
      <c r="E101" s="296">
        <v>7</v>
      </c>
      <c r="F101" s="296">
        <v>0</v>
      </c>
      <c r="G101" s="296">
        <v>4</v>
      </c>
      <c r="H101" s="296">
        <v>4</v>
      </c>
      <c r="I101" s="296">
        <v>8</v>
      </c>
      <c r="J101" s="296">
        <v>9</v>
      </c>
      <c r="K101" s="296">
        <v>16</v>
      </c>
    </row>
    <row r="102" spans="1:12">
      <c r="A102" s="260"/>
      <c r="B102" s="704" t="str">
        <f t="shared" ref="B102:B123" si="3">$B$100</f>
        <v>EMT</v>
      </c>
      <c r="C102" s="367" t="s">
        <v>817</v>
      </c>
      <c r="D102" s="359">
        <v>12</v>
      </c>
      <c r="E102" s="359">
        <v>10</v>
      </c>
      <c r="F102" s="359">
        <v>11</v>
      </c>
      <c r="G102" s="359">
        <v>9</v>
      </c>
      <c r="H102" s="359">
        <v>13</v>
      </c>
      <c r="I102" s="359">
        <v>7</v>
      </c>
      <c r="J102" s="359">
        <v>10</v>
      </c>
      <c r="K102" s="359">
        <v>12</v>
      </c>
    </row>
    <row r="103" spans="1:12" ht="15.75" customHeight="1">
      <c r="A103" s="260"/>
      <c r="B103" s="181" t="str">
        <f t="shared" si="3"/>
        <v>EMT</v>
      </c>
      <c r="C103" s="26" t="s">
        <v>818</v>
      </c>
      <c r="D103" s="296">
        <v>65</v>
      </c>
      <c r="E103" s="296">
        <v>47</v>
      </c>
      <c r="F103" s="296">
        <v>39</v>
      </c>
      <c r="G103" s="296">
        <v>38</v>
      </c>
      <c r="H103" s="296">
        <v>23</v>
      </c>
      <c r="I103" s="296">
        <v>24</v>
      </c>
      <c r="J103" s="296">
        <v>16</v>
      </c>
      <c r="K103" s="296">
        <v>6</v>
      </c>
    </row>
    <row r="104" spans="1:12" s="25" customFormat="1">
      <c r="A104" s="260"/>
      <c r="B104" s="652" t="str">
        <f t="shared" si="3"/>
        <v>EMT</v>
      </c>
      <c r="C104" s="652" t="s">
        <v>819</v>
      </c>
      <c r="D104" s="590">
        <v>2021</v>
      </c>
      <c r="E104" s="590">
        <v>2020</v>
      </c>
      <c r="F104" s="590">
        <v>2019</v>
      </c>
      <c r="G104" s="590">
        <v>2018</v>
      </c>
      <c r="H104" s="590">
        <v>2017</v>
      </c>
      <c r="I104" s="590">
        <v>2016</v>
      </c>
      <c r="J104" s="590">
        <v>2015</v>
      </c>
      <c r="K104" s="590">
        <v>2014</v>
      </c>
    </row>
    <row r="105" spans="1:12">
      <c r="A105" s="260"/>
      <c r="B105" s="181" t="str">
        <f t="shared" si="3"/>
        <v>EMT</v>
      </c>
      <c r="C105" s="26" t="s">
        <v>820</v>
      </c>
      <c r="D105" s="296">
        <v>183125</v>
      </c>
      <c r="E105" s="296">
        <v>168926</v>
      </c>
      <c r="F105" s="296">
        <v>147089</v>
      </c>
      <c r="G105" s="296">
        <v>129563</v>
      </c>
      <c r="H105" s="296">
        <v>141445</v>
      </c>
      <c r="I105" s="296">
        <v>128508</v>
      </c>
      <c r="J105" s="296">
        <v>129377</v>
      </c>
      <c r="K105" s="296">
        <v>163095</v>
      </c>
      <c r="L105" s="25"/>
    </row>
    <row r="106" spans="1:12">
      <c r="A106" s="260"/>
      <c r="B106" s="704" t="str">
        <f t="shared" si="3"/>
        <v>EMT</v>
      </c>
      <c r="C106" s="367" t="s">
        <v>821</v>
      </c>
      <c r="D106" s="707" t="s">
        <v>898</v>
      </c>
      <c r="E106" s="707">
        <v>0.14349999999999999</v>
      </c>
      <c r="F106" s="707">
        <v>0.129</v>
      </c>
      <c r="G106" s="707">
        <v>0.11899999999999999</v>
      </c>
      <c r="H106" s="707">
        <v>0.13300000000000001</v>
      </c>
      <c r="I106" s="707">
        <v>0.124</v>
      </c>
      <c r="J106" s="707">
        <v>0.129</v>
      </c>
      <c r="K106" s="707">
        <v>0.16700000000000001</v>
      </c>
    </row>
    <row r="107" spans="1:12">
      <c r="A107" s="260"/>
      <c r="B107" s="181" t="str">
        <f t="shared" si="3"/>
        <v>EMT</v>
      </c>
      <c r="C107" s="26" t="s">
        <v>822</v>
      </c>
      <c r="D107" s="36">
        <v>270222</v>
      </c>
      <c r="E107" s="36">
        <v>221207</v>
      </c>
      <c r="F107" s="36">
        <v>190009</v>
      </c>
      <c r="G107" s="36">
        <v>151500</v>
      </c>
      <c r="H107" s="36">
        <v>130860</v>
      </c>
      <c r="I107" s="36">
        <v>132929</v>
      </c>
      <c r="J107" s="36">
        <v>7989</v>
      </c>
      <c r="K107" s="36">
        <v>37855</v>
      </c>
    </row>
    <row r="108" spans="1:12">
      <c r="A108" s="260"/>
      <c r="B108" s="704" t="str">
        <f t="shared" si="3"/>
        <v>EMT</v>
      </c>
      <c r="C108" s="367" t="s">
        <v>823</v>
      </c>
      <c r="D108" s="707">
        <v>9.2999999999999999E-2</v>
      </c>
      <c r="E108" s="707">
        <v>7.5999999999999998E-2</v>
      </c>
      <c r="F108" s="707">
        <v>6.8000000000000005E-2</v>
      </c>
      <c r="G108" s="707">
        <v>6.5000000000000002E-2</v>
      </c>
      <c r="H108" s="707">
        <v>6.7000000000000004E-2</v>
      </c>
      <c r="I108" s="707">
        <v>7.4999999999999997E-2</v>
      </c>
      <c r="J108" s="707">
        <v>6.8000000000000005E-2</v>
      </c>
      <c r="K108" s="707">
        <v>3.2599999999999997E-2</v>
      </c>
    </row>
    <row r="109" spans="1:12">
      <c r="A109" s="260"/>
      <c r="B109" s="181" t="str">
        <f t="shared" si="3"/>
        <v>EMT</v>
      </c>
      <c r="C109" s="26" t="s">
        <v>824</v>
      </c>
      <c r="D109" s="296">
        <v>64627</v>
      </c>
      <c r="E109" s="296">
        <v>80982</v>
      </c>
      <c r="F109" s="296">
        <v>45981</v>
      </c>
      <c r="G109" s="296">
        <v>43306</v>
      </c>
      <c r="H109" s="296">
        <v>38361</v>
      </c>
      <c r="I109" s="296">
        <v>41956</v>
      </c>
      <c r="J109" s="296">
        <v>3100</v>
      </c>
      <c r="K109" s="296">
        <v>3198.4</v>
      </c>
    </row>
    <row r="110" spans="1:12" s="25" customFormat="1">
      <c r="A110" s="260"/>
      <c r="B110" s="652" t="str">
        <f t="shared" si="3"/>
        <v>EMT</v>
      </c>
      <c r="C110" s="652" t="s">
        <v>825</v>
      </c>
      <c r="D110" s="590">
        <v>2021</v>
      </c>
      <c r="E110" s="590">
        <v>2020</v>
      </c>
      <c r="F110" s="590">
        <v>2019</v>
      </c>
      <c r="G110" s="590">
        <v>2018</v>
      </c>
      <c r="H110" s="590">
        <v>2017</v>
      </c>
      <c r="I110" s="590">
        <v>2016</v>
      </c>
      <c r="J110" s="590">
        <v>2015</v>
      </c>
      <c r="K110" s="590">
        <v>2014</v>
      </c>
    </row>
    <row r="111" spans="1:12">
      <c r="A111" s="260"/>
      <c r="B111" s="181" t="str">
        <f t="shared" si="3"/>
        <v>EMT</v>
      </c>
      <c r="C111" s="26" t="s">
        <v>826</v>
      </c>
      <c r="D111" s="296">
        <v>692</v>
      </c>
      <c r="E111" s="296">
        <v>467</v>
      </c>
      <c r="F111" s="296" t="s">
        <v>899</v>
      </c>
      <c r="G111" s="296" t="s">
        <v>62</v>
      </c>
      <c r="H111" s="296">
        <v>220</v>
      </c>
      <c r="I111" s="296">
        <v>0</v>
      </c>
      <c r="J111" s="296">
        <v>128.41900000000001</v>
      </c>
      <c r="K111" s="296">
        <v>0</v>
      </c>
    </row>
    <row r="112" spans="1:12">
      <c r="A112" s="260"/>
      <c r="B112" s="704" t="str">
        <f t="shared" si="3"/>
        <v>EMT</v>
      </c>
      <c r="C112" s="367" t="s">
        <v>829</v>
      </c>
      <c r="D112" s="359" t="s">
        <v>62</v>
      </c>
      <c r="E112" s="359" t="s">
        <v>62</v>
      </c>
      <c r="F112" s="359" t="s">
        <v>101</v>
      </c>
      <c r="G112" s="359" t="s">
        <v>62</v>
      </c>
      <c r="H112" s="359" t="s">
        <v>62</v>
      </c>
      <c r="I112" s="359">
        <v>78</v>
      </c>
      <c r="J112" s="359">
        <v>0</v>
      </c>
      <c r="K112" s="359">
        <v>0</v>
      </c>
    </row>
    <row r="113" spans="1:11">
      <c r="A113" s="260"/>
      <c r="B113" s="181" t="str">
        <f t="shared" si="3"/>
        <v>EMT</v>
      </c>
      <c r="C113" s="26" t="s">
        <v>830</v>
      </c>
      <c r="D113" s="296">
        <v>1893</v>
      </c>
      <c r="E113" s="296">
        <v>1781</v>
      </c>
      <c r="F113" s="296" t="s">
        <v>900</v>
      </c>
      <c r="G113" s="296">
        <v>545</v>
      </c>
      <c r="H113" s="296">
        <v>205</v>
      </c>
      <c r="I113" s="296">
        <v>313</v>
      </c>
      <c r="J113" s="296">
        <v>0</v>
      </c>
      <c r="K113" s="296">
        <v>0</v>
      </c>
    </row>
    <row r="114" spans="1:11">
      <c r="A114" s="260"/>
      <c r="B114" s="704" t="str">
        <f t="shared" si="3"/>
        <v>EMT</v>
      </c>
      <c r="C114" s="367" t="s">
        <v>833</v>
      </c>
      <c r="D114" s="359">
        <v>216</v>
      </c>
      <c r="E114" s="359">
        <v>204</v>
      </c>
      <c r="F114" s="359" t="s">
        <v>901</v>
      </c>
      <c r="G114" s="359">
        <v>69</v>
      </c>
      <c r="H114" s="359">
        <v>18</v>
      </c>
      <c r="I114" s="359">
        <v>82</v>
      </c>
      <c r="J114" s="359">
        <v>0</v>
      </c>
      <c r="K114" s="359">
        <v>0</v>
      </c>
    </row>
    <row r="115" spans="1:11">
      <c r="A115" s="260"/>
      <c r="B115" s="181" t="str">
        <f t="shared" si="3"/>
        <v>EMT</v>
      </c>
      <c r="C115" s="26" t="s">
        <v>836</v>
      </c>
      <c r="D115" s="296">
        <v>1746</v>
      </c>
      <c r="E115" s="296">
        <v>1105</v>
      </c>
      <c r="F115" s="296" t="s">
        <v>902</v>
      </c>
      <c r="G115" s="296">
        <v>14</v>
      </c>
      <c r="H115" s="296">
        <v>104</v>
      </c>
      <c r="I115" s="296">
        <v>43</v>
      </c>
      <c r="J115" s="296">
        <v>0</v>
      </c>
      <c r="K115" s="296">
        <v>163</v>
      </c>
    </row>
    <row r="116" spans="1:11">
      <c r="A116" s="260"/>
      <c r="B116" s="704" t="str">
        <f t="shared" si="3"/>
        <v>EMT</v>
      </c>
      <c r="C116" s="367" t="s">
        <v>839</v>
      </c>
      <c r="D116" s="708" t="s">
        <v>100</v>
      </c>
      <c r="E116" s="708" t="s">
        <v>751</v>
      </c>
      <c r="F116" s="708" t="s">
        <v>100</v>
      </c>
      <c r="G116" s="708" t="s">
        <v>100</v>
      </c>
      <c r="H116" s="708" t="s">
        <v>100</v>
      </c>
      <c r="I116" s="708" t="s">
        <v>100</v>
      </c>
      <c r="J116" s="708" t="s">
        <v>100</v>
      </c>
      <c r="K116" s="708" t="s">
        <v>100</v>
      </c>
    </row>
    <row r="117" spans="1:11" ht="25.5">
      <c r="A117" s="260"/>
      <c r="B117" s="181" t="str">
        <f t="shared" si="3"/>
        <v>EMT</v>
      </c>
      <c r="C117" s="26" t="s">
        <v>840</v>
      </c>
      <c r="D117" s="300">
        <v>2</v>
      </c>
      <c r="E117" s="300" t="s">
        <v>100</v>
      </c>
      <c r="F117" s="300" t="s">
        <v>100</v>
      </c>
      <c r="G117" s="300" t="s">
        <v>100</v>
      </c>
      <c r="H117" s="300" t="s">
        <v>100</v>
      </c>
      <c r="I117" s="300" t="s">
        <v>100</v>
      </c>
      <c r="J117" s="300" t="s">
        <v>100</v>
      </c>
      <c r="K117" s="300" t="s">
        <v>100</v>
      </c>
    </row>
    <row r="118" spans="1:11" s="25" customFormat="1" ht="25.5">
      <c r="A118" s="260"/>
      <c r="B118" s="652" t="str">
        <f t="shared" si="3"/>
        <v>EMT</v>
      </c>
      <c r="C118" s="652" t="s">
        <v>841</v>
      </c>
      <c r="D118" s="590">
        <v>2021</v>
      </c>
      <c r="E118" s="590">
        <v>2020</v>
      </c>
      <c r="F118" s="590">
        <v>2019</v>
      </c>
      <c r="G118" s="590">
        <v>2018</v>
      </c>
      <c r="H118" s="590">
        <v>2017</v>
      </c>
      <c r="I118" s="590">
        <v>2016</v>
      </c>
      <c r="J118" s="590">
        <v>2015</v>
      </c>
      <c r="K118" s="590">
        <v>2014</v>
      </c>
    </row>
    <row r="119" spans="1:11">
      <c r="A119" s="260"/>
      <c r="B119" s="181" t="str">
        <f t="shared" si="3"/>
        <v>EMT</v>
      </c>
      <c r="C119" s="26" t="s">
        <v>842</v>
      </c>
      <c r="D119" s="296">
        <v>1914</v>
      </c>
      <c r="E119" s="296">
        <v>1427</v>
      </c>
      <c r="F119" s="296" t="s">
        <v>903</v>
      </c>
      <c r="G119" s="296">
        <v>2198</v>
      </c>
      <c r="H119" s="296">
        <v>20</v>
      </c>
      <c r="I119" s="296">
        <v>0</v>
      </c>
      <c r="J119" s="296">
        <v>0</v>
      </c>
      <c r="K119" s="296">
        <v>913</v>
      </c>
    </row>
    <row r="120" spans="1:11">
      <c r="A120" s="260"/>
      <c r="B120" s="704" t="str">
        <f t="shared" si="3"/>
        <v>EMT</v>
      </c>
      <c r="C120" s="367" t="s">
        <v>844</v>
      </c>
      <c r="D120" s="359">
        <v>375</v>
      </c>
      <c r="E120" s="359">
        <v>364</v>
      </c>
      <c r="F120" s="359" t="s">
        <v>904</v>
      </c>
      <c r="G120" s="359">
        <v>400</v>
      </c>
      <c r="H120" s="359">
        <v>20</v>
      </c>
      <c r="I120" s="359">
        <v>0</v>
      </c>
      <c r="J120" s="359">
        <v>0</v>
      </c>
      <c r="K120" s="359">
        <v>913</v>
      </c>
    </row>
    <row r="121" spans="1:11" ht="51">
      <c r="A121" s="260"/>
      <c r="B121" s="181" t="str">
        <f t="shared" si="3"/>
        <v>EMT</v>
      </c>
      <c r="C121" s="49" t="s">
        <v>846</v>
      </c>
      <c r="D121" s="35" t="s">
        <v>866</v>
      </c>
      <c r="E121" s="35" t="s">
        <v>905</v>
      </c>
      <c r="F121" s="35" t="s">
        <v>906</v>
      </c>
      <c r="G121" s="35" t="s">
        <v>907</v>
      </c>
      <c r="H121" s="35" t="s">
        <v>908</v>
      </c>
      <c r="I121" s="35" t="s">
        <v>62</v>
      </c>
      <c r="J121" s="35" t="s">
        <v>62</v>
      </c>
      <c r="K121" s="35" t="s">
        <v>909</v>
      </c>
    </row>
    <row r="122" spans="1:11" ht="51">
      <c r="A122" s="260"/>
      <c r="B122" s="704" t="str">
        <f t="shared" si="3"/>
        <v>EMT</v>
      </c>
      <c r="C122" s="705" t="s">
        <v>853</v>
      </c>
      <c r="D122" s="706" t="s">
        <v>872</v>
      </c>
      <c r="E122" s="706" t="s">
        <v>910</v>
      </c>
      <c r="F122" s="706" t="s">
        <v>911</v>
      </c>
      <c r="G122" s="706" t="s">
        <v>912</v>
      </c>
      <c r="H122" s="706" t="s">
        <v>913</v>
      </c>
      <c r="I122" s="706" t="s">
        <v>62</v>
      </c>
      <c r="J122" s="706" t="s">
        <v>62</v>
      </c>
      <c r="K122" s="706" t="s">
        <v>914</v>
      </c>
    </row>
    <row r="123" spans="1:11">
      <c r="A123" s="260"/>
      <c r="B123" s="704" t="str">
        <f t="shared" si="3"/>
        <v>EMT</v>
      </c>
      <c r="C123" s="709"/>
      <c r="D123" s="709"/>
      <c r="E123" s="709"/>
      <c r="F123" s="709"/>
      <c r="G123" s="709"/>
      <c r="H123" s="709"/>
      <c r="I123" s="709"/>
      <c r="J123" s="709"/>
      <c r="K123" s="710"/>
    </row>
    <row r="124" spans="1:11" s="25" customFormat="1">
      <c r="A124" s="260"/>
      <c r="B124" s="652" t="s">
        <v>19</v>
      </c>
      <c r="C124" s="652" t="s">
        <v>815</v>
      </c>
      <c r="D124" s="590">
        <v>2021</v>
      </c>
      <c r="E124" s="590">
        <v>2020</v>
      </c>
      <c r="F124" s="590">
        <v>2019</v>
      </c>
      <c r="G124" s="590">
        <v>2018</v>
      </c>
      <c r="H124" s="590">
        <v>2017</v>
      </c>
      <c r="I124" s="590">
        <v>2016</v>
      </c>
      <c r="J124" s="590">
        <v>2015</v>
      </c>
      <c r="K124" s="590">
        <v>2014</v>
      </c>
    </row>
    <row r="125" spans="1:11">
      <c r="A125" s="260"/>
      <c r="B125" s="181" t="str">
        <f>$B$124</f>
        <v>ENF</v>
      </c>
      <c r="C125" s="26" t="s">
        <v>816</v>
      </c>
      <c r="D125" s="296">
        <v>0</v>
      </c>
      <c r="E125" s="296">
        <v>0</v>
      </c>
      <c r="F125" s="296">
        <v>0</v>
      </c>
      <c r="G125" s="296">
        <v>1</v>
      </c>
      <c r="H125" s="296">
        <v>1</v>
      </c>
      <c r="I125" s="296">
        <v>0</v>
      </c>
      <c r="J125" s="296">
        <v>0</v>
      </c>
      <c r="K125" s="296">
        <v>0</v>
      </c>
    </row>
    <row r="126" spans="1:11">
      <c r="A126" s="260"/>
      <c r="B126" s="704" t="str">
        <f t="shared" ref="B126:B147" si="4">$B$124</f>
        <v>ENF</v>
      </c>
      <c r="C126" s="367" t="s">
        <v>817</v>
      </c>
      <c r="D126" s="359">
        <v>1</v>
      </c>
      <c r="E126" s="359">
        <v>0</v>
      </c>
      <c r="F126" s="359">
        <v>1</v>
      </c>
      <c r="G126" s="359" t="s">
        <v>62</v>
      </c>
      <c r="H126" s="359" t="s">
        <v>62</v>
      </c>
      <c r="I126" s="359">
        <v>0</v>
      </c>
      <c r="J126" s="359">
        <v>1</v>
      </c>
      <c r="K126" s="359">
        <v>0</v>
      </c>
    </row>
    <row r="127" spans="1:11" ht="15.75" customHeight="1">
      <c r="A127" s="260"/>
      <c r="B127" s="181" t="str">
        <f t="shared" si="4"/>
        <v>ENF</v>
      </c>
      <c r="C127" s="26" t="s">
        <v>818</v>
      </c>
      <c r="D127" s="296">
        <v>1</v>
      </c>
      <c r="E127" s="296">
        <v>0</v>
      </c>
      <c r="F127" s="296" t="s">
        <v>135</v>
      </c>
      <c r="G127" s="296" t="s">
        <v>62</v>
      </c>
      <c r="H127" s="296" t="s">
        <v>62</v>
      </c>
      <c r="I127" s="296">
        <v>1</v>
      </c>
      <c r="J127" s="296">
        <v>0</v>
      </c>
      <c r="K127" s="296">
        <v>0</v>
      </c>
    </row>
    <row r="128" spans="1:11" s="25" customFormat="1">
      <c r="A128" s="260"/>
      <c r="B128" s="652" t="str">
        <f t="shared" si="4"/>
        <v>ENF</v>
      </c>
      <c r="C128" s="652" t="s">
        <v>819</v>
      </c>
      <c r="D128" s="590">
        <v>2021</v>
      </c>
      <c r="E128" s="590">
        <v>2020</v>
      </c>
      <c r="F128" s="590">
        <v>2019</v>
      </c>
      <c r="G128" s="590">
        <v>2018</v>
      </c>
      <c r="H128" s="590">
        <v>2017</v>
      </c>
      <c r="I128" s="590">
        <v>2016</v>
      </c>
      <c r="J128" s="590">
        <v>2015</v>
      </c>
      <c r="K128" s="590">
        <v>2014</v>
      </c>
    </row>
    <row r="129" spans="1:12">
      <c r="A129" s="260"/>
      <c r="B129" s="181" t="str">
        <f t="shared" si="4"/>
        <v>ENF</v>
      </c>
      <c r="C129" s="26" t="s">
        <v>820</v>
      </c>
      <c r="D129" s="296">
        <v>9421</v>
      </c>
      <c r="E129" s="296">
        <v>7878</v>
      </c>
      <c r="F129" s="296">
        <v>6330</v>
      </c>
      <c r="G129" s="296">
        <v>6043</v>
      </c>
      <c r="H129" s="296">
        <v>5124</v>
      </c>
      <c r="I129" s="296">
        <v>5062</v>
      </c>
      <c r="J129" s="296">
        <v>5148</v>
      </c>
      <c r="K129" s="296">
        <v>8210</v>
      </c>
      <c r="L129" s="25"/>
    </row>
    <row r="130" spans="1:12">
      <c r="A130" s="260"/>
      <c r="B130" s="704" t="str">
        <f t="shared" si="4"/>
        <v>ENF</v>
      </c>
      <c r="C130" s="367" t="s">
        <v>821</v>
      </c>
      <c r="D130" s="707">
        <v>9.5000000000000001E-2</v>
      </c>
      <c r="E130" s="707">
        <v>0.08</v>
      </c>
      <c r="F130" s="707">
        <v>6.5000000000000002E-2</v>
      </c>
      <c r="G130" s="707">
        <v>6.3E-2</v>
      </c>
      <c r="H130" s="707">
        <v>5.5E-2</v>
      </c>
      <c r="I130" s="707">
        <v>5.5E-2</v>
      </c>
      <c r="J130" s="707">
        <v>5.7000000000000002E-2</v>
      </c>
      <c r="K130" s="707">
        <v>9.1999999999999998E-2</v>
      </c>
    </row>
    <row r="131" spans="1:12">
      <c r="A131" s="260"/>
      <c r="B131" s="181" t="str">
        <f t="shared" si="4"/>
        <v>ENF</v>
      </c>
      <c r="C131" s="26" t="s">
        <v>822</v>
      </c>
      <c r="D131" s="36">
        <v>9981</v>
      </c>
      <c r="E131" s="36">
        <v>7665</v>
      </c>
      <c r="F131" s="36">
        <v>7340</v>
      </c>
      <c r="G131" s="36">
        <v>6048</v>
      </c>
      <c r="H131" s="36">
        <v>5451</v>
      </c>
      <c r="I131" s="36">
        <v>4976</v>
      </c>
      <c r="J131" s="36">
        <v>4987</v>
      </c>
      <c r="K131" s="36">
        <v>5399.83</v>
      </c>
    </row>
    <row r="132" spans="1:12">
      <c r="A132" s="260"/>
      <c r="B132" s="704" t="str">
        <f t="shared" si="4"/>
        <v>ENF</v>
      </c>
      <c r="C132" s="367" t="s">
        <v>823</v>
      </c>
      <c r="D132" s="707">
        <v>6.4000000000000001E-2</v>
      </c>
      <c r="E132" s="707">
        <v>4.5999999999999999E-2</v>
      </c>
      <c r="F132" s="707">
        <v>4.7E-2</v>
      </c>
      <c r="G132" s="707">
        <v>4.4999999999999998E-2</v>
      </c>
      <c r="H132" s="707">
        <v>4.2799999999999998E-2</v>
      </c>
      <c r="I132" s="707">
        <v>4.2999999999999997E-2</v>
      </c>
      <c r="J132" s="707">
        <v>4.5999999999999999E-2</v>
      </c>
      <c r="K132" s="707">
        <v>7.1999999999999995E-2</v>
      </c>
    </row>
    <row r="133" spans="1:12">
      <c r="A133" s="260"/>
      <c r="B133" s="181" t="str">
        <f t="shared" si="4"/>
        <v>ENF</v>
      </c>
      <c r="C133" s="26" t="s">
        <v>824</v>
      </c>
      <c r="D133" s="296">
        <v>3034</v>
      </c>
      <c r="E133" s="296">
        <v>3349</v>
      </c>
      <c r="F133" s="296">
        <v>1951</v>
      </c>
      <c r="G133" s="296">
        <v>1678</v>
      </c>
      <c r="H133" s="296">
        <v>1721</v>
      </c>
      <c r="I133" s="296">
        <v>1374</v>
      </c>
      <c r="J133" s="296">
        <v>1465</v>
      </c>
      <c r="K133" s="296">
        <v>1761</v>
      </c>
    </row>
    <row r="134" spans="1:12" s="25" customFormat="1">
      <c r="A134" s="260"/>
      <c r="B134" s="652" t="str">
        <f t="shared" si="4"/>
        <v>ENF</v>
      </c>
      <c r="C134" s="652" t="s">
        <v>825</v>
      </c>
      <c r="D134" s="590">
        <v>2021</v>
      </c>
      <c r="E134" s="590">
        <v>2020</v>
      </c>
      <c r="F134" s="590">
        <v>2019</v>
      </c>
      <c r="G134" s="590">
        <v>2018</v>
      </c>
      <c r="H134" s="590">
        <v>2017</v>
      </c>
      <c r="I134" s="590">
        <v>2016</v>
      </c>
      <c r="J134" s="590">
        <v>2015</v>
      </c>
      <c r="K134" s="590">
        <v>2014</v>
      </c>
    </row>
    <row r="135" spans="1:12">
      <c r="A135" s="260"/>
      <c r="B135" s="181" t="str">
        <f t="shared" si="4"/>
        <v>ENF</v>
      </c>
      <c r="C135" s="26" t="s">
        <v>826</v>
      </c>
      <c r="D135" s="296">
        <v>26</v>
      </c>
      <c r="E135" s="296">
        <v>29</v>
      </c>
      <c r="F135" s="296" t="s">
        <v>915</v>
      </c>
      <c r="G135" s="296">
        <v>153</v>
      </c>
      <c r="H135" s="296">
        <v>123</v>
      </c>
      <c r="I135" s="296">
        <v>68</v>
      </c>
      <c r="J135" s="296">
        <v>206</v>
      </c>
      <c r="K135" s="296">
        <v>121</v>
      </c>
    </row>
    <row r="136" spans="1:12">
      <c r="A136" s="260"/>
      <c r="B136" s="704" t="str">
        <f t="shared" si="4"/>
        <v>ENF</v>
      </c>
      <c r="C136" s="367" t="s">
        <v>829</v>
      </c>
      <c r="D136" s="359" t="s">
        <v>62</v>
      </c>
      <c r="E136" s="359" t="s">
        <v>101</v>
      </c>
      <c r="F136" s="359" t="s">
        <v>101</v>
      </c>
      <c r="G136" s="359" t="s">
        <v>62</v>
      </c>
      <c r="H136" s="359" t="s">
        <v>62</v>
      </c>
      <c r="I136" s="359">
        <v>0</v>
      </c>
      <c r="J136" s="359">
        <v>0</v>
      </c>
      <c r="K136" s="359">
        <v>0</v>
      </c>
    </row>
    <row r="137" spans="1:12">
      <c r="A137" s="260"/>
      <c r="B137" s="181" t="str">
        <f t="shared" si="4"/>
        <v>ENF</v>
      </c>
      <c r="C137" s="26" t="s">
        <v>830</v>
      </c>
      <c r="D137" s="296">
        <v>449</v>
      </c>
      <c r="E137" s="296">
        <v>231</v>
      </c>
      <c r="F137" s="296" t="s">
        <v>916</v>
      </c>
      <c r="G137" s="296">
        <v>142</v>
      </c>
      <c r="H137" s="296">
        <v>185</v>
      </c>
      <c r="I137" s="296">
        <v>158</v>
      </c>
      <c r="J137" s="296">
        <v>218</v>
      </c>
      <c r="K137" s="296">
        <v>319</v>
      </c>
    </row>
    <row r="138" spans="1:12">
      <c r="A138" s="260"/>
      <c r="B138" s="704" t="str">
        <f t="shared" si="4"/>
        <v>ENF</v>
      </c>
      <c r="C138" s="367" t="s">
        <v>833</v>
      </c>
      <c r="D138" s="359">
        <v>5</v>
      </c>
      <c r="E138" s="359">
        <v>5</v>
      </c>
      <c r="F138" s="359" t="s">
        <v>917</v>
      </c>
      <c r="G138" s="359" t="s">
        <v>62</v>
      </c>
      <c r="H138" s="359" t="s">
        <v>62</v>
      </c>
      <c r="I138" s="359">
        <v>0</v>
      </c>
      <c r="J138" s="359">
        <v>0</v>
      </c>
      <c r="K138" s="359">
        <v>0</v>
      </c>
    </row>
    <row r="139" spans="1:12">
      <c r="A139" s="260"/>
      <c r="B139" s="181" t="str">
        <f t="shared" si="4"/>
        <v>ENF</v>
      </c>
      <c r="C139" s="26" t="s">
        <v>836</v>
      </c>
      <c r="D139" s="296">
        <v>151</v>
      </c>
      <c r="E139" s="296">
        <v>143</v>
      </c>
      <c r="F139" s="296" t="s">
        <v>918</v>
      </c>
      <c r="G139" s="296">
        <v>92</v>
      </c>
      <c r="H139" s="296">
        <v>117</v>
      </c>
      <c r="I139" s="296">
        <v>57</v>
      </c>
      <c r="J139" s="296">
        <v>8</v>
      </c>
      <c r="K139" s="296">
        <v>97</v>
      </c>
    </row>
    <row r="140" spans="1:12">
      <c r="A140" s="260"/>
      <c r="B140" s="704" t="str">
        <f t="shared" si="4"/>
        <v>ENF</v>
      </c>
      <c r="C140" s="367" t="s">
        <v>839</v>
      </c>
      <c r="D140" s="708">
        <v>34.200000000000003</v>
      </c>
      <c r="E140" s="708" t="s">
        <v>108</v>
      </c>
      <c r="F140" s="708" t="s">
        <v>135</v>
      </c>
      <c r="G140" s="708" t="s">
        <v>62</v>
      </c>
      <c r="H140" s="708" t="s">
        <v>62</v>
      </c>
      <c r="I140" s="708" t="s">
        <v>62</v>
      </c>
      <c r="J140" s="708" t="s">
        <v>62</v>
      </c>
      <c r="K140" s="708" t="s">
        <v>62</v>
      </c>
    </row>
    <row r="141" spans="1:12" ht="25.5">
      <c r="A141" s="260"/>
      <c r="B141" s="181" t="str">
        <f t="shared" si="4"/>
        <v>ENF</v>
      </c>
      <c r="C141" s="26" t="s">
        <v>840</v>
      </c>
      <c r="D141" s="300">
        <v>0.08</v>
      </c>
      <c r="E141" s="300" t="s">
        <v>108</v>
      </c>
      <c r="F141" s="300" t="s">
        <v>135</v>
      </c>
      <c r="G141" s="300" t="s">
        <v>62</v>
      </c>
      <c r="H141" s="300" t="s">
        <v>62</v>
      </c>
      <c r="I141" s="300" t="s">
        <v>62</v>
      </c>
      <c r="J141" s="300" t="s">
        <v>62</v>
      </c>
      <c r="K141" s="300" t="s">
        <v>62</v>
      </c>
    </row>
    <row r="142" spans="1:12" s="25" customFormat="1" ht="25.5">
      <c r="A142" s="260"/>
      <c r="B142" s="652" t="str">
        <f t="shared" si="4"/>
        <v>ENF</v>
      </c>
      <c r="C142" s="652" t="s">
        <v>841</v>
      </c>
      <c r="D142" s="590">
        <v>2021</v>
      </c>
      <c r="E142" s="590">
        <v>2020</v>
      </c>
      <c r="F142" s="590">
        <v>2019</v>
      </c>
      <c r="G142" s="590">
        <v>2018</v>
      </c>
      <c r="H142" s="590">
        <v>2017</v>
      </c>
      <c r="I142" s="590">
        <v>2016</v>
      </c>
      <c r="J142" s="590">
        <v>2015</v>
      </c>
      <c r="K142" s="590">
        <v>2014</v>
      </c>
    </row>
    <row r="143" spans="1:12">
      <c r="A143" s="260"/>
      <c r="B143" s="181" t="str">
        <f t="shared" si="4"/>
        <v>ENF</v>
      </c>
      <c r="C143" s="26" t="s">
        <v>842</v>
      </c>
      <c r="D143" s="296">
        <v>946</v>
      </c>
      <c r="E143" s="296">
        <v>35</v>
      </c>
      <c r="F143" s="296" t="s">
        <v>919</v>
      </c>
      <c r="G143" s="296" t="s">
        <v>62</v>
      </c>
      <c r="H143" s="296" t="s">
        <v>62</v>
      </c>
      <c r="I143" s="296">
        <v>0</v>
      </c>
      <c r="J143" s="296">
        <v>225</v>
      </c>
      <c r="K143" s="296" t="s">
        <v>62</v>
      </c>
    </row>
    <row r="144" spans="1:12">
      <c r="A144" s="260"/>
      <c r="B144" s="704" t="str">
        <f t="shared" si="4"/>
        <v>ENF</v>
      </c>
      <c r="C144" s="367" t="s">
        <v>844</v>
      </c>
      <c r="D144" s="359">
        <v>289</v>
      </c>
      <c r="E144" s="359">
        <v>20</v>
      </c>
      <c r="F144" s="359" t="s">
        <v>920</v>
      </c>
      <c r="G144" s="359" t="s">
        <v>62</v>
      </c>
      <c r="H144" s="359" t="s">
        <v>62</v>
      </c>
      <c r="I144" s="359">
        <v>0</v>
      </c>
      <c r="J144" s="359">
        <v>150</v>
      </c>
      <c r="K144" s="359" t="s">
        <v>62</v>
      </c>
    </row>
    <row r="145" spans="1:12" ht="38.25">
      <c r="A145" s="260"/>
      <c r="B145" s="181" t="str">
        <f t="shared" si="4"/>
        <v>ENF</v>
      </c>
      <c r="C145" s="49" t="s">
        <v>846</v>
      </c>
      <c r="D145" s="35" t="s">
        <v>921</v>
      </c>
      <c r="E145" s="35" t="s">
        <v>922</v>
      </c>
      <c r="F145" s="35" t="s">
        <v>923</v>
      </c>
      <c r="G145" s="35" t="s">
        <v>62</v>
      </c>
      <c r="H145" s="35" t="s">
        <v>62</v>
      </c>
      <c r="I145" s="35" t="s">
        <v>62</v>
      </c>
      <c r="J145" s="35" t="s">
        <v>924</v>
      </c>
      <c r="K145" s="35" t="s">
        <v>62</v>
      </c>
    </row>
    <row r="146" spans="1:12" ht="51">
      <c r="A146" s="260"/>
      <c r="B146" s="704" t="str">
        <f t="shared" si="4"/>
        <v>ENF</v>
      </c>
      <c r="C146" s="705" t="s">
        <v>853</v>
      </c>
      <c r="D146" s="706" t="s">
        <v>925</v>
      </c>
      <c r="E146" s="706" t="s">
        <v>926</v>
      </c>
      <c r="F146" s="706" t="s">
        <v>927</v>
      </c>
      <c r="G146" s="706" t="s">
        <v>62</v>
      </c>
      <c r="H146" s="706" t="s">
        <v>62</v>
      </c>
      <c r="I146" s="706" t="s">
        <v>62</v>
      </c>
      <c r="J146" s="706" t="s">
        <v>928</v>
      </c>
      <c r="K146" s="706" t="s">
        <v>62</v>
      </c>
    </row>
    <row r="147" spans="1:12">
      <c r="A147" s="260"/>
      <c r="B147" s="704" t="str">
        <f t="shared" si="4"/>
        <v>ENF</v>
      </c>
      <c r="C147" s="709"/>
      <c r="D147" s="709"/>
      <c r="E147" s="709"/>
      <c r="F147" s="709"/>
      <c r="G147" s="709"/>
      <c r="H147" s="709"/>
      <c r="I147" s="709"/>
      <c r="J147" s="709"/>
      <c r="K147" s="710"/>
    </row>
    <row r="148" spans="1:12" s="25" customFormat="1">
      <c r="A148" s="260"/>
      <c r="B148" s="652" t="s">
        <v>20</v>
      </c>
      <c r="C148" s="652" t="s">
        <v>815</v>
      </c>
      <c r="D148" s="590">
        <v>2021</v>
      </c>
      <c r="E148" s="590">
        <v>2020</v>
      </c>
      <c r="F148" s="590">
        <v>2019</v>
      </c>
      <c r="G148" s="590">
        <v>2018</v>
      </c>
      <c r="H148" s="590">
        <v>2017</v>
      </c>
      <c r="I148" s="590">
        <v>2016</v>
      </c>
      <c r="J148" s="590">
        <v>2015</v>
      </c>
      <c r="K148" s="590">
        <v>2014</v>
      </c>
    </row>
    <row r="149" spans="1:12">
      <c r="A149" s="260"/>
      <c r="B149" s="181" t="str">
        <f>$B$148</f>
        <v>EPB</v>
      </c>
      <c r="C149" s="26" t="s">
        <v>816</v>
      </c>
      <c r="D149" s="296">
        <v>8</v>
      </c>
      <c r="E149" s="296">
        <v>15</v>
      </c>
      <c r="F149" s="296">
        <v>5</v>
      </c>
      <c r="G149" s="296">
        <v>2</v>
      </c>
      <c r="H149" s="296">
        <v>7</v>
      </c>
      <c r="I149" s="296">
        <v>13</v>
      </c>
      <c r="J149" s="296">
        <v>3</v>
      </c>
      <c r="K149" s="296">
        <v>7</v>
      </c>
    </row>
    <row r="150" spans="1:12">
      <c r="A150" s="260"/>
      <c r="B150" s="704" t="str">
        <f t="shared" ref="B150:B171" si="5">$B$148</f>
        <v>EPB</v>
      </c>
      <c r="C150" s="367" t="s">
        <v>817</v>
      </c>
      <c r="D150" s="359">
        <v>8</v>
      </c>
      <c r="E150" s="359">
        <v>9</v>
      </c>
      <c r="F150" s="359">
        <v>5</v>
      </c>
      <c r="G150" s="359">
        <v>6</v>
      </c>
      <c r="H150" s="359">
        <v>6</v>
      </c>
      <c r="I150" s="359">
        <v>9</v>
      </c>
      <c r="J150" s="359">
        <v>14</v>
      </c>
      <c r="K150" s="359">
        <v>7</v>
      </c>
    </row>
    <row r="151" spans="1:12" ht="15.75" customHeight="1">
      <c r="A151" s="260"/>
      <c r="B151" s="181" t="str">
        <f t="shared" si="5"/>
        <v>EPB</v>
      </c>
      <c r="C151" s="26" t="s">
        <v>818</v>
      </c>
      <c r="D151" s="296">
        <v>40</v>
      </c>
      <c r="E151" s="296" t="s">
        <v>929</v>
      </c>
      <c r="F151" s="296">
        <v>5</v>
      </c>
      <c r="G151" s="296">
        <v>14</v>
      </c>
      <c r="H151" s="296">
        <v>12</v>
      </c>
      <c r="I151" s="296">
        <v>1</v>
      </c>
      <c r="J151" s="296">
        <v>4</v>
      </c>
      <c r="K151" s="296">
        <v>7</v>
      </c>
    </row>
    <row r="152" spans="1:12" s="25" customFormat="1">
      <c r="A152" s="260"/>
      <c r="B152" s="652" t="str">
        <f t="shared" si="5"/>
        <v>EPB</v>
      </c>
      <c r="C152" s="652" t="s">
        <v>819</v>
      </c>
      <c r="D152" s="590">
        <v>2021</v>
      </c>
      <c r="E152" s="590">
        <v>2020</v>
      </c>
      <c r="F152" s="590">
        <v>2019</v>
      </c>
      <c r="G152" s="590">
        <v>2018</v>
      </c>
      <c r="H152" s="590">
        <v>2017</v>
      </c>
      <c r="I152" s="590">
        <v>2016</v>
      </c>
      <c r="J152" s="590">
        <v>2015</v>
      </c>
      <c r="K152" s="590">
        <v>2014</v>
      </c>
    </row>
    <row r="153" spans="1:12">
      <c r="A153" s="260"/>
      <c r="B153" s="181" t="str">
        <f t="shared" si="5"/>
        <v>EPB</v>
      </c>
      <c r="C153" s="26" t="s">
        <v>820</v>
      </c>
      <c r="D153" s="296">
        <v>440077</v>
      </c>
      <c r="E153" s="296">
        <v>418212</v>
      </c>
      <c r="F153" s="296">
        <v>382433</v>
      </c>
      <c r="G153" s="296">
        <v>346446</v>
      </c>
      <c r="H153" s="296">
        <v>353633</v>
      </c>
      <c r="I153" s="296">
        <v>345052</v>
      </c>
      <c r="J153" s="296">
        <v>335769</v>
      </c>
      <c r="K153" s="296">
        <v>523199</v>
      </c>
      <c r="L153" s="25"/>
    </row>
    <row r="154" spans="1:12">
      <c r="A154" s="260"/>
      <c r="B154" s="704" t="str">
        <f t="shared" si="5"/>
        <v>EPB</v>
      </c>
      <c r="C154" s="367" t="s">
        <v>821</v>
      </c>
      <c r="D154" s="707">
        <v>0.35199999999999998</v>
      </c>
      <c r="E154" s="707">
        <v>0.34100000000000003</v>
      </c>
      <c r="F154" s="707">
        <v>0.32300000000000001</v>
      </c>
      <c r="G154" s="707">
        <v>0.29499999999999998</v>
      </c>
      <c r="H154" s="707">
        <v>0.30599999999999999</v>
      </c>
      <c r="I154" s="707">
        <v>0.30399999999999999</v>
      </c>
      <c r="J154" s="707">
        <v>0.30199999999999999</v>
      </c>
      <c r="K154" s="707">
        <v>0.48599999999999999</v>
      </c>
    </row>
    <row r="155" spans="1:12">
      <c r="A155" s="260"/>
      <c r="B155" s="181" t="str">
        <f t="shared" si="5"/>
        <v>EPB</v>
      </c>
      <c r="C155" s="26" t="s">
        <v>822</v>
      </c>
      <c r="D155" s="36">
        <v>329461</v>
      </c>
      <c r="E155" s="36">
        <v>279932</v>
      </c>
      <c r="F155" s="36">
        <v>276037</v>
      </c>
      <c r="G155" s="36">
        <v>264071</v>
      </c>
      <c r="H155" s="36">
        <v>222426</v>
      </c>
      <c r="I155" s="36">
        <v>180167</v>
      </c>
      <c r="J155" s="36">
        <v>185146</v>
      </c>
      <c r="K155" s="36">
        <v>203691</v>
      </c>
    </row>
    <row r="156" spans="1:12">
      <c r="A156" s="260"/>
      <c r="B156" s="704" t="str">
        <f t="shared" si="5"/>
        <v>EPB</v>
      </c>
      <c r="C156" s="367" t="s">
        <v>823</v>
      </c>
      <c r="D156" s="707">
        <v>0.255</v>
      </c>
      <c r="E156" s="707">
        <v>0.18479999999999999</v>
      </c>
      <c r="F156" s="707">
        <v>0.22500000000000001</v>
      </c>
      <c r="G156" s="707">
        <v>0.24299999999999999</v>
      </c>
      <c r="H156" s="707">
        <v>0.2387</v>
      </c>
      <c r="I156" s="707">
        <v>0.191</v>
      </c>
      <c r="J156" s="707">
        <v>0.2</v>
      </c>
      <c r="K156" s="707">
        <v>0.32800000000000001</v>
      </c>
    </row>
    <row r="157" spans="1:12">
      <c r="A157" s="260"/>
      <c r="B157" s="181" t="str">
        <f t="shared" si="5"/>
        <v>EPB</v>
      </c>
      <c r="C157" s="26" t="s">
        <v>824</v>
      </c>
      <c r="D157" s="296">
        <v>118265</v>
      </c>
      <c r="E157" s="296">
        <v>144479</v>
      </c>
      <c r="F157" s="296">
        <v>96172</v>
      </c>
      <c r="G157" s="296">
        <v>88655</v>
      </c>
      <c r="H157" s="296">
        <v>77631</v>
      </c>
      <c r="I157" s="296">
        <v>70920</v>
      </c>
      <c r="J157" s="296">
        <v>67959</v>
      </c>
      <c r="K157" s="296">
        <v>84453</v>
      </c>
    </row>
    <row r="158" spans="1:12" s="25" customFormat="1">
      <c r="A158" s="260"/>
      <c r="B158" s="652" t="str">
        <f t="shared" si="5"/>
        <v>EPB</v>
      </c>
      <c r="C158" s="652" t="s">
        <v>825</v>
      </c>
      <c r="D158" s="590">
        <v>2021</v>
      </c>
      <c r="E158" s="590">
        <v>2020</v>
      </c>
      <c r="F158" s="590">
        <v>2019</v>
      </c>
      <c r="G158" s="590">
        <v>2018</v>
      </c>
      <c r="H158" s="590">
        <v>2017</v>
      </c>
      <c r="I158" s="590">
        <v>2016</v>
      </c>
      <c r="J158" s="590">
        <v>2015</v>
      </c>
      <c r="K158" s="590">
        <v>2014</v>
      </c>
    </row>
    <row r="159" spans="1:12">
      <c r="A159" s="260"/>
      <c r="B159" s="181" t="str">
        <f t="shared" si="5"/>
        <v>EPB</v>
      </c>
      <c r="C159" s="26" t="s">
        <v>826</v>
      </c>
      <c r="D159" s="296">
        <v>353</v>
      </c>
      <c r="E159" s="296">
        <v>755</v>
      </c>
      <c r="F159" s="296" t="s">
        <v>930</v>
      </c>
      <c r="G159" s="296">
        <v>1066</v>
      </c>
      <c r="H159" s="296">
        <v>805</v>
      </c>
      <c r="I159" s="296">
        <v>469</v>
      </c>
      <c r="J159" s="296">
        <v>453</v>
      </c>
      <c r="K159" s="296">
        <v>199</v>
      </c>
    </row>
    <row r="160" spans="1:12">
      <c r="A160" s="260"/>
      <c r="B160" s="704" t="str">
        <f t="shared" si="5"/>
        <v>EPB</v>
      </c>
      <c r="C160" s="367" t="s">
        <v>829</v>
      </c>
      <c r="D160" s="359" t="s">
        <v>62</v>
      </c>
      <c r="E160" s="359" t="s">
        <v>62</v>
      </c>
      <c r="F160" s="359" t="s">
        <v>101</v>
      </c>
      <c r="G160" s="359" t="s">
        <v>62</v>
      </c>
      <c r="H160" s="359" t="s">
        <v>62</v>
      </c>
      <c r="I160" s="359">
        <v>0</v>
      </c>
      <c r="J160" s="359">
        <v>541</v>
      </c>
      <c r="K160" s="359">
        <v>256</v>
      </c>
    </row>
    <row r="161" spans="1:11">
      <c r="A161" s="260"/>
      <c r="B161" s="181" t="str">
        <f t="shared" si="5"/>
        <v>EPB</v>
      </c>
      <c r="C161" s="26" t="s">
        <v>830</v>
      </c>
      <c r="D161" s="296">
        <v>1340</v>
      </c>
      <c r="E161" s="296">
        <v>1186</v>
      </c>
      <c r="F161" s="296" t="s">
        <v>931</v>
      </c>
      <c r="G161" s="296">
        <v>1088</v>
      </c>
      <c r="H161" s="296">
        <v>1344</v>
      </c>
      <c r="I161" s="296">
        <v>528</v>
      </c>
      <c r="J161" s="296">
        <v>1311</v>
      </c>
      <c r="K161" s="296">
        <v>1527</v>
      </c>
    </row>
    <row r="162" spans="1:11">
      <c r="A162" s="260"/>
      <c r="B162" s="704" t="str">
        <f t="shared" si="5"/>
        <v>EPB</v>
      </c>
      <c r="C162" s="367" t="s">
        <v>833</v>
      </c>
      <c r="D162" s="359">
        <v>166</v>
      </c>
      <c r="E162" s="359">
        <v>77</v>
      </c>
      <c r="F162" s="359" t="s">
        <v>932</v>
      </c>
      <c r="G162" s="359">
        <v>189</v>
      </c>
      <c r="H162" s="359">
        <v>125</v>
      </c>
      <c r="I162" s="359">
        <v>66</v>
      </c>
      <c r="J162" s="359">
        <v>177</v>
      </c>
      <c r="K162" s="359">
        <v>157</v>
      </c>
    </row>
    <row r="163" spans="1:11">
      <c r="A163" s="260"/>
      <c r="B163" s="181" t="str">
        <f t="shared" si="5"/>
        <v>EPB</v>
      </c>
      <c r="C163" s="26" t="s">
        <v>836</v>
      </c>
      <c r="D163" s="296">
        <v>176</v>
      </c>
      <c r="E163" s="296">
        <v>450</v>
      </c>
      <c r="F163" s="296" t="s">
        <v>933</v>
      </c>
      <c r="G163" s="296">
        <v>306</v>
      </c>
      <c r="H163" s="296">
        <v>531</v>
      </c>
      <c r="I163" s="296">
        <v>1954</v>
      </c>
      <c r="J163" s="296">
        <v>1265</v>
      </c>
      <c r="K163" s="296">
        <v>1288</v>
      </c>
    </row>
    <row r="164" spans="1:11">
      <c r="A164" s="260"/>
      <c r="B164" s="704" t="str">
        <f t="shared" si="5"/>
        <v>EPB</v>
      </c>
      <c r="C164" s="367" t="s">
        <v>839</v>
      </c>
      <c r="D164" s="708">
        <v>1.9300000000000001E-2</v>
      </c>
      <c r="E164" s="708" t="s">
        <v>62</v>
      </c>
      <c r="F164" s="708" t="s">
        <v>62</v>
      </c>
      <c r="G164" s="708" t="s">
        <v>62</v>
      </c>
      <c r="H164" s="708">
        <v>0.01</v>
      </c>
      <c r="I164" s="708">
        <v>0</v>
      </c>
      <c r="J164" s="708">
        <v>0</v>
      </c>
      <c r="K164" s="708">
        <v>3.1E-2</v>
      </c>
    </row>
    <row r="165" spans="1:11" ht="25.5">
      <c r="A165" s="260"/>
      <c r="B165" s="181" t="str">
        <f t="shared" si="5"/>
        <v>EPB</v>
      </c>
      <c r="C165" s="26" t="s">
        <v>840</v>
      </c>
      <c r="D165" s="300">
        <v>19</v>
      </c>
      <c r="E165" s="300" t="s">
        <v>62</v>
      </c>
      <c r="F165" s="300" t="s">
        <v>62</v>
      </c>
      <c r="G165" s="300" t="s">
        <v>62</v>
      </c>
      <c r="H165" s="300">
        <v>124</v>
      </c>
      <c r="I165" s="300">
        <v>0</v>
      </c>
      <c r="J165" s="300">
        <v>0</v>
      </c>
      <c r="K165" s="300">
        <v>44.67</v>
      </c>
    </row>
    <row r="166" spans="1:11" s="25" customFormat="1" ht="25.5">
      <c r="A166" s="260"/>
      <c r="B166" s="652" t="str">
        <f t="shared" si="5"/>
        <v>EPB</v>
      </c>
      <c r="C166" s="652" t="s">
        <v>841</v>
      </c>
      <c r="D166" s="590">
        <v>2021</v>
      </c>
      <c r="E166" s="590">
        <v>2020</v>
      </c>
      <c r="F166" s="590">
        <v>2019</v>
      </c>
      <c r="G166" s="590">
        <v>2018</v>
      </c>
      <c r="H166" s="590">
        <v>2017</v>
      </c>
      <c r="I166" s="590">
        <v>2016</v>
      </c>
      <c r="J166" s="590">
        <v>2015</v>
      </c>
      <c r="K166" s="590">
        <v>2014</v>
      </c>
    </row>
    <row r="167" spans="1:11">
      <c r="A167" s="260"/>
      <c r="B167" s="181" t="str">
        <f t="shared" si="5"/>
        <v>EPB</v>
      </c>
      <c r="C167" s="26" t="s">
        <v>842</v>
      </c>
      <c r="D167" s="296">
        <v>1518</v>
      </c>
      <c r="E167" s="296">
        <v>661</v>
      </c>
      <c r="F167" s="296" t="s">
        <v>934</v>
      </c>
      <c r="G167" s="296">
        <v>1297</v>
      </c>
      <c r="H167" s="296">
        <v>812</v>
      </c>
      <c r="I167" s="296">
        <v>435</v>
      </c>
      <c r="J167" s="296">
        <v>1654</v>
      </c>
      <c r="K167" s="296">
        <v>1117</v>
      </c>
    </row>
    <row r="168" spans="1:11">
      <c r="A168" s="260"/>
      <c r="B168" s="704" t="str">
        <f t="shared" si="5"/>
        <v>EPB</v>
      </c>
      <c r="C168" s="367" t="s">
        <v>844</v>
      </c>
      <c r="D168" s="359">
        <v>325</v>
      </c>
      <c r="E168" s="359">
        <v>350</v>
      </c>
      <c r="F168" s="359" t="s">
        <v>935</v>
      </c>
      <c r="G168" s="359">
        <v>227</v>
      </c>
      <c r="H168" s="359">
        <v>402</v>
      </c>
      <c r="I168" s="359">
        <v>66</v>
      </c>
      <c r="J168" s="359">
        <v>341</v>
      </c>
      <c r="K168" s="359">
        <v>500</v>
      </c>
    </row>
    <row r="169" spans="1:11" ht="53.25">
      <c r="A169" s="260"/>
      <c r="B169" s="181" t="str">
        <f t="shared" si="5"/>
        <v>EPB</v>
      </c>
      <c r="C169" s="49" t="s">
        <v>846</v>
      </c>
      <c r="D169" s="35" t="s">
        <v>936</v>
      </c>
      <c r="E169" s="35" t="s">
        <v>937</v>
      </c>
      <c r="F169" s="35" t="s">
        <v>937</v>
      </c>
      <c r="G169" s="35" t="s">
        <v>938</v>
      </c>
      <c r="H169" s="35" t="s">
        <v>939</v>
      </c>
      <c r="I169" s="35" t="s">
        <v>940</v>
      </c>
      <c r="J169" s="35" t="s">
        <v>941</v>
      </c>
      <c r="K169" s="35" t="s">
        <v>942</v>
      </c>
    </row>
    <row r="170" spans="1:11" ht="51">
      <c r="A170" s="260"/>
      <c r="B170" s="704" t="str">
        <f t="shared" si="5"/>
        <v>EPB</v>
      </c>
      <c r="C170" s="705" t="s">
        <v>853</v>
      </c>
      <c r="D170" s="706" t="s">
        <v>943</v>
      </c>
      <c r="E170" s="706" t="s">
        <v>944</v>
      </c>
      <c r="F170" s="706" t="s">
        <v>945</v>
      </c>
      <c r="G170" s="706" t="s">
        <v>946</v>
      </c>
      <c r="H170" s="706" t="s">
        <v>947</v>
      </c>
      <c r="I170" s="706" t="s">
        <v>913</v>
      </c>
      <c r="J170" s="714" t="s">
        <v>855</v>
      </c>
      <c r="K170" s="714" t="s">
        <v>948</v>
      </c>
    </row>
    <row r="171" spans="1:11">
      <c r="A171" s="260"/>
      <c r="B171" s="704" t="str">
        <f t="shared" si="5"/>
        <v>EPB</v>
      </c>
      <c r="C171" s="709"/>
      <c r="D171" s="709"/>
      <c r="E171" s="709"/>
      <c r="F171" s="709"/>
      <c r="G171" s="709"/>
      <c r="H171" s="709"/>
      <c r="I171" s="709"/>
      <c r="J171" s="726"/>
      <c r="K171" s="727"/>
    </row>
    <row r="172" spans="1:11" s="25" customFormat="1">
      <c r="A172" s="260"/>
      <c r="B172" s="652" t="s">
        <v>21</v>
      </c>
      <c r="C172" s="652" t="s">
        <v>815</v>
      </c>
      <c r="D172" s="590">
        <v>2021</v>
      </c>
      <c r="E172" s="590">
        <v>2020</v>
      </c>
      <c r="F172" s="590">
        <v>2019</v>
      </c>
      <c r="G172" s="590">
        <v>2018</v>
      </c>
      <c r="H172" s="590">
        <v>2017</v>
      </c>
      <c r="I172" s="590">
        <v>2016</v>
      </c>
      <c r="J172" s="728"/>
      <c r="K172" s="718"/>
    </row>
    <row r="173" spans="1:11">
      <c r="A173" s="260"/>
      <c r="B173" s="181" t="str">
        <f>$B$172</f>
        <v>ERO</v>
      </c>
      <c r="C173" s="26" t="s">
        <v>816</v>
      </c>
      <c r="D173" s="296">
        <v>3</v>
      </c>
      <c r="E173" s="296">
        <v>6</v>
      </c>
      <c r="F173" s="296">
        <v>1</v>
      </c>
      <c r="G173" s="296">
        <v>5</v>
      </c>
      <c r="H173" s="296">
        <v>3</v>
      </c>
      <c r="I173" s="296">
        <v>4</v>
      </c>
      <c r="J173" s="715"/>
      <c r="K173" s="716"/>
    </row>
    <row r="174" spans="1:11">
      <c r="A174" s="260"/>
      <c r="B174" s="704" t="str">
        <f t="shared" ref="B174:B195" si="6">$B$172</f>
        <v>ERO</v>
      </c>
      <c r="C174" s="367" t="s">
        <v>817</v>
      </c>
      <c r="D174" s="359">
        <v>11</v>
      </c>
      <c r="E174" s="359">
        <v>2</v>
      </c>
      <c r="F174" s="359">
        <v>1</v>
      </c>
      <c r="G174" s="359">
        <v>5</v>
      </c>
      <c r="H174" s="359">
        <v>1</v>
      </c>
      <c r="I174" s="359">
        <v>4</v>
      </c>
      <c r="J174" s="715"/>
      <c r="K174" s="716"/>
    </row>
    <row r="175" spans="1:11" ht="15.75" customHeight="1">
      <c r="A175" s="260"/>
      <c r="B175" s="181" t="str">
        <f t="shared" si="6"/>
        <v>ERO</v>
      </c>
      <c r="C175" s="26" t="s">
        <v>818</v>
      </c>
      <c r="D175" s="296">
        <v>11</v>
      </c>
      <c r="E175" s="296" t="s">
        <v>949</v>
      </c>
      <c r="F175" s="296">
        <v>1</v>
      </c>
      <c r="G175" s="296">
        <v>14</v>
      </c>
      <c r="H175" s="296">
        <v>161</v>
      </c>
      <c r="I175" s="296">
        <v>141</v>
      </c>
      <c r="J175" s="715"/>
      <c r="K175" s="716"/>
    </row>
    <row r="176" spans="1:11" s="25" customFormat="1">
      <c r="A176" s="260"/>
      <c r="B176" s="652" t="str">
        <f t="shared" si="6"/>
        <v>ERO</v>
      </c>
      <c r="C176" s="652" t="s">
        <v>819</v>
      </c>
      <c r="D176" s="590">
        <v>2021</v>
      </c>
      <c r="E176" s="590">
        <v>2020</v>
      </c>
      <c r="F176" s="590">
        <v>2019</v>
      </c>
      <c r="G176" s="590">
        <v>2018</v>
      </c>
      <c r="H176" s="590">
        <v>2017</v>
      </c>
      <c r="I176" s="590">
        <v>2016</v>
      </c>
      <c r="J176" s="717"/>
      <c r="K176" s="718"/>
    </row>
    <row r="177" spans="1:12">
      <c r="A177" s="260"/>
      <c r="B177" s="181" t="str">
        <f t="shared" si="6"/>
        <v>ERO</v>
      </c>
      <c r="C177" s="26" t="s">
        <v>820</v>
      </c>
      <c r="D177" s="296">
        <v>115211</v>
      </c>
      <c r="E177" s="296">
        <v>77745</v>
      </c>
      <c r="F177" s="296">
        <v>64076</v>
      </c>
      <c r="G177" s="296">
        <v>41476</v>
      </c>
      <c r="H177" s="296">
        <v>46228</v>
      </c>
      <c r="I177" s="296">
        <v>48390</v>
      </c>
      <c r="J177" s="715"/>
      <c r="K177" s="721"/>
      <c r="L177" s="25"/>
    </row>
    <row r="178" spans="1:12">
      <c r="A178" s="260"/>
      <c r="B178" s="704" t="str">
        <f t="shared" si="6"/>
        <v>ERO</v>
      </c>
      <c r="C178" s="367" t="s">
        <v>821</v>
      </c>
      <c r="D178" s="707">
        <v>6.7799999999999999E-2</v>
      </c>
      <c r="E178" s="707">
        <v>0.158</v>
      </c>
      <c r="F178" s="707">
        <v>0.13700000000000001</v>
      </c>
      <c r="G178" s="707">
        <v>0.09</v>
      </c>
      <c r="H178" s="707">
        <v>0.1</v>
      </c>
      <c r="I178" s="707">
        <v>0.11</v>
      </c>
      <c r="J178" s="715"/>
      <c r="K178" s="729"/>
    </row>
    <row r="179" spans="1:12">
      <c r="A179" s="260"/>
      <c r="B179" s="181" t="str">
        <f t="shared" si="6"/>
        <v>ERO</v>
      </c>
      <c r="C179" s="26" t="s">
        <v>822</v>
      </c>
      <c r="D179" s="36">
        <v>112125</v>
      </c>
      <c r="E179" s="36">
        <v>74007</v>
      </c>
      <c r="F179" s="36">
        <v>79965</v>
      </c>
      <c r="G179" s="36">
        <v>30870</v>
      </c>
      <c r="H179" s="36">
        <v>27855</v>
      </c>
      <c r="I179" s="36">
        <v>36427</v>
      </c>
      <c r="J179" s="715"/>
      <c r="K179" s="719"/>
    </row>
    <row r="180" spans="1:12">
      <c r="A180" s="260"/>
      <c r="B180" s="704" t="str">
        <f t="shared" si="6"/>
        <v>ERO</v>
      </c>
      <c r="C180" s="367" t="s">
        <v>823</v>
      </c>
      <c r="D180" s="707">
        <v>0.11600000000000001</v>
      </c>
      <c r="E180" s="707">
        <v>3.4000000000000002E-2</v>
      </c>
      <c r="F180" s="707">
        <v>7.0999999999999994E-2</v>
      </c>
      <c r="G180" s="707">
        <v>5.1999999999999998E-2</v>
      </c>
      <c r="H180" s="707">
        <v>5.1999999999999998E-2</v>
      </c>
      <c r="I180" s="707">
        <v>6.9000000000000006E-2</v>
      </c>
      <c r="J180" s="715"/>
      <c r="K180" s="720"/>
    </row>
    <row r="181" spans="1:12">
      <c r="A181" s="260"/>
      <c r="B181" s="181" t="str">
        <f t="shared" si="6"/>
        <v>ERO</v>
      </c>
      <c r="C181" s="26" t="s">
        <v>824</v>
      </c>
      <c r="D181" s="296">
        <v>25501</v>
      </c>
      <c r="E181" s="296">
        <v>31452</v>
      </c>
      <c r="F181" s="296">
        <v>18149</v>
      </c>
      <c r="G181" s="296">
        <v>14367</v>
      </c>
      <c r="H181" s="296">
        <v>14143</v>
      </c>
      <c r="I181" s="296">
        <v>15767</v>
      </c>
      <c r="J181" s="715"/>
      <c r="K181" s="719"/>
    </row>
    <row r="182" spans="1:12" s="25" customFormat="1">
      <c r="A182" s="260"/>
      <c r="B182" s="652" t="str">
        <f t="shared" si="6"/>
        <v>ERO</v>
      </c>
      <c r="C182" s="652" t="s">
        <v>825</v>
      </c>
      <c r="D182" s="590">
        <v>2021</v>
      </c>
      <c r="E182" s="590">
        <v>2020</v>
      </c>
      <c r="F182" s="590">
        <v>2019</v>
      </c>
      <c r="G182" s="590">
        <v>2018</v>
      </c>
      <c r="H182" s="590">
        <v>2017</v>
      </c>
      <c r="I182" s="590">
        <v>2016</v>
      </c>
      <c r="J182" s="717"/>
      <c r="K182" s="718"/>
    </row>
    <row r="183" spans="1:12">
      <c r="A183" s="260"/>
      <c r="B183" s="181" t="str">
        <f t="shared" si="6"/>
        <v>ERO</v>
      </c>
      <c r="C183" s="26" t="s">
        <v>826</v>
      </c>
      <c r="D183" s="296">
        <v>274</v>
      </c>
      <c r="E183" s="296">
        <v>503</v>
      </c>
      <c r="F183" s="296">
        <v>134</v>
      </c>
      <c r="G183" s="296" t="s">
        <v>62</v>
      </c>
      <c r="H183" s="296" t="s">
        <v>62</v>
      </c>
      <c r="I183" s="296">
        <v>15.78</v>
      </c>
      <c r="J183" s="715"/>
      <c r="K183" s="716"/>
    </row>
    <row r="184" spans="1:12">
      <c r="A184" s="260"/>
      <c r="B184" s="704" t="str">
        <f t="shared" si="6"/>
        <v>ERO</v>
      </c>
      <c r="C184" s="367" t="s">
        <v>829</v>
      </c>
      <c r="D184" s="359" t="s">
        <v>62</v>
      </c>
      <c r="E184" s="359" t="s">
        <v>62</v>
      </c>
      <c r="F184" s="359">
        <v>215</v>
      </c>
      <c r="G184" s="359" t="s">
        <v>62</v>
      </c>
      <c r="H184" s="359" t="s">
        <v>62</v>
      </c>
      <c r="I184" s="359" t="s">
        <v>62</v>
      </c>
      <c r="J184" s="715"/>
      <c r="K184" s="716"/>
    </row>
    <row r="185" spans="1:12">
      <c r="A185" s="260"/>
      <c r="B185" s="181" t="str">
        <f t="shared" si="6"/>
        <v>ERO</v>
      </c>
      <c r="C185" s="26" t="s">
        <v>830</v>
      </c>
      <c r="D185" s="296">
        <v>682</v>
      </c>
      <c r="E185" s="296">
        <v>659</v>
      </c>
      <c r="F185" s="296">
        <v>380</v>
      </c>
      <c r="G185" s="296" t="s">
        <v>62</v>
      </c>
      <c r="H185" s="296" t="s">
        <v>62</v>
      </c>
      <c r="I185" s="296" t="s">
        <v>62</v>
      </c>
      <c r="J185" s="715"/>
      <c r="K185" s="716"/>
    </row>
    <row r="186" spans="1:12">
      <c r="A186" s="260"/>
      <c r="B186" s="704" t="str">
        <f t="shared" si="6"/>
        <v>ERO</v>
      </c>
      <c r="C186" s="367" t="s">
        <v>833</v>
      </c>
      <c r="D186" s="359" t="s">
        <v>62</v>
      </c>
      <c r="E186" s="359" t="s">
        <v>62</v>
      </c>
      <c r="F186" s="359">
        <v>86</v>
      </c>
      <c r="G186" s="359" t="s">
        <v>62</v>
      </c>
      <c r="H186" s="359" t="s">
        <v>62</v>
      </c>
      <c r="I186" s="359" t="s">
        <v>62</v>
      </c>
      <c r="J186" s="715"/>
      <c r="K186" s="716"/>
    </row>
    <row r="187" spans="1:12">
      <c r="A187" s="260"/>
      <c r="B187" s="181" t="str">
        <f t="shared" si="6"/>
        <v>ERO</v>
      </c>
      <c r="C187" s="26" t="s">
        <v>836</v>
      </c>
      <c r="D187" s="296">
        <v>180</v>
      </c>
      <c r="E187" s="296" t="s">
        <v>950</v>
      </c>
      <c r="F187" s="296" t="s">
        <v>62</v>
      </c>
      <c r="G187" s="296">
        <v>14.1</v>
      </c>
      <c r="H187" s="296">
        <v>283.8</v>
      </c>
      <c r="I187" s="296">
        <v>37.9</v>
      </c>
      <c r="J187" s="715"/>
      <c r="K187" s="716"/>
    </row>
    <row r="188" spans="1:12">
      <c r="A188" s="260"/>
      <c r="B188" s="704" t="str">
        <f t="shared" si="6"/>
        <v>ERO</v>
      </c>
      <c r="C188" s="367" t="s">
        <v>839</v>
      </c>
      <c r="D188" s="708">
        <v>4.8000000000000001E-2</v>
      </c>
      <c r="E188" s="708">
        <v>2.1999999999999999E-2</v>
      </c>
      <c r="F188" s="708">
        <v>0.442</v>
      </c>
      <c r="G188" s="708">
        <v>0.32</v>
      </c>
      <c r="H188" s="708" t="s">
        <v>62</v>
      </c>
      <c r="I188" s="708" t="s">
        <v>62</v>
      </c>
      <c r="J188" s="715"/>
      <c r="K188" s="716"/>
    </row>
    <row r="189" spans="1:12" ht="25.5">
      <c r="A189" s="260"/>
      <c r="B189" s="181" t="str">
        <f t="shared" si="6"/>
        <v>ERO</v>
      </c>
      <c r="C189" s="26" t="s">
        <v>840</v>
      </c>
      <c r="D189" s="300">
        <v>68</v>
      </c>
      <c r="E189" s="300">
        <v>32</v>
      </c>
      <c r="F189" s="300">
        <v>73</v>
      </c>
      <c r="G189" s="300" t="s">
        <v>100</v>
      </c>
      <c r="H189" s="300" t="s">
        <v>100</v>
      </c>
      <c r="I189" s="300" t="s">
        <v>62</v>
      </c>
      <c r="J189" s="715"/>
      <c r="K189" s="716"/>
    </row>
    <row r="190" spans="1:12" s="25" customFormat="1" ht="25.5">
      <c r="A190" s="260"/>
      <c r="B190" s="652" t="str">
        <f t="shared" si="6"/>
        <v>ERO</v>
      </c>
      <c r="C190" s="652" t="s">
        <v>841</v>
      </c>
      <c r="D190" s="590">
        <v>2021</v>
      </c>
      <c r="E190" s="590">
        <v>2020</v>
      </c>
      <c r="F190" s="590">
        <v>2019</v>
      </c>
      <c r="G190" s="590">
        <v>2018</v>
      </c>
      <c r="H190" s="590">
        <v>2017</v>
      </c>
      <c r="I190" s="590">
        <v>2016</v>
      </c>
      <c r="J190" s="671"/>
      <c r="K190" s="672"/>
    </row>
    <row r="191" spans="1:12">
      <c r="A191" s="260"/>
      <c r="B191" s="181" t="str">
        <f t="shared" si="6"/>
        <v>ERO</v>
      </c>
      <c r="C191" s="26" t="s">
        <v>842</v>
      </c>
      <c r="D191" s="296" t="s">
        <v>62</v>
      </c>
      <c r="E191" s="296" t="s">
        <v>62</v>
      </c>
      <c r="F191" s="296" t="s">
        <v>62</v>
      </c>
      <c r="G191" s="296" t="s">
        <v>62</v>
      </c>
      <c r="H191" s="296" t="s">
        <v>100</v>
      </c>
      <c r="I191" s="296" t="s">
        <v>100</v>
      </c>
      <c r="J191" s="688"/>
      <c r="K191" s="632"/>
    </row>
    <row r="192" spans="1:12">
      <c r="A192" s="260"/>
      <c r="B192" s="704" t="str">
        <f t="shared" si="6"/>
        <v>ERO</v>
      </c>
      <c r="C192" s="367" t="s">
        <v>844</v>
      </c>
      <c r="D192" s="359" t="s">
        <v>62</v>
      </c>
      <c r="E192" s="359" t="s">
        <v>62</v>
      </c>
      <c r="F192" s="359" t="s">
        <v>62</v>
      </c>
      <c r="G192" s="359" t="s">
        <v>62</v>
      </c>
      <c r="H192" s="359" t="s">
        <v>100</v>
      </c>
      <c r="I192" s="359" t="s">
        <v>100</v>
      </c>
      <c r="J192" s="688"/>
      <c r="K192" s="632"/>
    </row>
    <row r="193" spans="1:12">
      <c r="A193" s="260"/>
      <c r="B193" s="181" t="str">
        <f t="shared" si="6"/>
        <v>ERO</v>
      </c>
      <c r="C193" s="49" t="s">
        <v>846</v>
      </c>
      <c r="D193" s="35" t="s">
        <v>62</v>
      </c>
      <c r="E193" s="35" t="s">
        <v>62</v>
      </c>
      <c r="F193" s="35" t="s">
        <v>62</v>
      </c>
      <c r="G193" s="35" t="s">
        <v>62</v>
      </c>
      <c r="H193" s="35" t="s">
        <v>100</v>
      </c>
      <c r="I193" s="35" t="s">
        <v>100</v>
      </c>
      <c r="J193" s="688"/>
      <c r="K193" s="632"/>
    </row>
    <row r="194" spans="1:12">
      <c r="A194" s="260"/>
      <c r="B194" s="704" t="str">
        <f t="shared" si="6"/>
        <v>ERO</v>
      </c>
      <c r="C194" s="705" t="s">
        <v>853</v>
      </c>
      <c r="D194" s="706" t="s">
        <v>62</v>
      </c>
      <c r="E194" s="706" t="s">
        <v>62</v>
      </c>
      <c r="F194" s="706" t="s">
        <v>62</v>
      </c>
      <c r="G194" s="706" t="s">
        <v>62</v>
      </c>
      <c r="H194" s="706" t="s">
        <v>100</v>
      </c>
      <c r="I194" s="706" t="s">
        <v>100</v>
      </c>
      <c r="J194" s="688"/>
      <c r="K194" s="632"/>
    </row>
    <row r="195" spans="1:12">
      <c r="A195" s="260"/>
      <c r="B195" s="704" t="str">
        <f t="shared" si="6"/>
        <v>ERO</v>
      </c>
      <c r="C195" s="709"/>
      <c r="D195" s="709"/>
      <c r="E195" s="709"/>
      <c r="F195" s="709"/>
      <c r="G195" s="709"/>
      <c r="H195" s="709"/>
      <c r="I195" s="709"/>
      <c r="J195" s="730"/>
      <c r="K195" s="731"/>
    </row>
    <row r="196" spans="1:12" s="25" customFormat="1">
      <c r="A196" s="260"/>
      <c r="B196" s="652" t="s">
        <v>22</v>
      </c>
      <c r="C196" s="652" t="s">
        <v>815</v>
      </c>
      <c r="D196" s="590">
        <v>2021</v>
      </c>
      <c r="E196" s="590">
        <v>2020</v>
      </c>
      <c r="F196" s="590">
        <v>2019</v>
      </c>
      <c r="G196" s="590">
        <v>2018</v>
      </c>
      <c r="H196" s="590">
        <v>2017</v>
      </c>
      <c r="I196" s="590">
        <v>2016</v>
      </c>
      <c r="J196" s="725">
        <v>2015</v>
      </c>
      <c r="K196" s="725">
        <v>2014</v>
      </c>
    </row>
    <row r="197" spans="1:12">
      <c r="A197" s="260"/>
      <c r="B197" s="181" t="str">
        <f>$B$196</f>
        <v>ESE</v>
      </c>
      <c r="C197" s="26" t="s">
        <v>816</v>
      </c>
      <c r="D197" s="296">
        <v>7</v>
      </c>
      <c r="E197" s="296">
        <v>3</v>
      </c>
      <c r="F197" s="296">
        <v>9</v>
      </c>
      <c r="G197" s="296">
        <v>6</v>
      </c>
      <c r="H197" s="296">
        <v>2</v>
      </c>
      <c r="I197" s="296">
        <v>5</v>
      </c>
      <c r="J197" s="296">
        <v>2</v>
      </c>
      <c r="K197" s="296">
        <v>1</v>
      </c>
    </row>
    <row r="198" spans="1:12">
      <c r="A198" s="260"/>
      <c r="B198" s="704" t="str">
        <f t="shared" ref="B198:B219" si="7">$B$196</f>
        <v>ESE</v>
      </c>
      <c r="C198" s="367" t="s">
        <v>817</v>
      </c>
      <c r="D198" s="359">
        <v>2</v>
      </c>
      <c r="E198" s="359">
        <v>3</v>
      </c>
      <c r="F198" s="359">
        <v>0</v>
      </c>
      <c r="G198" s="359">
        <v>3</v>
      </c>
      <c r="H198" s="359">
        <v>2</v>
      </c>
      <c r="I198" s="359">
        <v>3</v>
      </c>
      <c r="J198" s="359">
        <v>4</v>
      </c>
      <c r="K198" s="359">
        <v>3</v>
      </c>
    </row>
    <row r="199" spans="1:12" ht="15.75" customHeight="1">
      <c r="A199" s="260"/>
      <c r="B199" s="181" t="str">
        <f t="shared" si="7"/>
        <v>ESE</v>
      </c>
      <c r="C199" s="26" t="s">
        <v>818</v>
      </c>
      <c r="D199" s="296">
        <v>15</v>
      </c>
      <c r="E199" s="296">
        <v>11</v>
      </c>
      <c r="F199" s="296">
        <v>13</v>
      </c>
      <c r="G199" s="296">
        <v>10</v>
      </c>
      <c r="H199" s="296">
        <v>13</v>
      </c>
      <c r="I199" s="296">
        <v>2</v>
      </c>
      <c r="J199" s="296">
        <v>3</v>
      </c>
      <c r="K199" s="296">
        <v>1</v>
      </c>
    </row>
    <row r="200" spans="1:12" s="25" customFormat="1">
      <c r="A200" s="260"/>
      <c r="B200" s="652" t="str">
        <f t="shared" si="7"/>
        <v>ESE</v>
      </c>
      <c r="C200" s="652" t="s">
        <v>819</v>
      </c>
      <c r="D200" s="590">
        <v>2021</v>
      </c>
      <c r="E200" s="590">
        <v>2020</v>
      </c>
      <c r="F200" s="590">
        <v>2019</v>
      </c>
      <c r="G200" s="590">
        <v>2018</v>
      </c>
      <c r="H200" s="590">
        <v>2017</v>
      </c>
      <c r="I200" s="590">
        <v>2016</v>
      </c>
      <c r="J200" s="590">
        <v>2015</v>
      </c>
      <c r="K200" s="590">
        <v>2014</v>
      </c>
    </row>
    <row r="201" spans="1:12">
      <c r="A201" s="260"/>
      <c r="B201" s="181" t="str">
        <f t="shared" si="7"/>
        <v>ESE</v>
      </c>
      <c r="C201" s="26" t="s">
        <v>820</v>
      </c>
      <c r="D201" s="296">
        <v>232668</v>
      </c>
      <c r="E201" s="296">
        <v>225960</v>
      </c>
      <c r="F201" s="296">
        <v>211913</v>
      </c>
      <c r="G201" s="296">
        <v>202599</v>
      </c>
      <c r="H201" s="296">
        <v>204098</v>
      </c>
      <c r="I201" s="296">
        <v>173923</v>
      </c>
      <c r="J201" s="296">
        <v>167866</v>
      </c>
      <c r="K201" s="296">
        <v>259146</v>
      </c>
      <c r="L201" s="25"/>
    </row>
    <row r="202" spans="1:12">
      <c r="A202" s="260"/>
      <c r="B202" s="704" t="str">
        <f t="shared" si="7"/>
        <v>ESE</v>
      </c>
      <c r="C202" s="367" t="s">
        <v>821</v>
      </c>
      <c r="D202" s="707">
        <v>0.31190000000000001</v>
      </c>
      <c r="E202" s="707">
        <v>0.309</v>
      </c>
      <c r="F202" s="707">
        <v>0.29799999999999999</v>
      </c>
      <c r="G202" s="707">
        <v>0.28899999999999998</v>
      </c>
      <c r="H202" s="707">
        <v>0.42199999999999999</v>
      </c>
      <c r="I202" s="707">
        <v>0.33500000000000002</v>
      </c>
      <c r="J202" s="707">
        <v>0.26100000000000001</v>
      </c>
      <c r="K202" s="707">
        <v>0.434</v>
      </c>
    </row>
    <row r="203" spans="1:12">
      <c r="A203" s="260"/>
      <c r="B203" s="181" t="str">
        <f t="shared" si="7"/>
        <v>ESE</v>
      </c>
      <c r="C203" s="26" t="s">
        <v>822</v>
      </c>
      <c r="D203" s="36">
        <v>150558</v>
      </c>
      <c r="E203" s="36">
        <v>134772</v>
      </c>
      <c r="F203" s="36">
        <v>138014</v>
      </c>
      <c r="G203" s="36">
        <v>129645</v>
      </c>
      <c r="H203" s="36">
        <v>87900</v>
      </c>
      <c r="I203" s="36">
        <v>76789</v>
      </c>
      <c r="J203" s="36">
        <v>77696</v>
      </c>
      <c r="K203" s="36">
        <v>91739.41</v>
      </c>
    </row>
    <row r="204" spans="1:12">
      <c r="A204" s="260"/>
      <c r="B204" s="704" t="str">
        <f t="shared" si="7"/>
        <v>ESE</v>
      </c>
      <c r="C204" s="367" t="s">
        <v>823</v>
      </c>
      <c r="D204" s="707">
        <v>0.191</v>
      </c>
      <c r="E204" s="707">
        <v>0.18</v>
      </c>
      <c r="F204" s="707">
        <v>0.191</v>
      </c>
      <c r="G204" s="707">
        <v>0.19800000000000001</v>
      </c>
      <c r="H204" s="707">
        <v>0.16500000000000001</v>
      </c>
      <c r="I204" s="707">
        <v>0.151</v>
      </c>
      <c r="J204" s="707">
        <v>0.153</v>
      </c>
      <c r="K204" s="707">
        <v>0.29599999999999999</v>
      </c>
    </row>
    <row r="205" spans="1:12">
      <c r="A205" s="260"/>
      <c r="B205" s="181" t="str">
        <f t="shared" si="7"/>
        <v>ESE</v>
      </c>
      <c r="C205" s="26" t="s">
        <v>824</v>
      </c>
      <c r="D205" s="296">
        <v>59638</v>
      </c>
      <c r="E205" s="296">
        <v>72617</v>
      </c>
      <c r="F205" s="296">
        <v>48978</v>
      </c>
      <c r="G205" s="296">
        <v>47563</v>
      </c>
      <c r="H205" s="296">
        <v>40917</v>
      </c>
      <c r="I205" s="296">
        <v>35704</v>
      </c>
      <c r="J205" s="296">
        <v>32675</v>
      </c>
      <c r="K205" s="296">
        <v>42755</v>
      </c>
    </row>
    <row r="206" spans="1:12" s="25" customFormat="1">
      <c r="A206" s="260"/>
      <c r="B206" s="652" t="str">
        <f t="shared" si="7"/>
        <v>ESE</v>
      </c>
      <c r="C206" s="652" t="s">
        <v>825</v>
      </c>
      <c r="D206" s="590">
        <v>2021</v>
      </c>
      <c r="E206" s="590">
        <v>2020</v>
      </c>
      <c r="F206" s="590">
        <v>2019</v>
      </c>
      <c r="G206" s="590">
        <v>2018</v>
      </c>
      <c r="H206" s="590">
        <v>2017</v>
      </c>
      <c r="I206" s="590">
        <v>2016</v>
      </c>
      <c r="J206" s="590">
        <v>2015</v>
      </c>
      <c r="K206" s="590">
        <v>2014</v>
      </c>
    </row>
    <row r="207" spans="1:12">
      <c r="A207" s="260"/>
      <c r="B207" s="181" t="str">
        <f t="shared" si="7"/>
        <v>ESE</v>
      </c>
      <c r="C207" s="26" t="s">
        <v>826</v>
      </c>
      <c r="D207" s="296">
        <v>1348</v>
      </c>
      <c r="E207" s="296">
        <v>712</v>
      </c>
      <c r="F207" s="296" t="s">
        <v>951</v>
      </c>
      <c r="G207" s="296">
        <v>218</v>
      </c>
      <c r="H207" s="296">
        <v>123</v>
      </c>
      <c r="I207" s="296">
        <v>70</v>
      </c>
      <c r="J207" s="296">
        <v>66</v>
      </c>
      <c r="K207" s="296">
        <v>52</v>
      </c>
    </row>
    <row r="208" spans="1:12">
      <c r="A208" s="260"/>
      <c r="B208" s="704" t="str">
        <f t="shared" si="7"/>
        <v>ESE</v>
      </c>
      <c r="C208" s="367" t="s">
        <v>829</v>
      </c>
      <c r="D208" s="359">
        <v>0</v>
      </c>
      <c r="E208" s="359" t="s">
        <v>62</v>
      </c>
      <c r="F208" s="359" t="s">
        <v>101</v>
      </c>
      <c r="G208" s="359" t="s">
        <v>62</v>
      </c>
      <c r="H208" s="359">
        <v>0</v>
      </c>
      <c r="I208" s="359">
        <v>0</v>
      </c>
      <c r="J208" s="359">
        <v>0</v>
      </c>
      <c r="K208" s="359">
        <v>107</v>
      </c>
    </row>
    <row r="209" spans="1:11">
      <c r="A209" s="260"/>
      <c r="B209" s="181" t="str">
        <f t="shared" si="7"/>
        <v>ESE</v>
      </c>
      <c r="C209" s="26" t="s">
        <v>830</v>
      </c>
      <c r="D209" s="296">
        <v>673</v>
      </c>
      <c r="E209" s="296">
        <v>675</v>
      </c>
      <c r="F209" s="296" t="s">
        <v>952</v>
      </c>
      <c r="G209" s="296">
        <v>611</v>
      </c>
      <c r="H209" s="296">
        <v>198</v>
      </c>
      <c r="I209" s="296">
        <v>62</v>
      </c>
      <c r="J209" s="296">
        <v>97</v>
      </c>
      <c r="K209" s="296">
        <v>455</v>
      </c>
    </row>
    <row r="210" spans="1:11">
      <c r="A210" s="260"/>
      <c r="B210" s="704" t="str">
        <f t="shared" si="7"/>
        <v>ESE</v>
      </c>
      <c r="C210" s="367" t="s">
        <v>833</v>
      </c>
      <c r="D210" s="359">
        <v>51</v>
      </c>
      <c r="E210" s="359">
        <v>47</v>
      </c>
      <c r="F210" s="359" t="s">
        <v>953</v>
      </c>
      <c r="G210" s="359">
        <v>89</v>
      </c>
      <c r="H210" s="359">
        <v>85</v>
      </c>
      <c r="I210" s="359">
        <v>114</v>
      </c>
      <c r="J210" s="359">
        <v>127</v>
      </c>
      <c r="K210" s="359">
        <v>107</v>
      </c>
    </row>
    <row r="211" spans="1:11">
      <c r="A211" s="260"/>
      <c r="B211" s="181" t="str">
        <f t="shared" si="7"/>
        <v>ESE</v>
      </c>
      <c r="C211" s="26" t="s">
        <v>836</v>
      </c>
      <c r="D211" s="296">
        <v>870</v>
      </c>
      <c r="E211" s="296">
        <v>367</v>
      </c>
      <c r="F211" s="296" t="s">
        <v>954</v>
      </c>
      <c r="G211" s="296">
        <v>275</v>
      </c>
      <c r="H211" s="296">
        <v>109</v>
      </c>
      <c r="I211" s="296">
        <v>604</v>
      </c>
      <c r="J211" s="296">
        <v>667</v>
      </c>
      <c r="K211" s="296">
        <v>648</v>
      </c>
    </row>
    <row r="212" spans="1:11">
      <c r="A212" s="260"/>
      <c r="B212" s="704" t="str">
        <f t="shared" si="7"/>
        <v>ESE</v>
      </c>
      <c r="C212" s="367" t="s">
        <v>839</v>
      </c>
      <c r="D212" s="708">
        <v>0</v>
      </c>
      <c r="E212" s="708">
        <v>0.05</v>
      </c>
      <c r="F212" s="708">
        <v>0.05</v>
      </c>
      <c r="G212" s="708">
        <v>0.01</v>
      </c>
      <c r="H212" s="708">
        <v>7.0000000000000001E-3</v>
      </c>
      <c r="I212" s="708">
        <v>1.0999999999999999E-2</v>
      </c>
      <c r="J212" s="708">
        <v>8.9999999999999993E-3</v>
      </c>
      <c r="K212" s="708">
        <v>8.9999999999999993E-3</v>
      </c>
    </row>
    <row r="213" spans="1:11" ht="25.5">
      <c r="A213" s="260"/>
      <c r="B213" s="181" t="str">
        <f t="shared" si="7"/>
        <v>ESE</v>
      </c>
      <c r="C213" s="26" t="s">
        <v>840</v>
      </c>
      <c r="D213" s="300">
        <v>20</v>
      </c>
      <c r="E213" s="300" t="s">
        <v>100</v>
      </c>
      <c r="F213" s="300" t="s">
        <v>100</v>
      </c>
      <c r="G213" s="300" t="s">
        <v>100</v>
      </c>
      <c r="H213" s="300" t="s">
        <v>100</v>
      </c>
      <c r="I213" s="300">
        <v>116</v>
      </c>
      <c r="J213" s="300" t="s">
        <v>100</v>
      </c>
      <c r="K213" s="300" t="s">
        <v>100</v>
      </c>
    </row>
    <row r="214" spans="1:11" s="25" customFormat="1" ht="25.5">
      <c r="A214" s="260"/>
      <c r="B214" s="652" t="str">
        <f t="shared" si="7"/>
        <v>ESE</v>
      </c>
      <c r="C214" s="652" t="s">
        <v>841</v>
      </c>
      <c r="D214" s="590">
        <v>2021</v>
      </c>
      <c r="E214" s="590">
        <v>2020</v>
      </c>
      <c r="F214" s="590">
        <v>2019</v>
      </c>
      <c r="G214" s="590">
        <v>2018</v>
      </c>
      <c r="H214" s="590">
        <v>2017</v>
      </c>
      <c r="I214" s="590">
        <v>2016</v>
      </c>
      <c r="J214" s="590">
        <v>2015</v>
      </c>
      <c r="K214" s="590">
        <v>2014</v>
      </c>
    </row>
    <row r="215" spans="1:11">
      <c r="A215" s="260"/>
      <c r="B215" s="181" t="str">
        <f t="shared" si="7"/>
        <v>ESE</v>
      </c>
      <c r="C215" s="26" t="s">
        <v>842</v>
      </c>
      <c r="D215" s="296">
        <v>477</v>
      </c>
      <c r="E215" s="296">
        <v>331</v>
      </c>
      <c r="F215" s="296" t="s">
        <v>955</v>
      </c>
      <c r="G215" s="296">
        <v>402</v>
      </c>
      <c r="H215" s="296">
        <v>666</v>
      </c>
      <c r="I215" s="296">
        <v>0</v>
      </c>
      <c r="J215" s="296">
        <v>121</v>
      </c>
      <c r="K215" s="296">
        <v>858</v>
      </c>
    </row>
    <row r="216" spans="1:11">
      <c r="A216" s="260"/>
      <c r="B216" s="704" t="str">
        <f t="shared" si="7"/>
        <v>ESE</v>
      </c>
      <c r="C216" s="367" t="s">
        <v>844</v>
      </c>
      <c r="D216" s="359">
        <v>190</v>
      </c>
      <c r="E216" s="359" t="s">
        <v>956</v>
      </c>
      <c r="F216" s="359" t="s">
        <v>957</v>
      </c>
      <c r="G216" s="359">
        <v>166</v>
      </c>
      <c r="H216" s="359">
        <v>300</v>
      </c>
      <c r="I216" s="359">
        <v>0</v>
      </c>
      <c r="J216" s="359">
        <v>71</v>
      </c>
      <c r="K216" s="359">
        <v>449</v>
      </c>
    </row>
    <row r="217" spans="1:11" ht="38.25">
      <c r="A217" s="260"/>
      <c r="B217" s="181" t="str">
        <f t="shared" si="7"/>
        <v>ESE</v>
      </c>
      <c r="C217" s="49" t="s">
        <v>846</v>
      </c>
      <c r="D217" s="35" t="s">
        <v>958</v>
      </c>
      <c r="E217" s="35" t="s">
        <v>959</v>
      </c>
      <c r="F217" s="35" t="s">
        <v>868</v>
      </c>
      <c r="G217" s="35" t="s">
        <v>960</v>
      </c>
      <c r="H217" s="35" t="s">
        <v>961</v>
      </c>
      <c r="I217" s="35" t="s">
        <v>959</v>
      </c>
      <c r="J217" s="35" t="s">
        <v>959</v>
      </c>
      <c r="K217" s="35" t="s">
        <v>959</v>
      </c>
    </row>
    <row r="218" spans="1:11" ht="51">
      <c r="A218" s="260"/>
      <c r="B218" s="704" t="str">
        <f t="shared" si="7"/>
        <v>ESE</v>
      </c>
      <c r="C218" s="705" t="s">
        <v>853</v>
      </c>
      <c r="D218" s="706" t="s">
        <v>876</v>
      </c>
      <c r="E218" s="706" t="s">
        <v>876</v>
      </c>
      <c r="F218" s="706" t="s">
        <v>874</v>
      </c>
      <c r="G218" s="706" t="s">
        <v>962</v>
      </c>
      <c r="H218" s="706" t="s">
        <v>963</v>
      </c>
      <c r="I218" s="706" t="s">
        <v>876</v>
      </c>
      <c r="J218" s="706" t="s">
        <v>876</v>
      </c>
      <c r="K218" s="706" t="s">
        <v>876</v>
      </c>
    </row>
    <row r="219" spans="1:11">
      <c r="A219" s="260"/>
      <c r="B219" s="704" t="str">
        <f t="shared" si="7"/>
        <v>ESE</v>
      </c>
      <c r="C219" s="709"/>
      <c r="D219" s="709"/>
      <c r="E219" s="709"/>
      <c r="F219" s="709"/>
      <c r="G219" s="709"/>
      <c r="H219" s="709"/>
      <c r="I219" s="709"/>
      <c r="J219" s="709"/>
      <c r="K219" s="711"/>
    </row>
    <row r="220" spans="1:11" s="25" customFormat="1">
      <c r="A220" s="260"/>
      <c r="B220" s="652" t="s">
        <v>23</v>
      </c>
      <c r="C220" s="652" t="s">
        <v>815</v>
      </c>
      <c r="D220" s="590">
        <v>2021</v>
      </c>
      <c r="E220" s="590">
        <v>2020</v>
      </c>
      <c r="F220" s="590">
        <v>2019</v>
      </c>
      <c r="G220" s="590">
        <v>2018</v>
      </c>
      <c r="H220" s="590">
        <v>2017</v>
      </c>
      <c r="I220" s="590">
        <v>2016</v>
      </c>
      <c r="J220" s="590">
        <v>2015</v>
      </c>
      <c r="K220" s="731"/>
    </row>
    <row r="221" spans="1:11">
      <c r="A221" s="260"/>
      <c r="B221" s="181" t="str">
        <f>$B$220</f>
        <v>ESS</v>
      </c>
      <c r="C221" s="26" t="s">
        <v>816</v>
      </c>
      <c r="D221" s="296">
        <v>3</v>
      </c>
      <c r="E221" s="296">
        <v>1</v>
      </c>
      <c r="F221" s="296">
        <v>0</v>
      </c>
      <c r="G221" s="296">
        <v>2</v>
      </c>
      <c r="H221" s="296">
        <v>1</v>
      </c>
      <c r="I221" s="296">
        <v>4</v>
      </c>
      <c r="J221" s="296">
        <v>2</v>
      </c>
      <c r="K221" s="731"/>
    </row>
    <row r="222" spans="1:11">
      <c r="A222" s="260"/>
      <c r="B222" s="704" t="str">
        <f t="shared" ref="B222:B243" si="8">$B$220</f>
        <v>ESS</v>
      </c>
      <c r="C222" s="367" t="s">
        <v>817</v>
      </c>
      <c r="D222" s="359">
        <v>1</v>
      </c>
      <c r="E222" s="359">
        <v>2</v>
      </c>
      <c r="F222" s="359">
        <v>2</v>
      </c>
      <c r="G222" s="359">
        <v>1</v>
      </c>
      <c r="H222" s="359">
        <v>1</v>
      </c>
      <c r="I222" s="359">
        <v>5</v>
      </c>
      <c r="J222" s="359">
        <v>1</v>
      </c>
      <c r="K222" s="731"/>
    </row>
    <row r="223" spans="1:11" ht="15.75" customHeight="1">
      <c r="A223" s="260"/>
      <c r="B223" s="181" t="str">
        <f t="shared" si="8"/>
        <v>ESS</v>
      </c>
      <c r="C223" s="26" t="s">
        <v>818</v>
      </c>
      <c r="D223" s="296">
        <v>4</v>
      </c>
      <c r="E223" s="296">
        <v>1</v>
      </c>
      <c r="F223" s="296">
        <v>7</v>
      </c>
      <c r="G223" s="296">
        <v>2</v>
      </c>
      <c r="H223" s="296">
        <v>9</v>
      </c>
      <c r="I223" s="296">
        <v>7</v>
      </c>
      <c r="J223" s="296">
        <v>0</v>
      </c>
      <c r="K223" s="731"/>
    </row>
    <row r="224" spans="1:11" s="25" customFormat="1">
      <c r="A224" s="260"/>
      <c r="B224" s="652" t="str">
        <f t="shared" si="8"/>
        <v>ESS</v>
      </c>
      <c r="C224" s="652" t="s">
        <v>815</v>
      </c>
      <c r="D224" s="590">
        <v>2021</v>
      </c>
      <c r="E224" s="590"/>
      <c r="F224" s="590">
        <v>2019</v>
      </c>
      <c r="G224" s="590">
        <v>2018</v>
      </c>
      <c r="H224" s="590">
        <v>2017</v>
      </c>
      <c r="I224" s="590">
        <v>2016</v>
      </c>
      <c r="J224" s="590">
        <v>2015</v>
      </c>
      <c r="K224" s="731"/>
    </row>
    <row r="225" spans="1:12">
      <c r="A225" s="260"/>
      <c r="B225" s="181" t="str">
        <f t="shared" si="8"/>
        <v>ESS</v>
      </c>
      <c r="C225" s="26" t="s">
        <v>820</v>
      </c>
      <c r="D225" s="296">
        <v>97895</v>
      </c>
      <c r="E225" s="296">
        <v>89869</v>
      </c>
      <c r="F225" s="296">
        <v>78779</v>
      </c>
      <c r="G225" s="296">
        <v>72074</v>
      </c>
      <c r="H225" s="296">
        <v>60956</v>
      </c>
      <c r="I225" s="296">
        <v>56872</v>
      </c>
      <c r="J225" s="296">
        <v>53377</v>
      </c>
      <c r="K225" s="731"/>
      <c r="L225" s="25"/>
    </row>
    <row r="226" spans="1:12">
      <c r="A226" s="260"/>
      <c r="B226" s="704" t="str">
        <f t="shared" si="8"/>
        <v>ESS</v>
      </c>
      <c r="C226" s="367" t="s">
        <v>821</v>
      </c>
      <c r="D226" s="707">
        <v>0.15859999999999999</v>
      </c>
      <c r="E226" s="707">
        <v>0.1288</v>
      </c>
      <c r="F226" s="707">
        <v>0.11600000000000001</v>
      </c>
      <c r="G226" s="707">
        <v>0.109</v>
      </c>
      <c r="H226" s="707">
        <v>9.6000000000000002E-2</v>
      </c>
      <c r="I226" s="707">
        <v>9.8199999999999996E-2</v>
      </c>
      <c r="J226" s="707">
        <v>9.3100000000000002E-2</v>
      </c>
      <c r="K226" s="731"/>
    </row>
    <row r="227" spans="1:12">
      <c r="A227" s="260"/>
      <c r="B227" s="181" t="str">
        <f t="shared" si="8"/>
        <v>ESS</v>
      </c>
      <c r="C227" s="26" t="s">
        <v>822</v>
      </c>
      <c r="D227" s="36">
        <v>96234</v>
      </c>
      <c r="E227" s="36">
        <v>69075</v>
      </c>
      <c r="F227" s="36">
        <v>69892</v>
      </c>
      <c r="G227" s="36">
        <v>61999</v>
      </c>
      <c r="H227" s="36">
        <v>41073</v>
      </c>
      <c r="I227" s="36">
        <v>39939</v>
      </c>
      <c r="J227" s="36">
        <v>36387</v>
      </c>
      <c r="K227" s="731"/>
    </row>
    <row r="228" spans="1:12">
      <c r="A228" s="260"/>
      <c r="B228" s="704" t="str">
        <f t="shared" si="8"/>
        <v>ESS</v>
      </c>
      <c r="C228" s="367" t="s">
        <v>823</v>
      </c>
      <c r="D228" s="707">
        <v>8.5999999999999993E-2</v>
      </c>
      <c r="E228" s="707">
        <v>6.6100000000000006E-2</v>
      </c>
      <c r="F228" s="707">
        <v>6.8000000000000005E-2</v>
      </c>
      <c r="G228" s="707">
        <v>6.4000000000000001E-2</v>
      </c>
      <c r="H228" s="707">
        <v>0.05</v>
      </c>
      <c r="I228" s="707">
        <v>5.11E-2</v>
      </c>
      <c r="J228" s="707">
        <v>4.6399999999999997E-2</v>
      </c>
      <c r="K228" s="731"/>
    </row>
    <row r="229" spans="1:12">
      <c r="A229" s="260"/>
      <c r="B229" s="181" t="str">
        <f t="shared" si="8"/>
        <v>ESS</v>
      </c>
      <c r="C229" s="26" t="s">
        <v>824</v>
      </c>
      <c r="D229" s="296">
        <v>26471</v>
      </c>
      <c r="E229" s="296">
        <v>31524</v>
      </c>
      <c r="F229" s="296">
        <v>19401</v>
      </c>
      <c r="G229" s="296">
        <v>18808</v>
      </c>
      <c r="H229" s="296">
        <v>14679</v>
      </c>
      <c r="I229" s="296">
        <v>15960</v>
      </c>
      <c r="J229" s="296">
        <v>12652</v>
      </c>
      <c r="K229" s="731"/>
    </row>
    <row r="230" spans="1:12" s="25" customFormat="1">
      <c r="A230" s="260"/>
      <c r="B230" s="652" t="str">
        <f t="shared" si="8"/>
        <v>ESS</v>
      </c>
      <c r="C230" s="652" t="s">
        <v>825</v>
      </c>
      <c r="D230" s="590">
        <v>2021</v>
      </c>
      <c r="E230" s="590"/>
      <c r="F230" s="590">
        <v>2019</v>
      </c>
      <c r="G230" s="590">
        <v>2018</v>
      </c>
      <c r="H230" s="590">
        <v>2017</v>
      </c>
      <c r="I230" s="590">
        <v>2016</v>
      </c>
      <c r="J230" s="590">
        <v>2015</v>
      </c>
      <c r="K230" s="731"/>
    </row>
    <row r="231" spans="1:12">
      <c r="A231" s="260"/>
      <c r="B231" s="181" t="str">
        <f t="shared" si="8"/>
        <v>ESS</v>
      </c>
      <c r="C231" s="26" t="s">
        <v>826</v>
      </c>
      <c r="D231" s="296">
        <v>219</v>
      </c>
      <c r="E231" s="296">
        <v>199</v>
      </c>
      <c r="F231" s="296" t="s">
        <v>964</v>
      </c>
      <c r="G231" s="296">
        <v>248</v>
      </c>
      <c r="H231" s="296">
        <v>161</v>
      </c>
      <c r="I231" s="296">
        <v>0</v>
      </c>
      <c r="J231" s="296">
        <v>0</v>
      </c>
      <c r="K231" s="731"/>
    </row>
    <row r="232" spans="1:12">
      <c r="A232" s="260"/>
      <c r="B232" s="704" t="str">
        <f t="shared" si="8"/>
        <v>ESS</v>
      </c>
      <c r="C232" s="367" t="s">
        <v>829</v>
      </c>
      <c r="D232" s="359" t="s">
        <v>62</v>
      </c>
      <c r="E232" s="359" t="s">
        <v>62</v>
      </c>
      <c r="F232" s="359" t="s">
        <v>101</v>
      </c>
      <c r="G232" s="359" t="s">
        <v>62</v>
      </c>
      <c r="H232" s="359">
        <v>0</v>
      </c>
      <c r="I232" s="359">
        <v>0</v>
      </c>
      <c r="J232" s="359">
        <v>7</v>
      </c>
      <c r="K232" s="731"/>
    </row>
    <row r="233" spans="1:12">
      <c r="A233" s="260"/>
      <c r="B233" s="181" t="str">
        <f t="shared" si="8"/>
        <v>ESS</v>
      </c>
      <c r="C233" s="26" t="s">
        <v>830</v>
      </c>
      <c r="D233" s="296">
        <v>809</v>
      </c>
      <c r="E233" s="296">
        <v>759</v>
      </c>
      <c r="F233" s="296" t="s">
        <v>965</v>
      </c>
      <c r="G233" s="296">
        <v>789</v>
      </c>
      <c r="H233" s="296">
        <v>536</v>
      </c>
      <c r="I233" s="296">
        <v>0</v>
      </c>
      <c r="J233" s="296">
        <v>27</v>
      </c>
      <c r="K233" s="731"/>
    </row>
    <row r="234" spans="1:12">
      <c r="A234" s="260"/>
      <c r="B234" s="704" t="str">
        <f t="shared" si="8"/>
        <v>ESS</v>
      </c>
      <c r="C234" s="367" t="s">
        <v>833</v>
      </c>
      <c r="D234" s="359">
        <v>29</v>
      </c>
      <c r="E234" s="359">
        <v>28</v>
      </c>
      <c r="F234" s="359" t="s">
        <v>918</v>
      </c>
      <c r="G234" s="359">
        <v>37</v>
      </c>
      <c r="H234" s="359">
        <v>60</v>
      </c>
      <c r="I234" s="359">
        <v>0</v>
      </c>
      <c r="J234" s="359">
        <v>7</v>
      </c>
      <c r="K234" s="731"/>
    </row>
    <row r="235" spans="1:12">
      <c r="A235" s="260"/>
      <c r="B235" s="181" t="str">
        <f t="shared" si="8"/>
        <v>ESS</v>
      </c>
      <c r="C235" s="26" t="s">
        <v>836</v>
      </c>
      <c r="D235" s="296">
        <v>323</v>
      </c>
      <c r="E235" s="296">
        <v>1829</v>
      </c>
      <c r="F235" s="296" t="s">
        <v>966</v>
      </c>
      <c r="G235" s="296">
        <v>402</v>
      </c>
      <c r="H235" s="296">
        <v>172</v>
      </c>
      <c r="I235" s="296">
        <v>0</v>
      </c>
      <c r="J235" s="296">
        <v>55</v>
      </c>
      <c r="K235" s="731"/>
    </row>
    <row r="236" spans="1:12">
      <c r="A236" s="260"/>
      <c r="B236" s="704" t="str">
        <f t="shared" si="8"/>
        <v>ESS</v>
      </c>
      <c r="C236" s="367" t="s">
        <v>839</v>
      </c>
      <c r="D236" s="708">
        <v>2.9499999999999998E-2</v>
      </c>
      <c r="E236" s="708">
        <v>0</v>
      </c>
      <c r="F236" s="708">
        <v>0.161</v>
      </c>
      <c r="G236" s="708">
        <v>5.1999999999999998E-2</v>
      </c>
      <c r="H236" s="708">
        <v>0.01</v>
      </c>
      <c r="I236" s="708" t="s">
        <v>100</v>
      </c>
      <c r="J236" s="708" t="s">
        <v>100</v>
      </c>
      <c r="K236" s="731"/>
    </row>
    <row r="237" spans="1:12" ht="25.5">
      <c r="A237" s="260"/>
      <c r="B237" s="181" t="str">
        <f t="shared" si="8"/>
        <v>ESS</v>
      </c>
      <c r="C237" s="26" t="s">
        <v>840</v>
      </c>
      <c r="D237" s="300">
        <v>60</v>
      </c>
      <c r="E237" s="300">
        <v>0</v>
      </c>
      <c r="F237" s="300">
        <v>51.92</v>
      </c>
      <c r="G237" s="300">
        <v>13.5</v>
      </c>
      <c r="H237" s="300">
        <v>2.75</v>
      </c>
      <c r="I237" s="300" t="s">
        <v>100</v>
      </c>
      <c r="J237" s="300" t="s">
        <v>100</v>
      </c>
      <c r="K237" s="731"/>
    </row>
    <row r="238" spans="1:12" s="25" customFormat="1" ht="25.5">
      <c r="A238" s="260"/>
      <c r="B238" s="652" t="str">
        <f t="shared" si="8"/>
        <v>ESS</v>
      </c>
      <c r="C238" s="652" t="s">
        <v>841</v>
      </c>
      <c r="D238" s="590">
        <v>2021</v>
      </c>
      <c r="E238" s="590"/>
      <c r="F238" s="590">
        <v>2019</v>
      </c>
      <c r="G238" s="590">
        <v>2018</v>
      </c>
      <c r="H238" s="590">
        <v>2017</v>
      </c>
      <c r="I238" s="590">
        <v>2016</v>
      </c>
      <c r="J238" s="590">
        <v>2015</v>
      </c>
      <c r="K238" s="731"/>
    </row>
    <row r="239" spans="1:12">
      <c r="A239" s="260"/>
      <c r="B239" s="181" t="str">
        <f t="shared" si="8"/>
        <v>ESS</v>
      </c>
      <c r="C239" s="26" t="s">
        <v>842</v>
      </c>
      <c r="D239" s="296">
        <v>976</v>
      </c>
      <c r="E239" s="296">
        <v>1828</v>
      </c>
      <c r="F239" s="296" t="s">
        <v>967</v>
      </c>
      <c r="G239" s="296">
        <v>1713</v>
      </c>
      <c r="H239" s="296">
        <v>1630</v>
      </c>
      <c r="I239" s="296">
        <v>2657</v>
      </c>
      <c r="J239" s="296">
        <v>471</v>
      </c>
      <c r="K239" s="731"/>
    </row>
    <row r="240" spans="1:12">
      <c r="A240" s="260"/>
      <c r="B240" s="704" t="str">
        <f t="shared" si="8"/>
        <v>ESS</v>
      </c>
      <c r="C240" s="367" t="s">
        <v>844</v>
      </c>
      <c r="D240" s="359">
        <v>493</v>
      </c>
      <c r="E240" s="359">
        <v>475</v>
      </c>
      <c r="F240" s="359" t="s">
        <v>968</v>
      </c>
      <c r="G240" s="359">
        <v>400</v>
      </c>
      <c r="H240" s="359">
        <v>304</v>
      </c>
      <c r="I240" s="359">
        <v>344</v>
      </c>
      <c r="J240" s="359">
        <v>150</v>
      </c>
      <c r="K240" s="731"/>
    </row>
    <row r="241" spans="1:12" ht="63.75">
      <c r="A241" s="260"/>
      <c r="B241" s="181" t="str">
        <f t="shared" si="8"/>
        <v>ESS</v>
      </c>
      <c r="C241" s="49" t="s">
        <v>846</v>
      </c>
      <c r="D241" s="35" t="s">
        <v>969</v>
      </c>
      <c r="E241" s="35" t="s">
        <v>970</v>
      </c>
      <c r="F241" s="35" t="s">
        <v>971</v>
      </c>
      <c r="G241" s="35" t="s">
        <v>972</v>
      </c>
      <c r="H241" s="35" t="s">
        <v>973</v>
      </c>
      <c r="I241" s="35" t="s">
        <v>974</v>
      </c>
      <c r="J241" s="35" t="s">
        <v>975</v>
      </c>
      <c r="K241" s="731"/>
    </row>
    <row r="242" spans="1:12" ht="51">
      <c r="A242" s="260"/>
      <c r="B242" s="704" t="str">
        <f t="shared" si="8"/>
        <v>ESS</v>
      </c>
      <c r="C242" s="705" t="s">
        <v>853</v>
      </c>
      <c r="D242" s="706" t="s">
        <v>976</v>
      </c>
      <c r="E242" s="706" t="s">
        <v>977</v>
      </c>
      <c r="F242" s="706" t="s">
        <v>978</v>
      </c>
      <c r="G242" s="706" t="s">
        <v>979</v>
      </c>
      <c r="H242" s="706" t="s">
        <v>980</v>
      </c>
      <c r="I242" s="706" t="s">
        <v>981</v>
      </c>
      <c r="J242" s="706" t="s">
        <v>981</v>
      </c>
      <c r="K242" s="731"/>
    </row>
    <row r="243" spans="1:12">
      <c r="A243" s="260"/>
      <c r="B243" s="704" t="str">
        <f t="shared" si="8"/>
        <v>ESS</v>
      </c>
      <c r="C243" s="709"/>
      <c r="D243" s="709"/>
      <c r="E243" s="709"/>
      <c r="F243" s="709"/>
      <c r="G243" s="709"/>
      <c r="H243" s="709"/>
      <c r="I243" s="709"/>
      <c r="J243" s="709"/>
      <c r="K243" s="723"/>
    </row>
    <row r="244" spans="1:12" s="25" customFormat="1">
      <c r="A244" s="260"/>
      <c r="B244" s="652" t="s">
        <v>24</v>
      </c>
      <c r="C244" s="652" t="s">
        <v>815</v>
      </c>
      <c r="D244" s="590">
        <v>2021</v>
      </c>
      <c r="E244" s="590">
        <v>2020</v>
      </c>
      <c r="F244" s="590">
        <v>2019</v>
      </c>
      <c r="G244" s="590">
        <v>2018</v>
      </c>
      <c r="H244" s="590">
        <v>2017</v>
      </c>
      <c r="I244" s="590">
        <v>2016</v>
      </c>
      <c r="J244" s="590">
        <v>2015</v>
      </c>
      <c r="K244" s="590">
        <v>2014</v>
      </c>
    </row>
    <row r="245" spans="1:12">
      <c r="A245" s="260"/>
      <c r="B245" s="181" t="str">
        <f>$B$244</f>
        <v>ETO</v>
      </c>
      <c r="C245" s="26" t="s">
        <v>816</v>
      </c>
      <c r="D245" s="296">
        <v>8</v>
      </c>
      <c r="E245" s="296">
        <v>4</v>
      </c>
      <c r="F245" s="296">
        <v>16</v>
      </c>
      <c r="G245" s="296">
        <v>7</v>
      </c>
      <c r="H245" s="296">
        <v>12</v>
      </c>
      <c r="I245" s="296">
        <v>7</v>
      </c>
      <c r="J245" s="296">
        <v>10</v>
      </c>
      <c r="K245" s="296">
        <v>11</v>
      </c>
    </row>
    <row r="246" spans="1:12">
      <c r="A246" s="260"/>
      <c r="B246" s="704" t="str">
        <f t="shared" ref="B246:B266" si="9">$B$244</f>
        <v>ETO</v>
      </c>
      <c r="C246" s="367" t="s">
        <v>817</v>
      </c>
      <c r="D246" s="359">
        <v>2</v>
      </c>
      <c r="E246" s="359">
        <v>7</v>
      </c>
      <c r="F246" s="359">
        <v>6</v>
      </c>
      <c r="G246" s="359">
        <v>3</v>
      </c>
      <c r="H246" s="359">
        <v>4</v>
      </c>
      <c r="I246" s="359">
        <v>4</v>
      </c>
      <c r="J246" s="359">
        <v>5</v>
      </c>
      <c r="K246" s="359">
        <v>3</v>
      </c>
    </row>
    <row r="247" spans="1:12" ht="15.75" customHeight="1">
      <c r="A247" s="260"/>
      <c r="B247" s="181" t="str">
        <f t="shared" si="9"/>
        <v>ETO</v>
      </c>
      <c r="C247" s="26" t="s">
        <v>818</v>
      </c>
      <c r="D247" s="296">
        <v>19</v>
      </c>
      <c r="E247" s="296" t="s">
        <v>982</v>
      </c>
      <c r="F247" s="296">
        <v>9</v>
      </c>
      <c r="G247" s="296">
        <v>21</v>
      </c>
      <c r="H247" s="296">
        <v>22</v>
      </c>
      <c r="I247" s="296">
        <v>24</v>
      </c>
      <c r="J247" s="296">
        <v>28</v>
      </c>
      <c r="K247" s="296">
        <v>31</v>
      </c>
    </row>
    <row r="248" spans="1:12" s="25" customFormat="1">
      <c r="A248" s="260"/>
      <c r="B248" s="652" t="str">
        <f t="shared" si="9"/>
        <v>ETO</v>
      </c>
      <c r="C248" s="652" t="s">
        <v>819</v>
      </c>
      <c r="D248" s="590">
        <v>2021</v>
      </c>
      <c r="E248" s="590">
        <v>2020</v>
      </c>
      <c r="F248" s="590">
        <v>2019</v>
      </c>
      <c r="G248" s="590">
        <v>2018</v>
      </c>
      <c r="H248" s="590">
        <v>2017</v>
      </c>
      <c r="I248" s="590">
        <v>2016</v>
      </c>
      <c r="J248" s="590">
        <v>2015</v>
      </c>
      <c r="K248" s="590">
        <v>2014</v>
      </c>
    </row>
    <row r="249" spans="1:12">
      <c r="A249" s="260"/>
      <c r="B249" s="181" t="str">
        <f t="shared" si="9"/>
        <v>ETO</v>
      </c>
      <c r="C249" s="26" t="s">
        <v>820</v>
      </c>
      <c r="D249" s="296">
        <v>153216</v>
      </c>
      <c r="E249" s="296">
        <v>147019</v>
      </c>
      <c r="F249" s="296">
        <v>133315</v>
      </c>
      <c r="G249" s="296">
        <v>123127</v>
      </c>
      <c r="H249" s="296">
        <v>116612</v>
      </c>
      <c r="I249" s="296">
        <v>116612</v>
      </c>
      <c r="J249" s="296">
        <v>103196</v>
      </c>
      <c r="K249" s="296">
        <v>104026</v>
      </c>
      <c r="L249" s="25"/>
    </row>
    <row r="250" spans="1:12">
      <c r="A250" s="260"/>
      <c r="B250" s="704" t="str">
        <f t="shared" si="9"/>
        <v>ETO</v>
      </c>
      <c r="C250" s="367" t="s">
        <v>821</v>
      </c>
      <c r="D250" s="707">
        <v>0.28999999999999998</v>
      </c>
      <c r="E250" s="707">
        <v>0.4</v>
      </c>
      <c r="F250" s="707">
        <v>0.37</v>
      </c>
      <c r="G250" s="707">
        <v>0.34</v>
      </c>
      <c r="H250" s="707">
        <v>0.248</v>
      </c>
      <c r="I250" s="707">
        <v>0.248</v>
      </c>
      <c r="J250" s="707">
        <v>0.22900000000000001</v>
      </c>
      <c r="K250" s="707">
        <v>0.24</v>
      </c>
    </row>
    <row r="251" spans="1:12">
      <c r="A251" s="260"/>
      <c r="B251" s="181" t="str">
        <f t="shared" si="9"/>
        <v>ETO</v>
      </c>
      <c r="C251" s="26" t="s">
        <v>822</v>
      </c>
      <c r="D251" s="36">
        <v>137710</v>
      </c>
      <c r="E251" s="36">
        <v>12777</v>
      </c>
      <c r="F251" s="36">
        <v>8691</v>
      </c>
      <c r="G251" s="36">
        <v>6592</v>
      </c>
      <c r="H251" s="36">
        <v>76405</v>
      </c>
      <c r="I251" s="36">
        <v>76405</v>
      </c>
      <c r="J251" s="36">
        <v>37377</v>
      </c>
      <c r="K251" s="36">
        <v>33631</v>
      </c>
    </row>
    <row r="252" spans="1:12">
      <c r="A252" s="260"/>
      <c r="B252" s="704" t="str">
        <f t="shared" si="9"/>
        <v>ETO</v>
      </c>
      <c r="C252" s="367" t="s">
        <v>823</v>
      </c>
      <c r="D252" s="707">
        <v>0.155</v>
      </c>
      <c r="E252" s="707">
        <v>0.16</v>
      </c>
      <c r="F252" s="707">
        <v>0.13</v>
      </c>
      <c r="G252" s="707">
        <v>0.12</v>
      </c>
      <c r="H252" s="707">
        <v>0.11600000000000001</v>
      </c>
      <c r="I252" s="707">
        <v>0.11600000000000001</v>
      </c>
      <c r="J252" s="707">
        <v>0.106</v>
      </c>
      <c r="K252" s="707">
        <v>0.11799999999999999</v>
      </c>
    </row>
    <row r="253" spans="1:12">
      <c r="A253" s="260"/>
      <c r="B253" s="181" t="str">
        <f t="shared" si="9"/>
        <v>ETO</v>
      </c>
      <c r="C253" s="26" t="s">
        <v>824</v>
      </c>
      <c r="D253" s="296">
        <v>52392</v>
      </c>
      <c r="E253" s="296">
        <v>4328</v>
      </c>
      <c r="F253" s="296">
        <v>3529</v>
      </c>
      <c r="G253" s="296">
        <v>3180</v>
      </c>
      <c r="H253" s="296">
        <v>32434</v>
      </c>
      <c r="I253" s="296">
        <v>32434</v>
      </c>
      <c r="J253" s="296">
        <v>22667</v>
      </c>
      <c r="K253" s="296">
        <v>21605</v>
      </c>
    </row>
    <row r="254" spans="1:12" s="25" customFormat="1">
      <c r="A254" s="260"/>
      <c r="B254" s="652" t="str">
        <f t="shared" si="9"/>
        <v>ETO</v>
      </c>
      <c r="C254" s="652" t="s">
        <v>825</v>
      </c>
      <c r="D254" s="590">
        <v>2021</v>
      </c>
      <c r="E254" s="590">
        <v>2020</v>
      </c>
      <c r="F254" s="590">
        <v>2019</v>
      </c>
      <c r="G254" s="590">
        <v>2018</v>
      </c>
      <c r="H254" s="590">
        <v>2017</v>
      </c>
      <c r="I254" s="590">
        <v>2016</v>
      </c>
      <c r="J254" s="590">
        <v>2015</v>
      </c>
      <c r="K254" s="590">
        <v>2014</v>
      </c>
    </row>
    <row r="255" spans="1:12">
      <c r="A255" s="260"/>
      <c r="B255" s="181" t="str">
        <f t="shared" si="9"/>
        <v>ETO</v>
      </c>
      <c r="C255" s="26" t="s">
        <v>826</v>
      </c>
      <c r="D255" s="296">
        <v>345</v>
      </c>
      <c r="E255" s="296">
        <v>354</v>
      </c>
      <c r="F255" s="296" t="s">
        <v>983</v>
      </c>
      <c r="G255" s="296" t="s">
        <v>62</v>
      </c>
      <c r="H255" s="296">
        <v>71</v>
      </c>
      <c r="I255" s="296">
        <v>8</v>
      </c>
      <c r="J255" s="296">
        <v>0</v>
      </c>
      <c r="K255" s="296">
        <v>0</v>
      </c>
    </row>
    <row r="256" spans="1:12">
      <c r="A256" s="260"/>
      <c r="B256" s="704" t="str">
        <f t="shared" si="9"/>
        <v>ETO</v>
      </c>
      <c r="C256" s="367" t="s">
        <v>829</v>
      </c>
      <c r="D256" s="359" t="s">
        <v>62</v>
      </c>
      <c r="E256" s="359" t="s">
        <v>62</v>
      </c>
      <c r="F256" s="359" t="s">
        <v>101</v>
      </c>
      <c r="G256" s="359">
        <v>176</v>
      </c>
      <c r="H256" s="359">
        <v>126</v>
      </c>
      <c r="I256" s="359">
        <v>128</v>
      </c>
      <c r="J256" s="359">
        <v>374</v>
      </c>
      <c r="K256" s="359">
        <v>20</v>
      </c>
    </row>
    <row r="257" spans="1:11">
      <c r="A257" s="260"/>
      <c r="B257" s="181" t="str">
        <f t="shared" si="9"/>
        <v>ETO</v>
      </c>
      <c r="C257" s="26" t="s">
        <v>830</v>
      </c>
      <c r="D257" s="296">
        <v>628</v>
      </c>
      <c r="E257" s="296">
        <v>615</v>
      </c>
      <c r="F257" s="296" t="s">
        <v>984</v>
      </c>
      <c r="G257" s="296">
        <v>64</v>
      </c>
      <c r="H257" s="296">
        <v>400</v>
      </c>
      <c r="I257" s="296">
        <v>280</v>
      </c>
      <c r="J257" s="296">
        <v>282</v>
      </c>
      <c r="K257" s="296">
        <v>0</v>
      </c>
    </row>
    <row r="258" spans="1:11">
      <c r="A258" s="260"/>
      <c r="B258" s="704" t="str">
        <f t="shared" si="9"/>
        <v>ETO</v>
      </c>
      <c r="C258" s="367" t="s">
        <v>833</v>
      </c>
      <c r="D258" s="359">
        <v>94</v>
      </c>
      <c r="E258" s="359">
        <v>88</v>
      </c>
      <c r="F258" s="359" t="s">
        <v>985</v>
      </c>
      <c r="G258" s="359">
        <v>88</v>
      </c>
      <c r="H258" s="359">
        <v>6</v>
      </c>
      <c r="I258" s="359">
        <v>98</v>
      </c>
      <c r="J258" s="359">
        <v>94</v>
      </c>
      <c r="K258" s="359">
        <v>6</v>
      </c>
    </row>
    <row r="259" spans="1:11">
      <c r="A259" s="260"/>
      <c r="B259" s="181" t="str">
        <f t="shared" si="9"/>
        <v>ETO</v>
      </c>
      <c r="C259" s="26" t="s">
        <v>836</v>
      </c>
      <c r="D259" s="296">
        <v>498</v>
      </c>
      <c r="E259" s="296">
        <v>495</v>
      </c>
      <c r="F259" s="296" t="s">
        <v>986</v>
      </c>
      <c r="G259" s="296">
        <v>178</v>
      </c>
      <c r="H259" s="296">
        <v>46</v>
      </c>
      <c r="I259" s="296">
        <v>14</v>
      </c>
      <c r="J259" s="296">
        <v>139</v>
      </c>
      <c r="K259" s="296">
        <v>88</v>
      </c>
    </row>
    <row r="260" spans="1:11">
      <c r="A260" s="260"/>
      <c r="B260" s="704" t="str">
        <f t="shared" si="9"/>
        <v>ETO</v>
      </c>
      <c r="C260" s="367" t="s">
        <v>839</v>
      </c>
      <c r="D260" s="708">
        <v>0.154</v>
      </c>
      <c r="E260" s="708" t="s">
        <v>108</v>
      </c>
      <c r="F260" s="708" t="s">
        <v>62</v>
      </c>
      <c r="G260" s="708" t="s">
        <v>62</v>
      </c>
      <c r="H260" s="708" t="s">
        <v>62</v>
      </c>
      <c r="I260" s="708" t="s">
        <v>62</v>
      </c>
      <c r="J260" s="708" t="s">
        <v>62</v>
      </c>
      <c r="K260" s="708" t="s">
        <v>62</v>
      </c>
    </row>
    <row r="261" spans="1:11" ht="25.5">
      <c r="A261" s="260"/>
      <c r="B261" s="181" t="str">
        <f t="shared" si="9"/>
        <v>ETO</v>
      </c>
      <c r="C261" s="26" t="s">
        <v>840</v>
      </c>
      <c r="D261" s="300">
        <v>156</v>
      </c>
      <c r="E261" s="300" t="s">
        <v>108</v>
      </c>
      <c r="F261" s="300" t="s">
        <v>62</v>
      </c>
      <c r="G261" s="300" t="s">
        <v>62</v>
      </c>
      <c r="H261" s="300" t="s">
        <v>62</v>
      </c>
      <c r="I261" s="300" t="s">
        <v>62</v>
      </c>
      <c r="J261" s="300" t="s">
        <v>62</v>
      </c>
      <c r="K261" s="300" t="s">
        <v>62</v>
      </c>
    </row>
    <row r="262" spans="1:11" s="25" customFormat="1" ht="25.5">
      <c r="A262" s="260"/>
      <c r="B262" s="652" t="str">
        <f t="shared" si="9"/>
        <v>ETO</v>
      </c>
      <c r="C262" s="652" t="s">
        <v>841</v>
      </c>
      <c r="D262" s="590">
        <v>2021</v>
      </c>
      <c r="E262" s="590">
        <v>2020</v>
      </c>
      <c r="F262" s="590">
        <v>2019</v>
      </c>
      <c r="G262" s="590">
        <v>2018</v>
      </c>
      <c r="H262" s="590">
        <v>2017</v>
      </c>
      <c r="I262" s="590">
        <v>2016</v>
      </c>
      <c r="J262" s="590">
        <v>2015</v>
      </c>
      <c r="K262" s="590">
        <v>2014</v>
      </c>
    </row>
    <row r="263" spans="1:11">
      <c r="A263" s="260"/>
      <c r="B263" s="181" t="str">
        <f t="shared" si="9"/>
        <v>ETO</v>
      </c>
      <c r="C263" s="26" t="s">
        <v>842</v>
      </c>
      <c r="D263" s="296">
        <v>767</v>
      </c>
      <c r="E263" s="296">
        <v>566</v>
      </c>
      <c r="F263" s="296">
        <v>840</v>
      </c>
      <c r="G263" s="296">
        <v>792</v>
      </c>
      <c r="H263" s="296">
        <v>655</v>
      </c>
      <c r="I263" s="296">
        <v>528</v>
      </c>
      <c r="J263" s="296">
        <v>844</v>
      </c>
      <c r="K263" s="296">
        <v>26</v>
      </c>
    </row>
    <row r="264" spans="1:11">
      <c r="A264" s="260"/>
      <c r="B264" s="704" t="str">
        <f t="shared" si="9"/>
        <v>ETO</v>
      </c>
      <c r="C264" s="367" t="s">
        <v>844</v>
      </c>
      <c r="D264" s="359">
        <v>248</v>
      </c>
      <c r="E264" s="359">
        <v>190</v>
      </c>
      <c r="F264" s="359">
        <v>300</v>
      </c>
      <c r="G264" s="359">
        <v>200</v>
      </c>
      <c r="H264" s="359">
        <v>400</v>
      </c>
      <c r="I264" s="359">
        <v>280</v>
      </c>
      <c r="J264" s="359">
        <v>220</v>
      </c>
      <c r="K264" s="359">
        <v>6</v>
      </c>
    </row>
    <row r="265" spans="1:11" ht="51">
      <c r="A265" s="260"/>
      <c r="B265" s="181" t="str">
        <f t="shared" si="9"/>
        <v>ETO</v>
      </c>
      <c r="C265" s="49" t="s">
        <v>846</v>
      </c>
      <c r="D265" s="35" t="s">
        <v>987</v>
      </c>
      <c r="E265" s="35" t="s">
        <v>988</v>
      </c>
      <c r="F265" s="35" t="s">
        <v>989</v>
      </c>
      <c r="G265" s="35" t="s">
        <v>937</v>
      </c>
      <c r="H265" s="35" t="s">
        <v>989</v>
      </c>
      <c r="I265" s="35" t="s">
        <v>989</v>
      </c>
      <c r="J265" s="35" t="s">
        <v>990</v>
      </c>
      <c r="K265" s="35" t="s">
        <v>991</v>
      </c>
    </row>
    <row r="266" spans="1:11" ht="51">
      <c r="A266" s="260"/>
      <c r="B266" s="712" t="str">
        <f t="shared" si="9"/>
        <v>ETO</v>
      </c>
      <c r="C266" s="713" t="s">
        <v>853</v>
      </c>
      <c r="D266" s="714" t="s">
        <v>992</v>
      </c>
      <c r="E266" s="714" t="s">
        <v>993</v>
      </c>
      <c r="F266" s="714" t="s">
        <v>926</v>
      </c>
      <c r="G266" s="714" t="s">
        <v>994</v>
      </c>
      <c r="H266" s="714" t="s">
        <v>926</v>
      </c>
      <c r="I266" s="714" t="s">
        <v>926</v>
      </c>
      <c r="J266" s="714" t="s">
        <v>995</v>
      </c>
      <c r="K266" s="714" t="s">
        <v>996</v>
      </c>
    </row>
    <row r="270" spans="1:11" ht="15.75" customHeight="1"/>
    <row r="271" spans="1:11" ht="15.75" customHeight="1"/>
  </sheetData>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1:P275"/>
  <sheetViews>
    <sheetView showGridLines="0" showRowColHeaders="0" zoomScale="70" zoomScaleNormal="70" workbookViewId="0">
      <pane ySplit="2" topLeftCell="A4" activePane="bottomLeft" state="frozen"/>
      <selection activeCell="C12" sqref="C12"/>
      <selection pane="bottomLeft"/>
    </sheetView>
  </sheetViews>
  <sheetFormatPr defaultColWidth="10.875" defaultRowHeight="15.75"/>
  <cols>
    <col min="1" max="2" width="5.625" style="27" customWidth="1"/>
    <col min="3" max="3" width="30.625" style="24" bestFit="1" customWidth="1"/>
    <col min="4" max="6" width="10.875" style="24"/>
    <col min="7" max="11" width="10.875" style="23"/>
    <col min="12" max="16384" width="10.875" style="24"/>
  </cols>
  <sheetData>
    <row r="1" spans="1:16" s="304" customFormat="1" ht="44.25" customHeight="1">
      <c r="A1" s="303"/>
      <c r="B1" s="651" t="s">
        <v>1239</v>
      </c>
      <c r="D1" s="309"/>
      <c r="E1" s="309"/>
      <c r="F1" s="309"/>
      <c r="G1" s="309"/>
      <c r="H1" s="309"/>
      <c r="I1" s="309"/>
      <c r="J1" s="309"/>
      <c r="K1" s="309"/>
      <c r="L1" s="309"/>
      <c r="M1" s="309"/>
      <c r="N1" s="702"/>
      <c r="O1" s="702"/>
      <c r="P1" s="702"/>
    </row>
    <row r="2" spans="1:16" s="305" customFormat="1" ht="40.5" customHeight="1">
      <c r="B2" s="306"/>
      <c r="C2" s="307"/>
      <c r="D2" s="308"/>
      <c r="E2" s="308"/>
      <c r="F2" s="308"/>
      <c r="G2" s="308"/>
      <c r="H2" s="308"/>
      <c r="I2" s="308"/>
      <c r="J2" s="308"/>
      <c r="K2" s="308"/>
      <c r="L2" s="308"/>
      <c r="M2" s="308"/>
      <c r="N2" s="703"/>
      <c r="O2" s="703"/>
    </row>
    <row r="3" spans="1:16" s="52" customFormat="1" ht="12.75" hidden="1">
      <c r="A3" s="120"/>
      <c r="B3" s="536" t="s">
        <v>1191</v>
      </c>
      <c r="C3" s="537" t="s">
        <v>1192</v>
      </c>
      <c r="D3" s="628" t="s">
        <v>1204</v>
      </c>
      <c r="E3" s="628" t="s">
        <v>1205</v>
      </c>
      <c r="F3" s="628" t="s">
        <v>1206</v>
      </c>
      <c r="G3" s="628" t="s">
        <v>1207</v>
      </c>
      <c r="H3" s="628" t="s">
        <v>1208</v>
      </c>
      <c r="I3" s="628" t="s">
        <v>1209</v>
      </c>
      <c r="J3" s="628" t="s">
        <v>1210</v>
      </c>
      <c r="K3" s="628" t="s">
        <v>1211</v>
      </c>
    </row>
    <row r="4" spans="1:16" s="25" customFormat="1">
      <c r="A4" s="52"/>
      <c r="B4" s="652" t="s">
        <v>14</v>
      </c>
      <c r="C4" s="652"/>
      <c r="D4" s="590">
        <v>2021</v>
      </c>
      <c r="E4" s="590">
        <v>2020</v>
      </c>
      <c r="F4" s="590">
        <v>2019</v>
      </c>
      <c r="G4" s="590">
        <v>2018</v>
      </c>
      <c r="H4" s="590">
        <v>2017</v>
      </c>
      <c r="I4" s="590">
        <v>2016</v>
      </c>
      <c r="J4" s="590">
        <v>2015</v>
      </c>
      <c r="K4" s="590">
        <v>2014</v>
      </c>
    </row>
    <row r="5" spans="1:16">
      <c r="B5" s="182" t="str">
        <f>$B$4</f>
        <v>EMG</v>
      </c>
      <c r="C5" s="13" t="s">
        <v>997</v>
      </c>
      <c r="D5" s="262" t="s">
        <v>108</v>
      </c>
      <c r="E5" s="262" t="s">
        <v>108</v>
      </c>
      <c r="F5" s="262" t="s">
        <v>108</v>
      </c>
      <c r="G5" s="262" t="s">
        <v>62</v>
      </c>
      <c r="H5" s="262" t="s">
        <v>108</v>
      </c>
      <c r="I5" s="262" t="s">
        <v>108</v>
      </c>
      <c r="J5" s="262" t="s">
        <v>108</v>
      </c>
      <c r="K5" s="262" t="s">
        <v>108</v>
      </c>
    </row>
    <row r="6" spans="1:16">
      <c r="B6" s="732" t="str">
        <f t="shared" ref="B6:B11" si="0">$B$4</f>
        <v>EMG</v>
      </c>
      <c r="C6" s="361" t="s">
        <v>998</v>
      </c>
      <c r="D6" s="535" t="s">
        <v>108</v>
      </c>
      <c r="E6" s="535" t="s">
        <v>108</v>
      </c>
      <c r="F6" s="535" t="s">
        <v>108</v>
      </c>
      <c r="G6" s="535" t="s">
        <v>62</v>
      </c>
      <c r="H6" s="535" t="s">
        <v>108</v>
      </c>
      <c r="I6" s="535" t="s">
        <v>108</v>
      </c>
      <c r="J6" s="535" t="s">
        <v>108</v>
      </c>
      <c r="K6" s="535" t="s">
        <v>108</v>
      </c>
    </row>
    <row r="7" spans="1:16">
      <c r="B7" s="182" t="str">
        <f t="shared" si="0"/>
        <v>EMG</v>
      </c>
      <c r="C7" s="13" t="s">
        <v>999</v>
      </c>
      <c r="D7" s="262" t="s">
        <v>108</v>
      </c>
      <c r="E7" s="262" t="s">
        <v>108</v>
      </c>
      <c r="F7" s="262" t="s">
        <v>108</v>
      </c>
      <c r="G7" s="262" t="s">
        <v>62</v>
      </c>
      <c r="H7" s="262" t="s">
        <v>108</v>
      </c>
      <c r="I7" s="262" t="s">
        <v>108</v>
      </c>
      <c r="J7" s="262" t="s">
        <v>108</v>
      </c>
      <c r="K7" s="262" t="s">
        <v>108</v>
      </c>
    </row>
    <row r="8" spans="1:16">
      <c r="B8" s="732" t="str">
        <f t="shared" si="0"/>
        <v>EMG</v>
      </c>
      <c r="C8" s="361" t="s">
        <v>1000</v>
      </c>
      <c r="D8" s="535">
        <v>66</v>
      </c>
      <c r="E8" s="535">
        <v>62</v>
      </c>
      <c r="F8" s="535">
        <v>62</v>
      </c>
      <c r="G8" s="535">
        <v>62</v>
      </c>
      <c r="H8" s="535">
        <v>62</v>
      </c>
      <c r="I8" s="535">
        <v>62</v>
      </c>
      <c r="J8" s="535">
        <v>62</v>
      </c>
      <c r="K8" s="535">
        <v>62</v>
      </c>
    </row>
    <row r="9" spans="1:16">
      <c r="B9" s="182" t="str">
        <f t="shared" si="0"/>
        <v>EMG</v>
      </c>
      <c r="C9" s="13" t="s">
        <v>1001</v>
      </c>
      <c r="D9" s="100">
        <v>1</v>
      </c>
      <c r="E9" s="100">
        <v>1</v>
      </c>
      <c r="F9" s="100">
        <v>1</v>
      </c>
      <c r="G9" s="100">
        <v>1</v>
      </c>
      <c r="H9" s="100">
        <v>1</v>
      </c>
      <c r="I9" s="100">
        <v>1</v>
      </c>
      <c r="J9" s="100">
        <v>1</v>
      </c>
      <c r="K9" s="100">
        <v>1</v>
      </c>
    </row>
    <row r="10" spans="1:16" ht="15.75" customHeight="1">
      <c r="B10" s="733" t="str">
        <f t="shared" si="0"/>
        <v>EMG</v>
      </c>
      <c r="C10" s="734" t="s">
        <v>1002</v>
      </c>
      <c r="D10" s="734"/>
      <c r="E10" s="735"/>
      <c r="F10" s="735"/>
      <c r="G10" s="735"/>
      <c r="H10" s="735"/>
      <c r="I10" s="735"/>
      <c r="J10" s="736"/>
      <c r="K10" s="737"/>
    </row>
    <row r="11" spans="1:16" ht="21.75" customHeight="1">
      <c r="B11" s="738" t="str">
        <f t="shared" si="0"/>
        <v>EMG</v>
      </c>
      <c r="C11" s="739"/>
      <c r="D11" s="739"/>
      <c r="E11" s="739"/>
      <c r="F11" s="739"/>
      <c r="G11" s="739"/>
      <c r="H11" s="739"/>
      <c r="I11" s="740"/>
      <c r="J11" s="761"/>
      <c r="K11" s="762"/>
    </row>
    <row r="12" spans="1:16" s="25" customFormat="1">
      <c r="A12" s="52"/>
      <c r="B12" s="652" t="s">
        <v>15</v>
      </c>
      <c r="C12" s="652"/>
      <c r="D12" s="590">
        <v>2021</v>
      </c>
      <c r="E12" s="590">
        <v>2020</v>
      </c>
      <c r="F12" s="590">
        <v>2019</v>
      </c>
      <c r="G12" s="590">
        <v>2018</v>
      </c>
      <c r="H12" s="590">
        <v>2017</v>
      </c>
      <c r="I12" s="590">
        <v>2016</v>
      </c>
      <c r="J12" s="763"/>
      <c r="K12" s="672"/>
    </row>
    <row r="13" spans="1:16">
      <c r="B13" s="182" t="str">
        <f>$B$12</f>
        <v>EAC</v>
      </c>
      <c r="C13" s="13" t="s">
        <v>997</v>
      </c>
      <c r="D13" s="262">
        <v>614</v>
      </c>
      <c r="E13" s="262">
        <v>753</v>
      </c>
      <c r="F13" s="262">
        <v>3890</v>
      </c>
      <c r="G13" s="262">
        <v>1880</v>
      </c>
      <c r="H13" s="262">
        <v>2630</v>
      </c>
      <c r="I13" s="262">
        <v>2700</v>
      </c>
      <c r="J13" s="742"/>
      <c r="K13" s="674"/>
    </row>
    <row r="14" spans="1:16">
      <c r="B14" s="732" t="str">
        <f t="shared" ref="B14:B18" si="1">$B$12</f>
        <v>EAC</v>
      </c>
      <c r="C14" s="361" t="s">
        <v>998</v>
      </c>
      <c r="D14" s="535">
        <v>557</v>
      </c>
      <c r="E14" s="535">
        <v>763</v>
      </c>
      <c r="F14" s="535">
        <v>2513</v>
      </c>
      <c r="G14" s="535">
        <v>1796</v>
      </c>
      <c r="H14" s="535">
        <v>1348</v>
      </c>
      <c r="I14" s="535">
        <v>2320</v>
      </c>
      <c r="J14" s="742"/>
      <c r="K14" s="674"/>
    </row>
    <row r="15" spans="1:16">
      <c r="B15" s="182" t="str">
        <f t="shared" si="1"/>
        <v>EAC</v>
      </c>
      <c r="C15" s="13" t="s">
        <v>999</v>
      </c>
      <c r="D15" s="262">
        <v>0.90700000000000003</v>
      </c>
      <c r="E15" s="262">
        <v>1.0133000000000001</v>
      </c>
      <c r="F15" s="262">
        <v>0.65</v>
      </c>
      <c r="G15" s="262">
        <v>0.96</v>
      </c>
      <c r="H15" s="262">
        <v>0.51</v>
      </c>
      <c r="I15" s="262">
        <v>0.85899999999999999</v>
      </c>
      <c r="J15" s="742"/>
      <c r="K15" s="674"/>
    </row>
    <row r="16" spans="1:16">
      <c r="B16" s="732" t="str">
        <f t="shared" si="1"/>
        <v>EAC</v>
      </c>
      <c r="C16" s="361" t="s">
        <v>1000</v>
      </c>
      <c r="D16" s="535">
        <v>0</v>
      </c>
      <c r="E16" s="535">
        <v>5</v>
      </c>
      <c r="F16" s="535">
        <v>5</v>
      </c>
      <c r="G16" s="535" t="s">
        <v>62</v>
      </c>
      <c r="H16" s="535" t="s">
        <v>62</v>
      </c>
      <c r="I16" s="535" t="s">
        <v>62</v>
      </c>
      <c r="J16" s="742"/>
      <c r="K16" s="674"/>
    </row>
    <row r="17" spans="1:11">
      <c r="B17" s="182" t="str">
        <f t="shared" si="1"/>
        <v>EAC</v>
      </c>
      <c r="C17" s="13" t="s">
        <v>1001</v>
      </c>
      <c r="D17" s="100">
        <v>0</v>
      </c>
      <c r="E17" s="100">
        <v>0.23</v>
      </c>
      <c r="F17" s="100">
        <v>0.23</v>
      </c>
      <c r="G17" s="100" t="s">
        <v>62</v>
      </c>
      <c r="H17" s="100" t="s">
        <v>62</v>
      </c>
      <c r="I17" s="100" t="s">
        <v>62</v>
      </c>
      <c r="J17" s="742"/>
      <c r="K17" s="674"/>
    </row>
    <row r="18" spans="1:11">
      <c r="B18" s="743" t="str">
        <f t="shared" si="1"/>
        <v>EAC</v>
      </c>
      <c r="C18" s="744"/>
      <c r="D18" s="744"/>
      <c r="E18" s="745"/>
      <c r="F18" s="745"/>
      <c r="G18" s="745"/>
      <c r="H18" s="745"/>
      <c r="I18" s="745"/>
      <c r="J18" s="764"/>
      <c r="K18" s="765"/>
    </row>
    <row r="19" spans="1:11" s="25" customFormat="1">
      <c r="A19" s="52"/>
      <c r="B19" s="652" t="s">
        <v>16</v>
      </c>
      <c r="C19" s="652"/>
      <c r="D19" s="590">
        <v>2021</v>
      </c>
      <c r="E19" s="590">
        <v>2020</v>
      </c>
      <c r="F19" s="590">
        <v>2019</v>
      </c>
      <c r="G19" s="590">
        <v>2018</v>
      </c>
      <c r="H19" s="590">
        <v>2017</v>
      </c>
      <c r="I19" s="590">
        <v>2016</v>
      </c>
      <c r="J19" s="590">
        <v>2015</v>
      </c>
      <c r="K19" s="590">
        <v>2014</v>
      </c>
    </row>
    <row r="20" spans="1:11">
      <c r="B20" s="775" t="str">
        <f>$B$19</f>
        <v>EBO</v>
      </c>
      <c r="C20" s="474" t="s">
        <v>997</v>
      </c>
      <c r="D20" s="556" t="s">
        <v>108</v>
      </c>
      <c r="E20" s="556" t="s">
        <v>108</v>
      </c>
      <c r="F20" s="556" t="s">
        <v>108</v>
      </c>
      <c r="G20" s="556" t="s">
        <v>62</v>
      </c>
      <c r="H20" s="556" t="s">
        <v>108</v>
      </c>
      <c r="I20" s="556" t="s">
        <v>108</v>
      </c>
      <c r="J20" s="556" t="s">
        <v>62</v>
      </c>
      <c r="K20" s="556" t="s">
        <v>108</v>
      </c>
    </row>
    <row r="21" spans="1:11">
      <c r="B21" s="775" t="str">
        <f t="shared" ref="B21:B26" si="2">$B$19</f>
        <v>EBO</v>
      </c>
      <c r="C21" s="474" t="s">
        <v>998</v>
      </c>
      <c r="D21" s="556" t="s">
        <v>108</v>
      </c>
      <c r="E21" s="556" t="s">
        <v>108</v>
      </c>
      <c r="F21" s="556" t="s">
        <v>108</v>
      </c>
      <c r="G21" s="556" t="s">
        <v>62</v>
      </c>
      <c r="H21" s="556" t="s">
        <v>108</v>
      </c>
      <c r="I21" s="556" t="s">
        <v>108</v>
      </c>
      <c r="J21" s="556" t="s">
        <v>62</v>
      </c>
      <c r="K21" s="556" t="s">
        <v>108</v>
      </c>
    </row>
    <row r="22" spans="1:11">
      <c r="B22" s="775" t="str">
        <f t="shared" si="2"/>
        <v>EBO</v>
      </c>
      <c r="C22" s="474" t="s">
        <v>999</v>
      </c>
      <c r="D22" s="556" t="s">
        <v>108</v>
      </c>
      <c r="E22" s="556" t="s">
        <v>108</v>
      </c>
      <c r="F22" s="556" t="s">
        <v>108</v>
      </c>
      <c r="G22" s="556" t="s">
        <v>62</v>
      </c>
      <c r="H22" s="556" t="s">
        <v>108</v>
      </c>
      <c r="I22" s="556" t="s">
        <v>108</v>
      </c>
      <c r="J22" s="556" t="s">
        <v>62</v>
      </c>
      <c r="K22" s="556" t="s">
        <v>108</v>
      </c>
    </row>
    <row r="23" spans="1:11">
      <c r="B23" s="775" t="str">
        <f t="shared" si="2"/>
        <v>EBO</v>
      </c>
      <c r="C23" s="474" t="s">
        <v>1000</v>
      </c>
      <c r="D23" s="556">
        <v>6</v>
      </c>
      <c r="E23" s="556">
        <v>6</v>
      </c>
      <c r="F23" s="556">
        <v>6</v>
      </c>
      <c r="G23" s="556">
        <v>6</v>
      </c>
      <c r="H23" s="556">
        <v>6</v>
      </c>
      <c r="I23" s="556">
        <v>6</v>
      </c>
      <c r="J23" s="556">
        <v>6</v>
      </c>
      <c r="K23" s="556">
        <v>6</v>
      </c>
    </row>
    <row r="24" spans="1:11">
      <c r="B24" s="775" t="str">
        <f t="shared" si="2"/>
        <v>EBO</v>
      </c>
      <c r="C24" s="474" t="s">
        <v>1001</v>
      </c>
      <c r="D24" s="776">
        <v>1</v>
      </c>
      <c r="E24" s="776">
        <v>1</v>
      </c>
      <c r="F24" s="776">
        <v>1</v>
      </c>
      <c r="G24" s="776">
        <v>1</v>
      </c>
      <c r="H24" s="776">
        <v>1</v>
      </c>
      <c r="I24" s="776">
        <v>1</v>
      </c>
      <c r="J24" s="776">
        <v>1</v>
      </c>
      <c r="K24" s="776">
        <v>1</v>
      </c>
    </row>
    <row r="25" spans="1:11" ht="15.75" customHeight="1">
      <c r="B25" s="775" t="str">
        <f t="shared" si="2"/>
        <v>EBO</v>
      </c>
      <c r="C25" s="747" t="s">
        <v>1002</v>
      </c>
      <c r="D25" s="748"/>
      <c r="E25" s="736"/>
      <c r="F25" s="736"/>
      <c r="G25" s="736"/>
      <c r="H25" s="736"/>
      <c r="I25" s="736"/>
      <c r="J25" s="736"/>
      <c r="K25" s="737"/>
    </row>
    <row r="26" spans="1:11">
      <c r="B26" s="775" t="str">
        <f t="shared" si="2"/>
        <v>EBO</v>
      </c>
      <c r="C26" s="778"/>
      <c r="D26" s="739"/>
      <c r="E26" s="739"/>
      <c r="F26" s="739"/>
      <c r="G26" s="739"/>
      <c r="H26" s="739"/>
      <c r="I26" s="740"/>
      <c r="J26" s="740"/>
      <c r="K26" s="779"/>
    </row>
    <row r="27" spans="1:11" s="25" customFormat="1">
      <c r="A27" s="52"/>
      <c r="B27" s="652" t="s">
        <v>17</v>
      </c>
      <c r="C27" s="652"/>
      <c r="D27" s="590">
        <v>2021</v>
      </c>
      <c r="E27" s="590">
        <v>2020</v>
      </c>
      <c r="F27" s="590">
        <v>2019</v>
      </c>
      <c r="G27" s="590">
        <v>2018</v>
      </c>
      <c r="H27" s="590">
        <v>2017</v>
      </c>
      <c r="I27" s="590">
        <v>2016</v>
      </c>
      <c r="J27" s="590">
        <v>2015</v>
      </c>
      <c r="K27" s="590">
        <v>2014</v>
      </c>
    </row>
    <row r="28" spans="1:11">
      <c r="B28" s="775" t="str">
        <f>$B$27</f>
        <v>EMS</v>
      </c>
      <c r="C28" s="474" t="s">
        <v>997</v>
      </c>
      <c r="D28" s="556" t="s">
        <v>108</v>
      </c>
      <c r="E28" s="556" t="s">
        <v>108</v>
      </c>
      <c r="F28" s="556" t="s">
        <v>108</v>
      </c>
      <c r="G28" s="556" t="s">
        <v>62</v>
      </c>
      <c r="H28" s="556" t="s">
        <v>108</v>
      </c>
      <c r="I28" s="556">
        <v>3051</v>
      </c>
      <c r="J28" s="556">
        <v>846</v>
      </c>
      <c r="K28" s="556">
        <v>486</v>
      </c>
    </row>
    <row r="29" spans="1:11">
      <c r="B29" s="775" t="str">
        <f t="shared" ref="B29:B33" si="3">$B$27</f>
        <v>EMS</v>
      </c>
      <c r="C29" s="474" t="s">
        <v>998</v>
      </c>
      <c r="D29" s="556" t="s">
        <v>108</v>
      </c>
      <c r="E29" s="556" t="s">
        <v>108</v>
      </c>
      <c r="F29" s="556" t="s">
        <v>108</v>
      </c>
      <c r="G29" s="556" t="s">
        <v>62</v>
      </c>
      <c r="H29" s="556" t="s">
        <v>108</v>
      </c>
      <c r="I29" s="556">
        <v>1253</v>
      </c>
      <c r="J29" s="556">
        <v>329</v>
      </c>
      <c r="K29" s="556">
        <v>305</v>
      </c>
    </row>
    <row r="30" spans="1:11">
      <c r="B30" s="775" t="str">
        <f t="shared" si="3"/>
        <v>EMS</v>
      </c>
      <c r="C30" s="474" t="s">
        <v>999</v>
      </c>
      <c r="D30" s="556" t="s">
        <v>108</v>
      </c>
      <c r="E30" s="556" t="s">
        <v>108</v>
      </c>
      <c r="F30" s="556" t="s">
        <v>108</v>
      </c>
      <c r="G30" s="556" t="s">
        <v>62</v>
      </c>
      <c r="H30" s="556" t="s">
        <v>108</v>
      </c>
      <c r="I30" s="556">
        <v>0.41</v>
      </c>
      <c r="J30" s="556">
        <v>0.39</v>
      </c>
      <c r="K30" s="556">
        <v>0.628</v>
      </c>
    </row>
    <row r="31" spans="1:11">
      <c r="B31" s="775" t="str">
        <f t="shared" si="3"/>
        <v>EMS</v>
      </c>
      <c r="C31" s="474" t="s">
        <v>1000</v>
      </c>
      <c r="D31" s="556">
        <v>74</v>
      </c>
      <c r="E31" s="556">
        <v>74</v>
      </c>
      <c r="F31" s="556">
        <v>74</v>
      </c>
      <c r="G31" s="556">
        <v>74</v>
      </c>
      <c r="H31" s="556">
        <v>74</v>
      </c>
      <c r="I31" s="556">
        <v>74</v>
      </c>
      <c r="J31" s="556">
        <v>52</v>
      </c>
      <c r="K31" s="556">
        <v>30</v>
      </c>
    </row>
    <row r="32" spans="1:11">
      <c r="B32" s="775" t="str">
        <f t="shared" si="3"/>
        <v>EMS</v>
      </c>
      <c r="C32" s="474" t="s">
        <v>1001</v>
      </c>
      <c r="D32" s="776">
        <v>1</v>
      </c>
      <c r="E32" s="776">
        <v>1</v>
      </c>
      <c r="F32" s="776">
        <v>1</v>
      </c>
      <c r="G32" s="776">
        <v>1</v>
      </c>
      <c r="H32" s="776">
        <v>1</v>
      </c>
      <c r="I32" s="776">
        <v>1</v>
      </c>
      <c r="J32" s="776">
        <v>0.7</v>
      </c>
      <c r="K32" s="776">
        <v>0.40500000000000003</v>
      </c>
    </row>
    <row r="33" spans="1:11">
      <c r="B33" s="775" t="str">
        <f t="shared" si="3"/>
        <v>EMS</v>
      </c>
      <c r="C33" s="783"/>
      <c r="D33" s="734"/>
      <c r="E33" s="735"/>
      <c r="F33" s="735"/>
      <c r="G33" s="735"/>
      <c r="H33" s="735"/>
      <c r="I33" s="735"/>
      <c r="J33" s="735"/>
      <c r="K33" s="737"/>
    </row>
    <row r="34" spans="1:11" s="25" customFormat="1">
      <c r="A34" s="52"/>
      <c r="B34" s="652" t="s">
        <v>18</v>
      </c>
      <c r="C34" s="768"/>
      <c r="D34" s="725">
        <v>2021</v>
      </c>
      <c r="E34" s="725">
        <v>2020</v>
      </c>
      <c r="F34" s="725">
        <v>2019</v>
      </c>
      <c r="G34" s="725">
        <v>2018</v>
      </c>
      <c r="H34" s="725">
        <v>2017</v>
      </c>
      <c r="I34" s="725">
        <v>2016</v>
      </c>
      <c r="J34" s="725">
        <v>2015</v>
      </c>
      <c r="K34" s="725">
        <v>2014</v>
      </c>
    </row>
    <row r="35" spans="1:11">
      <c r="B35" s="182" t="str">
        <f>$B$34</f>
        <v>EMT</v>
      </c>
      <c r="C35" s="13" t="s">
        <v>997</v>
      </c>
      <c r="D35" s="262">
        <v>2556</v>
      </c>
      <c r="E35" s="262">
        <v>4568</v>
      </c>
      <c r="F35" s="262">
        <v>8718</v>
      </c>
      <c r="G35" s="262">
        <v>8874</v>
      </c>
      <c r="H35" s="262">
        <v>11626</v>
      </c>
      <c r="I35" s="262">
        <v>8457</v>
      </c>
      <c r="J35" s="262">
        <v>4445</v>
      </c>
      <c r="K35" s="262">
        <v>693</v>
      </c>
    </row>
    <row r="36" spans="1:11">
      <c r="B36" s="732" t="str">
        <f t="shared" ref="B36:B40" si="4">$B$34</f>
        <v>EMT</v>
      </c>
      <c r="C36" s="361" t="s">
        <v>998</v>
      </c>
      <c r="D36" s="535">
        <v>4323</v>
      </c>
      <c r="E36" s="535">
        <v>3530</v>
      </c>
      <c r="F36" s="535">
        <v>8457</v>
      </c>
      <c r="G36" s="535">
        <v>10602</v>
      </c>
      <c r="H36" s="535">
        <v>4453</v>
      </c>
      <c r="I36" s="535">
        <v>3006</v>
      </c>
      <c r="J36" s="535">
        <v>2592</v>
      </c>
      <c r="K36" s="535">
        <v>1191</v>
      </c>
    </row>
    <row r="37" spans="1:11">
      <c r="B37" s="182" t="str">
        <f t="shared" si="4"/>
        <v>EMT</v>
      </c>
      <c r="C37" s="13" t="s">
        <v>999</v>
      </c>
      <c r="D37" s="262">
        <v>1.69</v>
      </c>
      <c r="E37" s="262">
        <v>0.77</v>
      </c>
      <c r="F37" s="262">
        <v>0.97</v>
      </c>
      <c r="G37" s="262">
        <v>1.19</v>
      </c>
      <c r="H37" s="262">
        <v>0.38</v>
      </c>
      <c r="I37" s="262">
        <v>0.36</v>
      </c>
      <c r="J37" s="262">
        <v>0.58309999999999995</v>
      </c>
      <c r="K37" s="262">
        <v>1.7185999999999999</v>
      </c>
    </row>
    <row r="38" spans="1:11">
      <c r="B38" s="732" t="str">
        <f t="shared" si="4"/>
        <v>EMT</v>
      </c>
      <c r="C38" s="361" t="s">
        <v>1000</v>
      </c>
      <c r="D38" s="535">
        <v>141</v>
      </c>
      <c r="E38" s="535">
        <v>140</v>
      </c>
      <c r="F38" s="535">
        <v>122</v>
      </c>
      <c r="G38" s="535">
        <v>108</v>
      </c>
      <c r="H38" s="535">
        <v>80</v>
      </c>
      <c r="I38" s="535">
        <v>53</v>
      </c>
      <c r="J38" s="535">
        <v>23</v>
      </c>
      <c r="K38" s="535">
        <v>0</v>
      </c>
    </row>
    <row r="39" spans="1:11">
      <c r="B39" s="182" t="str">
        <f t="shared" si="4"/>
        <v>EMT</v>
      </c>
      <c r="C39" s="13" t="s">
        <v>1001</v>
      </c>
      <c r="D39" s="100">
        <v>1</v>
      </c>
      <c r="E39" s="100">
        <v>0.99299999999999999</v>
      </c>
      <c r="F39" s="100">
        <v>0.86499999999999999</v>
      </c>
      <c r="G39" s="100">
        <v>0.76600000000000001</v>
      </c>
      <c r="H39" s="100">
        <v>0.56699999999999995</v>
      </c>
      <c r="I39" s="100">
        <v>0.376</v>
      </c>
      <c r="J39" s="100">
        <v>0.16309999999999999</v>
      </c>
      <c r="K39" s="100">
        <v>0</v>
      </c>
    </row>
    <row r="40" spans="1:11">
      <c r="B40" s="732" t="str">
        <f t="shared" si="4"/>
        <v>EMT</v>
      </c>
      <c r="C40" s="784"/>
      <c r="D40" s="785"/>
      <c r="E40" s="786"/>
      <c r="F40" s="786"/>
      <c r="G40" s="786"/>
      <c r="H40" s="786"/>
      <c r="I40" s="786"/>
      <c r="J40" s="786"/>
      <c r="K40" s="787"/>
    </row>
    <row r="41" spans="1:11" s="25" customFormat="1">
      <c r="A41" s="52"/>
      <c r="B41" s="652" t="s">
        <v>19</v>
      </c>
      <c r="C41" s="652"/>
      <c r="D41" s="590">
        <v>2021</v>
      </c>
      <c r="E41" s="590">
        <v>2020</v>
      </c>
      <c r="F41" s="590">
        <v>2019</v>
      </c>
      <c r="G41" s="590">
        <v>2018</v>
      </c>
      <c r="H41" s="590">
        <v>2017</v>
      </c>
      <c r="I41" s="590">
        <v>2016</v>
      </c>
      <c r="J41" s="590">
        <v>2015</v>
      </c>
      <c r="K41" s="590">
        <v>2014</v>
      </c>
    </row>
    <row r="42" spans="1:11">
      <c r="B42" s="775" t="str">
        <f>$B$41</f>
        <v>ENF</v>
      </c>
      <c r="C42" s="474" t="s">
        <v>997</v>
      </c>
      <c r="D42" s="556" t="s">
        <v>108</v>
      </c>
      <c r="E42" s="556" t="s">
        <v>108</v>
      </c>
      <c r="F42" s="556" t="s">
        <v>108</v>
      </c>
      <c r="G42" s="556" t="s">
        <v>62</v>
      </c>
      <c r="H42" s="556" t="s">
        <v>108</v>
      </c>
      <c r="I42" s="556" t="s">
        <v>108</v>
      </c>
      <c r="J42" s="556" t="s">
        <v>108</v>
      </c>
      <c r="K42" s="556" t="s">
        <v>108</v>
      </c>
    </row>
    <row r="43" spans="1:11">
      <c r="B43" s="775" t="str">
        <f t="shared" ref="B43:B48" si="5">$B$41</f>
        <v>ENF</v>
      </c>
      <c r="C43" s="474" t="s">
        <v>998</v>
      </c>
      <c r="D43" s="556" t="s">
        <v>108</v>
      </c>
      <c r="E43" s="556" t="s">
        <v>108</v>
      </c>
      <c r="F43" s="556" t="s">
        <v>108</v>
      </c>
      <c r="G43" s="556" t="s">
        <v>62</v>
      </c>
      <c r="H43" s="556" t="s">
        <v>108</v>
      </c>
      <c r="I43" s="556" t="s">
        <v>108</v>
      </c>
      <c r="J43" s="556" t="s">
        <v>108</v>
      </c>
      <c r="K43" s="556" t="s">
        <v>108</v>
      </c>
    </row>
    <row r="44" spans="1:11">
      <c r="B44" s="775" t="str">
        <f t="shared" si="5"/>
        <v>ENF</v>
      </c>
      <c r="C44" s="474" t="s">
        <v>999</v>
      </c>
      <c r="D44" s="556" t="s">
        <v>108</v>
      </c>
      <c r="E44" s="556" t="s">
        <v>108</v>
      </c>
      <c r="F44" s="556" t="s">
        <v>108</v>
      </c>
      <c r="G44" s="556" t="s">
        <v>62</v>
      </c>
      <c r="H44" s="556" t="s">
        <v>108</v>
      </c>
      <c r="I44" s="556" t="s">
        <v>108</v>
      </c>
      <c r="J44" s="556" t="s">
        <v>108</v>
      </c>
      <c r="K44" s="556" t="s">
        <v>108</v>
      </c>
    </row>
    <row r="45" spans="1:11">
      <c r="B45" s="775" t="str">
        <f t="shared" si="5"/>
        <v>ENF</v>
      </c>
      <c r="C45" s="474" t="s">
        <v>1000</v>
      </c>
      <c r="D45" s="556">
        <v>1</v>
      </c>
      <c r="E45" s="556">
        <v>1</v>
      </c>
      <c r="F45" s="556">
        <v>1</v>
      </c>
      <c r="G45" s="556">
        <v>1</v>
      </c>
      <c r="H45" s="556">
        <v>1</v>
      </c>
      <c r="I45" s="556">
        <v>1</v>
      </c>
      <c r="J45" s="556">
        <v>1</v>
      </c>
      <c r="K45" s="556">
        <v>1</v>
      </c>
    </row>
    <row r="46" spans="1:11">
      <c r="B46" s="775" t="str">
        <f t="shared" si="5"/>
        <v>ENF</v>
      </c>
      <c r="C46" s="474" t="s">
        <v>1001</v>
      </c>
      <c r="D46" s="776">
        <v>1</v>
      </c>
      <c r="E46" s="776">
        <v>1</v>
      </c>
      <c r="F46" s="776">
        <v>1</v>
      </c>
      <c r="G46" s="776">
        <v>1</v>
      </c>
      <c r="H46" s="776">
        <v>1</v>
      </c>
      <c r="I46" s="776">
        <v>1</v>
      </c>
      <c r="J46" s="776">
        <v>1</v>
      </c>
      <c r="K46" s="776">
        <v>1</v>
      </c>
    </row>
    <row r="47" spans="1:11" ht="15.75" customHeight="1">
      <c r="B47" s="788" t="str">
        <f t="shared" si="5"/>
        <v>ENF</v>
      </c>
      <c r="C47" s="781" t="s">
        <v>1002</v>
      </c>
      <c r="D47" s="781"/>
      <c r="E47" s="782"/>
      <c r="F47" s="782"/>
      <c r="G47" s="782"/>
      <c r="H47" s="782"/>
      <c r="I47" s="782"/>
      <c r="J47" s="782"/>
      <c r="K47" s="777"/>
    </row>
    <row r="48" spans="1:11" ht="15.75" customHeight="1">
      <c r="B48" s="789" t="str">
        <f t="shared" si="5"/>
        <v>ENF</v>
      </c>
      <c r="C48" s="780"/>
      <c r="D48" s="780"/>
      <c r="E48" s="780"/>
      <c r="F48" s="780"/>
      <c r="G48" s="780"/>
      <c r="H48" s="780"/>
      <c r="I48" s="780"/>
      <c r="J48" s="780"/>
      <c r="K48" s="790"/>
    </row>
    <row r="49" spans="1:11" s="25" customFormat="1">
      <c r="A49" s="52"/>
      <c r="B49" s="652" t="s">
        <v>20</v>
      </c>
      <c r="C49" s="652"/>
      <c r="D49" s="590">
        <v>2021</v>
      </c>
      <c r="E49" s="590">
        <v>2020</v>
      </c>
      <c r="F49" s="590">
        <v>2019</v>
      </c>
      <c r="G49" s="590">
        <v>2018</v>
      </c>
      <c r="H49" s="590">
        <v>2017</v>
      </c>
      <c r="I49" s="590">
        <v>206</v>
      </c>
      <c r="J49" s="590">
        <v>2015</v>
      </c>
      <c r="K49" s="590">
        <v>2014</v>
      </c>
    </row>
    <row r="50" spans="1:11">
      <c r="B50" s="775" t="str">
        <f>B49</f>
        <v>EPB</v>
      </c>
      <c r="C50" s="474" t="s">
        <v>997</v>
      </c>
      <c r="D50" s="556" t="s">
        <v>108</v>
      </c>
      <c r="E50" s="556" t="s">
        <v>108</v>
      </c>
      <c r="F50" s="556" t="s">
        <v>108</v>
      </c>
      <c r="G50" s="556" t="s">
        <v>62</v>
      </c>
      <c r="H50" s="556" t="s">
        <v>108</v>
      </c>
      <c r="I50" s="556" t="s">
        <v>108</v>
      </c>
      <c r="J50" s="556" t="s">
        <v>62</v>
      </c>
      <c r="K50" s="556" t="s">
        <v>108</v>
      </c>
    </row>
    <row r="51" spans="1:11">
      <c r="B51" s="775" t="str">
        <f t="shared" ref="B51:B56" si="6">B50</f>
        <v>EPB</v>
      </c>
      <c r="C51" s="474" t="s">
        <v>998</v>
      </c>
      <c r="D51" s="556" t="s">
        <v>108</v>
      </c>
      <c r="E51" s="556" t="s">
        <v>108</v>
      </c>
      <c r="F51" s="556" t="s">
        <v>108</v>
      </c>
      <c r="G51" s="556" t="s">
        <v>62</v>
      </c>
      <c r="H51" s="556" t="s">
        <v>108</v>
      </c>
      <c r="I51" s="556" t="s">
        <v>108</v>
      </c>
      <c r="J51" s="556" t="s">
        <v>62</v>
      </c>
      <c r="K51" s="556" t="s">
        <v>108</v>
      </c>
    </row>
    <row r="52" spans="1:11">
      <c r="B52" s="775" t="str">
        <f t="shared" si="6"/>
        <v>EPB</v>
      </c>
      <c r="C52" s="474" t="s">
        <v>999</v>
      </c>
      <c r="D52" s="556" t="s">
        <v>108</v>
      </c>
      <c r="E52" s="556" t="s">
        <v>108</v>
      </c>
      <c r="F52" s="556" t="s">
        <v>108</v>
      </c>
      <c r="G52" s="556" t="s">
        <v>62</v>
      </c>
      <c r="H52" s="556" t="s">
        <v>108</v>
      </c>
      <c r="I52" s="556" t="s">
        <v>108</v>
      </c>
      <c r="J52" s="556" t="s">
        <v>62</v>
      </c>
      <c r="K52" s="556" t="s">
        <v>108</v>
      </c>
    </row>
    <row r="53" spans="1:11">
      <c r="B53" s="775" t="str">
        <f t="shared" si="6"/>
        <v>EPB</v>
      </c>
      <c r="C53" s="474" t="s">
        <v>1000</v>
      </c>
      <c r="D53" s="556">
        <v>216</v>
      </c>
      <c r="E53" s="556">
        <v>216</v>
      </c>
      <c r="F53" s="556">
        <v>216</v>
      </c>
      <c r="G53" s="556">
        <v>216</v>
      </c>
      <c r="H53" s="556">
        <v>216</v>
      </c>
      <c r="I53" s="556">
        <v>216</v>
      </c>
      <c r="J53" s="556">
        <v>216</v>
      </c>
      <c r="K53" s="556">
        <v>216</v>
      </c>
    </row>
    <row r="54" spans="1:11">
      <c r="B54" s="775" t="str">
        <f t="shared" si="6"/>
        <v>EPB</v>
      </c>
      <c r="C54" s="474" t="s">
        <v>1001</v>
      </c>
      <c r="D54" s="776">
        <v>1</v>
      </c>
      <c r="E54" s="776">
        <v>1</v>
      </c>
      <c r="F54" s="776">
        <v>1</v>
      </c>
      <c r="G54" s="776">
        <v>1</v>
      </c>
      <c r="H54" s="776">
        <v>1</v>
      </c>
      <c r="I54" s="776">
        <v>1</v>
      </c>
      <c r="J54" s="776">
        <v>1</v>
      </c>
      <c r="K54" s="776">
        <v>1</v>
      </c>
    </row>
    <row r="55" spans="1:11" ht="15.75" customHeight="1">
      <c r="B55" s="751" t="str">
        <f t="shared" si="6"/>
        <v>EPB</v>
      </c>
      <c r="C55" s="770" t="s">
        <v>1002</v>
      </c>
      <c r="D55" s="668"/>
      <c r="E55" s="666"/>
      <c r="F55" s="666"/>
      <c r="G55" s="666"/>
      <c r="H55" s="666"/>
      <c r="I55" s="666"/>
      <c r="J55" s="666"/>
      <c r="K55" s="667"/>
    </row>
    <row r="56" spans="1:11">
      <c r="B56" s="752" t="str">
        <f t="shared" si="6"/>
        <v>EPB</v>
      </c>
      <c r="C56" s="771"/>
      <c r="D56" s="772"/>
      <c r="E56" s="772"/>
      <c r="F56" s="772"/>
      <c r="G56" s="772"/>
      <c r="H56" s="772"/>
      <c r="I56" s="772"/>
      <c r="J56" s="675"/>
      <c r="K56" s="676"/>
    </row>
    <row r="57" spans="1:11" s="25" customFormat="1">
      <c r="A57" s="52"/>
      <c r="B57" s="652" t="s">
        <v>21</v>
      </c>
      <c r="C57" s="768"/>
      <c r="D57" s="769">
        <v>2021</v>
      </c>
      <c r="E57" s="769">
        <v>2020</v>
      </c>
      <c r="F57" s="769">
        <v>2019</v>
      </c>
      <c r="G57" s="769" t="s">
        <v>1003</v>
      </c>
      <c r="H57" s="769" t="s">
        <v>1004</v>
      </c>
      <c r="I57" s="769">
        <v>2016</v>
      </c>
      <c r="J57" s="753"/>
      <c r="K57" s="754"/>
    </row>
    <row r="58" spans="1:11">
      <c r="B58" s="732" t="str">
        <f>$B$57</f>
        <v>ERO</v>
      </c>
      <c r="C58" s="361" t="s">
        <v>997</v>
      </c>
      <c r="D58" s="535">
        <v>4204</v>
      </c>
      <c r="E58" s="535">
        <v>6164</v>
      </c>
      <c r="F58" s="535" t="s">
        <v>1005</v>
      </c>
      <c r="G58" s="535">
        <v>9442</v>
      </c>
      <c r="H58" s="535">
        <v>3324</v>
      </c>
      <c r="I58" s="535">
        <v>6033</v>
      </c>
      <c r="J58" s="753"/>
      <c r="K58" s="754"/>
    </row>
    <row r="59" spans="1:11">
      <c r="B59" s="182" t="str">
        <f t="shared" ref="B59:B64" si="7">$B$57</f>
        <v>ERO</v>
      </c>
      <c r="C59" s="13" t="s">
        <v>998</v>
      </c>
      <c r="D59" s="262">
        <v>4376</v>
      </c>
      <c r="E59" s="262">
        <v>2470</v>
      </c>
      <c r="F59" s="262" t="s">
        <v>1006</v>
      </c>
      <c r="G59" s="262">
        <v>513</v>
      </c>
      <c r="H59" s="262">
        <v>2945</v>
      </c>
      <c r="I59" s="262">
        <v>2709</v>
      </c>
      <c r="J59" s="753"/>
      <c r="K59" s="754"/>
    </row>
    <row r="60" spans="1:11">
      <c r="B60" s="732" t="str">
        <f t="shared" si="7"/>
        <v>ERO</v>
      </c>
      <c r="C60" s="361" t="s">
        <v>999</v>
      </c>
      <c r="D60" s="535">
        <v>1.0489999999999999</v>
      </c>
      <c r="E60" s="535">
        <v>0.40100000000000002</v>
      </c>
      <c r="F60" s="535" t="s">
        <v>1007</v>
      </c>
      <c r="G60" s="535">
        <v>5.3999999999999999E-2</v>
      </c>
      <c r="H60" s="535">
        <v>0.88600000000000001</v>
      </c>
      <c r="I60" s="535">
        <v>0.44900000000000001</v>
      </c>
      <c r="J60" s="753"/>
      <c r="K60" s="754"/>
    </row>
    <row r="61" spans="1:11">
      <c r="B61" s="182" t="str">
        <f t="shared" si="7"/>
        <v>ERO</v>
      </c>
      <c r="C61" s="13" t="s">
        <v>1000</v>
      </c>
      <c r="D61" s="262">
        <v>7</v>
      </c>
      <c r="E61" s="262">
        <v>7</v>
      </c>
      <c r="F61" s="262" t="s">
        <v>1008</v>
      </c>
      <c r="G61" s="262">
        <v>2</v>
      </c>
      <c r="H61" s="262" t="s">
        <v>859</v>
      </c>
      <c r="I61" s="262">
        <v>2</v>
      </c>
      <c r="J61" s="753"/>
      <c r="K61" s="754"/>
    </row>
    <row r="62" spans="1:11">
      <c r="B62" s="732" t="str">
        <f t="shared" si="7"/>
        <v>ERO</v>
      </c>
      <c r="C62" s="766" t="s">
        <v>1001</v>
      </c>
      <c r="D62" s="767">
        <v>0.13500000000000001</v>
      </c>
      <c r="E62" s="767" t="s">
        <v>1009</v>
      </c>
      <c r="F62" s="767" t="s">
        <v>1010</v>
      </c>
      <c r="G62" s="767">
        <v>0.04</v>
      </c>
      <c r="H62" s="767">
        <v>3.7999999999999999E-2</v>
      </c>
      <c r="I62" s="767">
        <v>3.7999999999999999E-2</v>
      </c>
      <c r="J62" s="773"/>
      <c r="K62" s="774"/>
    </row>
    <row r="63" spans="1:11">
      <c r="B63" s="751" t="str">
        <f t="shared" si="7"/>
        <v>ERO</v>
      </c>
      <c r="C63" s="770" t="s">
        <v>1011</v>
      </c>
      <c r="D63" s="668"/>
      <c r="E63" s="666"/>
      <c r="F63" s="666"/>
      <c r="G63" s="666"/>
      <c r="H63" s="666"/>
      <c r="I63" s="666"/>
      <c r="J63" s="755"/>
      <c r="K63" s="756"/>
    </row>
    <row r="64" spans="1:11">
      <c r="B64" s="752" t="str">
        <f t="shared" si="7"/>
        <v>ERO</v>
      </c>
      <c r="C64" s="771"/>
      <c r="D64" s="772"/>
      <c r="E64" s="772"/>
      <c r="F64" s="772"/>
      <c r="G64" s="772"/>
      <c r="H64" s="772"/>
      <c r="I64" s="772"/>
      <c r="J64" s="764"/>
      <c r="K64" s="765"/>
    </row>
    <row r="65" spans="1:11" s="25" customFormat="1">
      <c r="A65" s="52"/>
      <c r="B65" s="652" t="s">
        <v>22</v>
      </c>
      <c r="C65" s="652"/>
      <c r="D65" s="590">
        <v>2021</v>
      </c>
      <c r="E65" s="590">
        <v>2020</v>
      </c>
      <c r="F65" s="590">
        <v>2019</v>
      </c>
      <c r="G65" s="590">
        <v>2018</v>
      </c>
      <c r="H65" s="590">
        <v>2017</v>
      </c>
      <c r="I65" s="590">
        <v>2016</v>
      </c>
      <c r="J65" s="725">
        <v>2015</v>
      </c>
      <c r="K65" s="725">
        <v>2014</v>
      </c>
    </row>
    <row r="66" spans="1:11">
      <c r="B66" s="732" t="str">
        <f>$B$65</f>
        <v>ESE</v>
      </c>
      <c r="C66" s="361" t="s">
        <v>997</v>
      </c>
      <c r="D66" s="535" t="s">
        <v>108</v>
      </c>
      <c r="E66" s="535" t="s">
        <v>108</v>
      </c>
      <c r="F66" s="535" t="s">
        <v>108</v>
      </c>
      <c r="G66" s="535" t="s">
        <v>62</v>
      </c>
      <c r="H66" s="535" t="s">
        <v>108</v>
      </c>
      <c r="I66" s="535" t="s">
        <v>108</v>
      </c>
      <c r="J66" s="535" t="s">
        <v>62</v>
      </c>
      <c r="K66" s="535" t="s">
        <v>108</v>
      </c>
    </row>
    <row r="67" spans="1:11">
      <c r="B67" s="182" t="str">
        <f t="shared" ref="B67:B72" si="8">$B$65</f>
        <v>ESE</v>
      </c>
      <c r="C67" s="13" t="s">
        <v>998</v>
      </c>
      <c r="D67" s="262" t="s">
        <v>108</v>
      </c>
      <c r="E67" s="262" t="s">
        <v>108</v>
      </c>
      <c r="F67" s="262" t="s">
        <v>108</v>
      </c>
      <c r="G67" s="262" t="s">
        <v>62</v>
      </c>
      <c r="H67" s="262" t="s">
        <v>108</v>
      </c>
      <c r="I67" s="262" t="s">
        <v>108</v>
      </c>
      <c r="J67" s="262" t="s">
        <v>62</v>
      </c>
      <c r="K67" s="262" t="s">
        <v>108</v>
      </c>
    </row>
    <row r="68" spans="1:11">
      <c r="B68" s="732" t="str">
        <f t="shared" si="8"/>
        <v>ESE</v>
      </c>
      <c r="C68" s="361" t="s">
        <v>999</v>
      </c>
      <c r="D68" s="535" t="s">
        <v>108</v>
      </c>
      <c r="E68" s="535" t="s">
        <v>108</v>
      </c>
      <c r="F68" s="535" t="s">
        <v>108</v>
      </c>
      <c r="G68" s="535" t="s">
        <v>62</v>
      </c>
      <c r="H68" s="535" t="s">
        <v>108</v>
      </c>
      <c r="I68" s="535" t="s">
        <v>108</v>
      </c>
      <c r="J68" s="535" t="s">
        <v>62</v>
      </c>
      <c r="K68" s="535" t="s">
        <v>108</v>
      </c>
    </row>
    <row r="69" spans="1:11">
      <c r="B69" s="182" t="str">
        <f t="shared" si="8"/>
        <v>ESE</v>
      </c>
      <c r="C69" s="13" t="s">
        <v>1000</v>
      </c>
      <c r="D69" s="262">
        <v>63</v>
      </c>
      <c r="E69" s="262">
        <v>63</v>
      </c>
      <c r="F69" s="262">
        <v>63</v>
      </c>
      <c r="G69" s="262">
        <v>63</v>
      </c>
      <c r="H69" s="262">
        <v>63</v>
      </c>
      <c r="I69" s="262">
        <v>63</v>
      </c>
      <c r="J69" s="262">
        <v>63</v>
      </c>
      <c r="K69" s="262">
        <v>63</v>
      </c>
    </row>
    <row r="70" spans="1:11">
      <c r="B70" s="732" t="str">
        <f t="shared" si="8"/>
        <v>ESE</v>
      </c>
      <c r="C70" s="361" t="s">
        <v>1001</v>
      </c>
      <c r="D70" s="746">
        <v>1</v>
      </c>
      <c r="E70" s="746">
        <v>1</v>
      </c>
      <c r="F70" s="746">
        <v>1</v>
      </c>
      <c r="G70" s="746">
        <v>1</v>
      </c>
      <c r="H70" s="746">
        <v>1</v>
      </c>
      <c r="I70" s="746">
        <v>1</v>
      </c>
      <c r="J70" s="746">
        <v>1</v>
      </c>
      <c r="K70" s="746">
        <v>1</v>
      </c>
    </row>
    <row r="71" spans="1:11" ht="15.75" customHeight="1">
      <c r="B71" s="733" t="str">
        <f t="shared" si="8"/>
        <v>ESE</v>
      </c>
      <c r="C71" s="343" t="s">
        <v>1002</v>
      </c>
      <c r="D71" s="748"/>
      <c r="E71" s="736"/>
      <c r="F71" s="736"/>
      <c r="G71" s="736"/>
      <c r="H71" s="736"/>
      <c r="I71" s="736"/>
      <c r="J71" s="736"/>
      <c r="K71" s="737"/>
    </row>
    <row r="72" spans="1:11">
      <c r="B72" s="752" t="str">
        <f t="shared" si="8"/>
        <v>ESE</v>
      </c>
      <c r="C72" s="771"/>
      <c r="D72" s="772"/>
      <c r="E72" s="772"/>
      <c r="F72" s="772"/>
      <c r="G72" s="772"/>
      <c r="H72" s="772"/>
      <c r="I72" s="772"/>
      <c r="J72" s="772"/>
      <c r="K72" s="676"/>
    </row>
    <row r="73" spans="1:11" s="25" customFormat="1">
      <c r="A73" s="52"/>
      <c r="B73" s="652" t="s">
        <v>23</v>
      </c>
      <c r="C73" s="652"/>
      <c r="D73" s="590">
        <v>2021</v>
      </c>
      <c r="E73" s="590">
        <v>2020</v>
      </c>
      <c r="F73" s="590">
        <v>2019</v>
      </c>
      <c r="G73" s="590">
        <v>2018</v>
      </c>
      <c r="H73" s="590">
        <v>2017</v>
      </c>
      <c r="I73" s="590">
        <v>2016</v>
      </c>
      <c r="J73" s="590">
        <v>2015</v>
      </c>
      <c r="K73" s="672"/>
    </row>
    <row r="74" spans="1:11">
      <c r="B74" s="732" t="str">
        <f>$B$73</f>
        <v>ESS</v>
      </c>
      <c r="C74" s="361" t="s">
        <v>997</v>
      </c>
      <c r="D74" s="535" t="s">
        <v>308</v>
      </c>
      <c r="E74" s="535" t="s">
        <v>308</v>
      </c>
      <c r="F74" s="535" t="s">
        <v>62</v>
      </c>
      <c r="G74" s="535" t="s">
        <v>308</v>
      </c>
      <c r="H74" s="535" t="s">
        <v>63</v>
      </c>
      <c r="I74" s="535" t="s">
        <v>63</v>
      </c>
      <c r="J74" s="535" t="s">
        <v>63</v>
      </c>
      <c r="K74" s="674"/>
    </row>
    <row r="75" spans="1:11">
      <c r="B75" s="182" t="str">
        <f t="shared" ref="B75:B79" si="9">$B$73</f>
        <v>ESS</v>
      </c>
      <c r="C75" s="13" t="s">
        <v>998</v>
      </c>
      <c r="D75" s="262" t="s">
        <v>308</v>
      </c>
      <c r="E75" s="262" t="s">
        <v>308</v>
      </c>
      <c r="F75" s="262" t="s">
        <v>62</v>
      </c>
      <c r="G75" s="262" t="s">
        <v>308</v>
      </c>
      <c r="H75" s="262" t="s">
        <v>62</v>
      </c>
      <c r="I75" s="262">
        <v>18627</v>
      </c>
      <c r="J75" s="262">
        <v>26465</v>
      </c>
      <c r="K75" s="674"/>
    </row>
    <row r="76" spans="1:11">
      <c r="B76" s="732" t="str">
        <f t="shared" si="9"/>
        <v>ESS</v>
      </c>
      <c r="C76" s="361" t="s">
        <v>999</v>
      </c>
      <c r="D76" s="535" t="s">
        <v>308</v>
      </c>
      <c r="E76" s="535" t="s">
        <v>308</v>
      </c>
      <c r="F76" s="535" t="s">
        <v>62</v>
      </c>
      <c r="G76" s="535" t="s">
        <v>308</v>
      </c>
      <c r="H76" s="535" t="s">
        <v>62</v>
      </c>
      <c r="I76" s="535">
        <v>1</v>
      </c>
      <c r="J76" s="535">
        <v>1</v>
      </c>
      <c r="K76" s="674"/>
    </row>
    <row r="77" spans="1:11">
      <c r="B77" s="182" t="str">
        <f t="shared" si="9"/>
        <v>ESS</v>
      </c>
      <c r="C77" s="13" t="s">
        <v>1000</v>
      </c>
      <c r="D77" s="262">
        <v>82</v>
      </c>
      <c r="E77" s="262">
        <v>82</v>
      </c>
      <c r="F77" s="262">
        <v>82</v>
      </c>
      <c r="G77" s="262">
        <v>82</v>
      </c>
      <c r="H77" s="262">
        <v>82</v>
      </c>
      <c r="I77" s="262">
        <v>82</v>
      </c>
      <c r="J77" s="262">
        <v>82</v>
      </c>
      <c r="K77" s="674"/>
    </row>
    <row r="78" spans="1:11">
      <c r="B78" s="732" t="str">
        <f t="shared" si="9"/>
        <v>ESS</v>
      </c>
      <c r="C78" s="361" t="s">
        <v>1001</v>
      </c>
      <c r="D78" s="746">
        <v>1</v>
      </c>
      <c r="E78" s="746">
        <v>1</v>
      </c>
      <c r="F78" s="746">
        <v>1</v>
      </c>
      <c r="G78" s="746">
        <v>1</v>
      </c>
      <c r="H78" s="746">
        <v>1</v>
      </c>
      <c r="I78" s="746">
        <v>1</v>
      </c>
      <c r="J78" s="746">
        <v>1</v>
      </c>
      <c r="K78" s="674"/>
    </row>
    <row r="79" spans="1:11">
      <c r="B79" s="182" t="str">
        <f t="shared" si="9"/>
        <v>ESS</v>
      </c>
      <c r="C79" s="757"/>
      <c r="D79" s="749"/>
      <c r="E79" s="750"/>
      <c r="F79" s="750"/>
      <c r="G79" s="750"/>
      <c r="H79" s="750"/>
      <c r="I79" s="750"/>
      <c r="J79" s="750"/>
      <c r="K79" s="758"/>
    </row>
    <row r="80" spans="1:11" s="25" customFormat="1">
      <c r="A80" s="52"/>
      <c r="B80" s="652" t="s">
        <v>24</v>
      </c>
      <c r="C80" s="652"/>
      <c r="D80" s="590">
        <v>2021</v>
      </c>
      <c r="E80" s="590">
        <v>2020</v>
      </c>
      <c r="F80" s="590">
        <v>2019</v>
      </c>
      <c r="G80" s="590">
        <v>2018</v>
      </c>
      <c r="H80" s="590">
        <v>2017</v>
      </c>
      <c r="I80" s="590">
        <v>2016</v>
      </c>
      <c r="J80" s="590">
        <v>2015</v>
      </c>
      <c r="K80" s="590">
        <v>2014</v>
      </c>
    </row>
    <row r="81" spans="2:11">
      <c r="B81" s="182" t="str">
        <f>$B$80</f>
        <v>ETO</v>
      </c>
      <c r="C81" s="13" t="s">
        <v>997</v>
      </c>
      <c r="D81" s="262" t="s">
        <v>62</v>
      </c>
      <c r="E81" s="262" t="s">
        <v>62</v>
      </c>
      <c r="F81" s="262" t="s">
        <v>62</v>
      </c>
      <c r="G81" s="262">
        <v>6416</v>
      </c>
      <c r="H81" s="262">
        <v>3795</v>
      </c>
      <c r="I81" s="262">
        <v>5277</v>
      </c>
      <c r="J81" s="262">
        <v>6304</v>
      </c>
      <c r="K81" s="262">
        <v>633</v>
      </c>
    </row>
    <row r="82" spans="2:11">
      <c r="B82" s="732" t="str">
        <f t="shared" ref="B82:B86" si="10">$B$80</f>
        <v>ETO</v>
      </c>
      <c r="C82" s="361" t="s">
        <v>998</v>
      </c>
      <c r="D82" s="535" t="s">
        <v>62</v>
      </c>
      <c r="E82" s="535" t="s">
        <v>62</v>
      </c>
      <c r="F82" s="535" t="s">
        <v>62</v>
      </c>
      <c r="G82" s="535">
        <v>2676</v>
      </c>
      <c r="H82" s="535">
        <v>1378</v>
      </c>
      <c r="I82" s="535">
        <v>5954</v>
      </c>
      <c r="J82" s="535">
        <v>6689</v>
      </c>
      <c r="K82" s="535">
        <v>633</v>
      </c>
    </row>
    <row r="83" spans="2:11">
      <c r="B83" s="182" t="str">
        <f t="shared" si="10"/>
        <v>ETO</v>
      </c>
      <c r="C83" s="13" t="s">
        <v>999</v>
      </c>
      <c r="D83" s="262" t="s">
        <v>62</v>
      </c>
      <c r="E83" s="262" t="s">
        <v>62</v>
      </c>
      <c r="F83" s="262" t="s">
        <v>62</v>
      </c>
      <c r="G83" s="262">
        <v>0.42</v>
      </c>
      <c r="H83" s="262">
        <v>0.36</v>
      </c>
      <c r="I83" s="262">
        <v>1.1279999999999999</v>
      </c>
      <c r="J83" s="262">
        <v>1.0609999999999999</v>
      </c>
      <c r="K83" s="262">
        <v>1</v>
      </c>
    </row>
    <row r="84" spans="2:11">
      <c r="B84" s="732" t="str">
        <f t="shared" si="10"/>
        <v>ETO</v>
      </c>
      <c r="C84" s="361" t="s">
        <v>1000</v>
      </c>
      <c r="D84" s="535">
        <v>139</v>
      </c>
      <c r="E84" s="535">
        <v>139</v>
      </c>
      <c r="F84" s="535">
        <v>139</v>
      </c>
      <c r="G84" s="535">
        <v>105</v>
      </c>
      <c r="H84" s="535">
        <v>66</v>
      </c>
      <c r="I84" s="535">
        <v>30</v>
      </c>
      <c r="J84" s="535">
        <v>34</v>
      </c>
      <c r="K84" s="535">
        <v>2</v>
      </c>
    </row>
    <row r="85" spans="2:11">
      <c r="B85" s="182" t="str">
        <f t="shared" si="10"/>
        <v>ETO</v>
      </c>
      <c r="C85" s="13" t="s">
        <v>1001</v>
      </c>
      <c r="D85" s="100">
        <v>1</v>
      </c>
      <c r="E85" s="100">
        <v>1</v>
      </c>
      <c r="F85" s="100">
        <v>1</v>
      </c>
      <c r="G85" s="100">
        <v>0.76</v>
      </c>
      <c r="H85" s="100">
        <v>0.47</v>
      </c>
      <c r="I85" s="100">
        <v>0.216</v>
      </c>
      <c r="J85" s="100">
        <v>0.245</v>
      </c>
      <c r="K85" s="100">
        <v>1.4E-2</v>
      </c>
    </row>
    <row r="86" spans="2:11">
      <c r="B86" s="743" t="str">
        <f t="shared" si="10"/>
        <v>ETO</v>
      </c>
      <c r="C86" s="759" t="s">
        <v>1012</v>
      </c>
      <c r="D86" s="744"/>
      <c r="E86" s="745"/>
      <c r="F86" s="745"/>
      <c r="G86" s="745"/>
      <c r="H86" s="745"/>
      <c r="I86" s="745"/>
      <c r="J86" s="745"/>
      <c r="K86" s="760"/>
    </row>
    <row r="87" spans="2:11" ht="15.75" customHeight="1"/>
    <row r="88" spans="2:11" ht="15.75" customHeight="1"/>
    <row r="89" spans="2:11" ht="15.75" customHeight="1"/>
    <row r="90" spans="2:11" ht="15.75" customHeight="1"/>
    <row r="91" spans="2:11" ht="15.75" customHeight="1"/>
    <row r="92" spans="2:11" ht="15.75" customHeight="1"/>
    <row r="93" spans="2:11" ht="15.75" customHeight="1"/>
    <row r="94" spans="2:11" ht="15.75" customHeight="1"/>
    <row r="95" spans="2:11" ht="15.75" customHeight="1"/>
    <row r="96" spans="2: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sheetData>
  <pageMargins left="0.27559055119999998" right="0.27559055119999998" top="0.29527559060000003" bottom="0.29527559060000003" header="0.1181102362" footer="0.1181102362"/>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6" ma:contentTypeDescription="Crie um novo documento." ma:contentTypeScope="" ma:versionID="30e0ebe7a57ad92f950f925e92b7a170">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f0ac55472f1d4f211f10849f16dc72dc"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39c4b66d-fcb2-4727-8ac1-aa661c0d97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cea2c08-b8e1-4e97-b779-c1a95ee026fa}" ma:internalName="TaxCatchAll" ma:showField="CatchAllData" ma:web="5f332ce5-39e8-4732-8d0b-090ccb72a6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332ce5-39e8-4732-8d0b-090ccb72a6d7" xsi:nil="true"/>
    <lcf76f155ced4ddcb4097134ff3c332f xmlns="a0ea1888-58bd-418c-b43c-58c28926d54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8D8E5-C64A-4063-B531-97D0DC4E4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a1888-58bd-418c-b43c-58c28926d54d"/>
    <ds:schemaRef ds:uri="5f332ce5-39e8-4732-8d0b-090ccb72a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F2B788-7192-47E4-944C-F1CBDC02DD0A}">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purl.org/dc/terms/"/>
    <ds:schemaRef ds:uri="5f332ce5-39e8-4732-8d0b-090ccb72a6d7"/>
    <ds:schemaRef ds:uri="http://schemas.openxmlformats.org/package/2006/metadata/core-properties"/>
    <ds:schemaRef ds:uri="a0ea1888-58bd-418c-b43c-58c28926d54d"/>
    <ds:schemaRef ds:uri="http://www.w3.org/XML/1998/namespace"/>
  </ds:schemaRefs>
</ds:datastoreItem>
</file>

<file path=customXml/itemProps3.xml><?xml version="1.0" encoding="utf-8"?>
<ds:datastoreItem xmlns:ds="http://schemas.openxmlformats.org/officeDocument/2006/customXml" ds:itemID="{B1717173-61C9-4994-852D-533E185412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13</vt:i4>
      </vt:variant>
    </vt:vector>
  </HeadingPairs>
  <TitlesOfParts>
    <vt:vector size="25" baseType="lpstr">
      <vt:lpstr>Menu</vt:lpstr>
      <vt:lpstr>ConsolOper</vt:lpstr>
      <vt:lpstr>Operacionais</vt:lpstr>
      <vt:lpstr>Governança</vt:lpstr>
      <vt:lpstr>Econômico-financeiro</vt:lpstr>
      <vt:lpstr>Sociais internos</vt:lpstr>
      <vt:lpstr>Consumidores</vt:lpstr>
      <vt:lpstr>Comunidades</vt:lpstr>
      <vt:lpstr>Universalização</vt:lpstr>
      <vt:lpstr>PEE</vt:lpstr>
      <vt:lpstr>P&amp;D</vt:lpstr>
      <vt:lpstr>Meio ambiente</vt:lpstr>
      <vt:lpstr>OperEAC</vt:lpstr>
      <vt:lpstr>OperEBO</vt:lpstr>
      <vt:lpstr>OperEMG</vt:lpstr>
      <vt:lpstr>OperEMS</vt:lpstr>
      <vt:lpstr>OperEMT</vt:lpstr>
      <vt:lpstr>OperENF</vt:lpstr>
      <vt:lpstr>OperEPB</vt:lpstr>
      <vt:lpstr>OperERO</vt:lpstr>
      <vt:lpstr>OperESE</vt:lpstr>
      <vt:lpstr>OperESS</vt:lpstr>
      <vt:lpstr>OperETO</vt:lpstr>
      <vt:lpstr>parmEmp</vt:lpstr>
      <vt:lpstr>relOper01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Brentano</dc:creator>
  <cp:keywords/>
  <dc:description/>
  <cp:lastModifiedBy>Simone de Oliveira Amaral Santos</cp:lastModifiedBy>
  <cp:revision/>
  <dcterms:created xsi:type="dcterms:W3CDTF">2018-05-03T18:04:25Z</dcterms:created>
  <dcterms:modified xsi:type="dcterms:W3CDTF">2022-12-18T23:31:22Z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y fmtid="{D5CDD505-2E9C-101B-9397-08002B2CF9AE}" pid="3" name="MediaServiceImageTags">
    <vt:lpwstr/>
  </property>
</Properties>
</file>