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1141\OneDrive - GRUPO EQUATORIAL ENERGIA\General\Projetos e Análises\Novo site RI\Dividendos\"/>
    </mc:Choice>
  </mc:AlternateContent>
  <bookViews>
    <workbookView xWindow="0" yWindow="0" windowWidth="19200" windowHeight="6930"/>
  </bookViews>
  <sheets>
    <sheet name="EQTL3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" i="1" l="1"/>
  <c r="G46" i="1"/>
  <c r="M44" i="1" l="1"/>
  <c r="O44" i="1" s="1"/>
  <c r="G44" i="1"/>
  <c r="O42" i="1" l="1"/>
  <c r="M42" i="1"/>
  <c r="G42" i="1"/>
  <c r="H41" i="1"/>
  <c r="O40" i="1"/>
  <c r="M5" i="1"/>
  <c r="M40" i="1" l="1"/>
  <c r="G40" i="1"/>
  <c r="M39" i="1"/>
  <c r="G38" i="1"/>
  <c r="M37" i="1"/>
  <c r="M38" i="1" s="1"/>
  <c r="O38" i="1" s="1"/>
  <c r="M36" i="1"/>
  <c r="O36" i="1" s="1"/>
  <c r="G36" i="1"/>
  <c r="M35" i="1"/>
  <c r="G34" i="1"/>
  <c r="M33" i="1"/>
  <c r="M34" i="1" s="1"/>
  <c r="O34" i="1" s="1"/>
  <c r="G32" i="1"/>
  <c r="M31" i="1"/>
  <c r="M30" i="1"/>
  <c r="M32" i="1" s="1"/>
  <c r="O32" i="1" s="1"/>
  <c r="G29" i="1"/>
  <c r="M28" i="1"/>
  <c r="M27" i="1"/>
  <c r="M29" i="1" s="1"/>
  <c r="O29" i="1" s="1"/>
  <c r="G26" i="1"/>
  <c r="M25" i="1"/>
  <c r="M24" i="1"/>
  <c r="M22" i="1"/>
  <c r="M21" i="1"/>
  <c r="M23" i="1" s="1"/>
  <c r="O23" i="1" s="1"/>
  <c r="G20" i="1"/>
  <c r="M19" i="1"/>
  <c r="M20" i="1" s="1"/>
  <c r="O20" i="1" s="1"/>
  <c r="G18" i="1"/>
  <c r="M17" i="1"/>
  <c r="M18" i="1" s="1"/>
  <c r="O18" i="1" s="1"/>
  <c r="G16" i="1"/>
  <c r="M15" i="1"/>
  <c r="M16" i="1" s="1"/>
  <c r="O16" i="1" s="1"/>
  <c r="M14" i="1"/>
  <c r="O14" i="1" s="1"/>
  <c r="G14" i="1"/>
  <c r="G12" i="1"/>
  <c r="M11" i="1"/>
  <c r="M10" i="1"/>
  <c r="H9" i="1"/>
  <c r="G9" i="1"/>
  <c r="M8" i="1"/>
  <c r="M7" i="1"/>
  <c r="M9" i="1" s="1"/>
  <c r="O9" i="1" s="1"/>
  <c r="M6" i="1"/>
  <c r="O6" i="1" s="1"/>
  <c r="G6" i="1"/>
  <c r="M4" i="1"/>
  <c r="O4" i="1" s="1"/>
  <c r="K4" i="1"/>
  <c r="I4" i="1"/>
  <c r="G4" i="1"/>
  <c r="J3" i="1"/>
  <c r="J4" i="1" s="1"/>
  <c r="H3" i="1"/>
  <c r="H4" i="1" s="1"/>
  <c r="M26" i="1" l="1"/>
  <c r="O26" i="1" s="1"/>
  <c r="M12" i="1"/>
  <c r="O12" i="1" s="1"/>
  <c r="G23" i="1"/>
</calcChain>
</file>

<file path=xl/sharedStrings.xml><?xml version="1.0" encoding="utf-8"?>
<sst xmlns="http://schemas.openxmlformats.org/spreadsheetml/2006/main" count="149" uniqueCount="19">
  <si>
    <t>Ano</t>
  </si>
  <si>
    <t>Provento</t>
  </si>
  <si>
    <t>Data de Aprovação</t>
  </si>
  <si>
    <t>Data Record</t>
  </si>
  <si>
    <t>Data Ex-Dividendos</t>
  </si>
  <si>
    <t>Data de Pagamento</t>
  </si>
  <si>
    <t>Por ação ordinária (R$)</t>
  </si>
  <si>
    <t>Montante 
Ordinária  
(R$ '000)</t>
  </si>
  <si>
    <t>Por ação preferencial (R$)</t>
  </si>
  <si>
    <t>Montante Preferencial (R$ '000)</t>
  </si>
  <si>
    <t>Por Unit</t>
  </si>
  <si>
    <t>Montante
 Unit          
(R$ '000)</t>
  </si>
  <si>
    <t>Montante 
Total
 (R$ '000)</t>
  </si>
  <si>
    <t>Lucro Líquido
 (R$ '000)</t>
  </si>
  <si>
    <t>Pay-out</t>
  </si>
  <si>
    <t>JSCPs</t>
  </si>
  <si>
    <t>TOTAL</t>
  </si>
  <si>
    <t>Dividendos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</si>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</sst>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70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color indexed="9"/>
      <name val="Calibri"/>
      <family val="2"/>
      <scheme val="minor"/>
    </font>
    <font>
      <b/>
      <i/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 style="thick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theme="0"/>
      </left>
      <right/>
      <top style="medium">
        <color indexed="64"/>
      </top>
      <bottom/>
      <diagonal/>
    </border>
    <border>
      <left style="thick">
        <color theme="0"/>
      </left>
      <right style="thick">
        <color theme="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206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top"/>
    </xf>
  </cellStyleXfs>
  <cellXfs count="78">
    <xf numFmtId="0" fontId="0" fillId="0" borderId="0" xfId="0"/>
    <xf numFmtId="0" fontId="3" fillId="2" borderId="1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3" fillId="3" borderId="0" xfId="3" applyFont="1" applyFill="1" applyAlignment="1">
      <alignment horizontal="left" vertical="center" wrapText="1"/>
    </xf>
    <xf numFmtId="0" fontId="3" fillId="3" borderId="0" xfId="3" applyFont="1" applyFill="1" applyAlignment="1">
      <alignment horizontal="center" vertical="center" wrapText="1"/>
    </xf>
    <xf numFmtId="164" fontId="3" fillId="3" borderId="0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3" applyFont="1" applyAlignment="1">
      <alignment horizontal="left" vertical="center" wrapText="1"/>
    </xf>
    <xf numFmtId="14" fontId="5" fillId="0" borderId="0" xfId="3" applyNumberFormat="1" applyFont="1" applyAlignment="1">
      <alignment horizontal="right" vertical="center"/>
    </xf>
    <xf numFmtId="14" fontId="5" fillId="0" borderId="0" xfId="3" applyNumberFormat="1" applyFont="1" applyAlignment="1">
      <alignment vertical="center"/>
    </xf>
    <xf numFmtId="2" fontId="5" fillId="0" borderId="0" xfId="3" applyNumberFormat="1" applyFont="1" applyAlignment="1">
      <alignment horizontal="center" vertical="center"/>
    </xf>
    <xf numFmtId="3" fontId="5" fillId="0" borderId="0" xfId="3" applyNumberFormat="1" applyFont="1" applyAlignment="1">
      <alignment horizontal="right" vertical="center" wrapText="1"/>
    </xf>
    <xf numFmtId="3" fontId="6" fillId="0" borderId="0" xfId="0" applyNumberFormat="1" applyFont="1"/>
    <xf numFmtId="3" fontId="0" fillId="0" borderId="0" xfId="0" applyNumberFormat="1"/>
    <xf numFmtId="0" fontId="7" fillId="0" borderId="6" xfId="3" applyFont="1" applyBorder="1" applyAlignment="1">
      <alignment horizontal="left" vertical="center"/>
    </xf>
    <xf numFmtId="0" fontId="0" fillId="0" borderId="6" xfId="0" applyBorder="1" applyAlignment="1">
      <alignment horizontal="right"/>
    </xf>
    <xf numFmtId="0" fontId="0" fillId="0" borderId="6" xfId="0" applyBorder="1"/>
    <xf numFmtId="2" fontId="8" fillId="0" borderId="5" xfId="3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right"/>
    </xf>
    <xf numFmtId="9" fontId="8" fillId="0" borderId="6" xfId="2" applyFont="1" applyFill="1" applyBorder="1" applyAlignment="1">
      <alignment horizontal="center" vertical="center"/>
    </xf>
    <xf numFmtId="14" fontId="5" fillId="0" borderId="0" xfId="3" applyNumberFormat="1" applyFont="1" applyAlignment="1">
      <alignment horizontal="right" vertical="center" wrapText="1"/>
    </xf>
    <xf numFmtId="14" fontId="5" fillId="0" borderId="0" xfId="3" applyNumberFormat="1" applyFont="1" applyAlignment="1">
      <alignment vertical="center" wrapText="1"/>
    </xf>
    <xf numFmtId="2" fontId="5" fillId="0" borderId="0" xfId="3" applyNumberFormat="1" applyFont="1" applyAlignment="1">
      <alignment horizontal="center" vertical="center" wrapText="1"/>
    </xf>
    <xf numFmtId="0" fontId="0" fillId="0" borderId="0" xfId="0" quotePrefix="1" applyAlignment="1">
      <alignment horizontal="right"/>
    </xf>
    <xf numFmtId="3" fontId="5" fillId="0" borderId="0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164" fontId="0" fillId="0" borderId="0" xfId="0" applyNumberFormat="1"/>
    <xf numFmtId="0" fontId="7" fillId="0" borderId="6" xfId="3" applyFont="1" applyBorder="1" applyAlignment="1">
      <alignment horizontal="left" vertical="center" wrapText="1"/>
    </xf>
    <xf numFmtId="2" fontId="7" fillId="0" borderId="6" xfId="0" applyNumberFormat="1" applyFont="1" applyBorder="1" applyAlignment="1">
      <alignment horizontal="center"/>
    </xf>
    <xf numFmtId="0" fontId="0" fillId="0" borderId="5" xfId="0" quotePrefix="1" applyBorder="1" applyAlignment="1">
      <alignment horizontal="right"/>
    </xf>
    <xf numFmtId="9" fontId="8" fillId="0" borderId="6" xfId="2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9" fontId="8" fillId="0" borderId="0" xfId="2" applyFont="1" applyFill="1" applyBorder="1" applyAlignment="1">
      <alignment horizontal="center" vertical="center" wrapText="1"/>
    </xf>
    <xf numFmtId="165" fontId="7" fillId="0" borderId="6" xfId="1" applyNumberFormat="1" applyFont="1" applyFill="1" applyBorder="1" applyAlignment="1">
      <alignment horizontal="center"/>
    </xf>
    <xf numFmtId="3" fontId="8" fillId="0" borderId="5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165" fontId="6" fillId="0" borderId="0" xfId="0" applyNumberFormat="1" applyFont="1" applyAlignment="1">
      <alignment horizontal="right"/>
    </xf>
    <xf numFmtId="165" fontId="5" fillId="0" borderId="6" xfId="1" applyNumberFormat="1" applyFont="1" applyFill="1" applyBorder="1" applyAlignment="1">
      <alignment horizontal="right" vertical="center" wrapText="1"/>
    </xf>
    <xf numFmtId="165" fontId="7" fillId="0" borderId="6" xfId="0" applyNumberFormat="1" applyFont="1" applyBorder="1" applyAlignment="1">
      <alignment horizontal="right"/>
    </xf>
    <xf numFmtId="165" fontId="6" fillId="0" borderId="0" xfId="0" applyNumberFormat="1" applyFont="1"/>
    <xf numFmtId="0" fontId="6" fillId="0" borderId="6" xfId="0" applyFont="1" applyBorder="1" applyAlignment="1">
      <alignment horizontal="right"/>
    </xf>
    <xf numFmtId="14" fontId="6" fillId="0" borderId="0" xfId="0" applyNumberFormat="1" applyFont="1" applyAlignment="1">
      <alignment horizontal="right"/>
    </xf>
    <xf numFmtId="165" fontId="0" fillId="0" borderId="0" xfId="0" applyNumberFormat="1"/>
    <xf numFmtId="2" fontId="8" fillId="0" borderId="5" xfId="3" applyNumberFormat="1" applyFont="1" applyBorder="1" applyAlignment="1">
      <alignment horizontal="center" vertical="center" wrapText="1"/>
    </xf>
    <xf numFmtId="0" fontId="7" fillId="0" borderId="5" xfId="3" applyFont="1" applyBorder="1" applyAlignment="1">
      <alignment horizontal="left" vertical="center" wrapText="1"/>
    </xf>
    <xf numFmtId="0" fontId="0" fillId="0" borderId="5" xfId="0" applyBorder="1"/>
    <xf numFmtId="2" fontId="7" fillId="0" borderId="5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0" xfId="3" applyFont="1" applyBorder="1" applyAlignment="1">
      <alignment horizontal="left" vertical="center" wrapText="1"/>
    </xf>
    <xf numFmtId="14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0" fillId="0" borderId="0" xfId="0" applyBorder="1"/>
    <xf numFmtId="14" fontId="6" fillId="0" borderId="5" xfId="0" applyNumberFormat="1" applyFont="1" applyBorder="1" applyAlignment="1">
      <alignment horizontal="right"/>
    </xf>
    <xf numFmtId="3" fontId="7" fillId="0" borderId="5" xfId="0" applyNumberFormat="1" applyFont="1" applyBorder="1"/>
    <xf numFmtId="0" fontId="7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70" fontId="6" fillId="0" borderId="0" xfId="0" applyNumberFormat="1" applyFont="1" applyBorder="1" applyAlignment="1">
      <alignment horizontal="center"/>
    </xf>
    <xf numFmtId="170" fontId="7" fillId="0" borderId="5" xfId="0" applyNumberFormat="1" applyFont="1" applyBorder="1" applyAlignment="1">
      <alignment horizontal="center"/>
    </xf>
  </cellXfs>
  <cellStyles count="4">
    <cellStyle name="˙˙˙˙˙˙˙˙˙˙˙˙˙˙˙˙˙˙˙˙˙˙˙˙˙˙˙˙˙˙˙˙˙˙˙˙˙˙˙˙˙_x0008_" xfId="3"/>
    <cellStyle name="Normal" xfId="0" builtinId="0"/>
    <cellStyle name="Porcentagem" xfId="2" builtinId="5"/>
    <cellStyle name="Vírgula" xfId="1" builtinId="3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P46"/>
  <sheetViews>
    <sheetView showGridLines="0" tabSelected="1" zoomScale="90" zoomScaleNormal="90" workbookViewId="0">
      <pane ySplit="2" topLeftCell="A33" activePane="bottomLeft" state="frozen"/>
      <selection pane="bottomLeft" activeCell="H37" sqref="H37"/>
    </sheetView>
  </sheetViews>
  <sheetFormatPr defaultRowHeight="14.5" x14ac:dyDescent="0.35"/>
  <cols>
    <col min="1" max="1" width="10.6328125" customWidth="1"/>
    <col min="2" max="2" width="11.26953125" customWidth="1"/>
    <col min="3" max="5" width="10.6328125" customWidth="1"/>
    <col min="6" max="6" width="12.1796875" customWidth="1"/>
    <col min="7" max="7" width="10.6328125" style="55" customWidth="1"/>
    <col min="8" max="10" width="10.6328125" customWidth="1"/>
    <col min="11" max="12" width="10.6328125" hidden="1" customWidth="1"/>
    <col min="13" max="13" width="10.6328125" style="56" customWidth="1"/>
    <col min="14" max="15" width="10.6328125" customWidth="1"/>
  </cols>
  <sheetData>
    <row r="1" spans="1:16" ht="39" x14ac:dyDescent="0.35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5" t="s">
        <v>5</v>
      </c>
      <c r="G1" s="3" t="s">
        <v>6</v>
      </c>
      <c r="H1" s="4" t="s">
        <v>7</v>
      </c>
      <c r="I1" s="6" t="s">
        <v>8</v>
      </c>
      <c r="J1" s="4" t="s">
        <v>9</v>
      </c>
      <c r="K1" s="6" t="s">
        <v>10</v>
      </c>
      <c r="L1" s="7" t="s">
        <v>11</v>
      </c>
      <c r="M1" s="4" t="s">
        <v>12</v>
      </c>
      <c r="N1" s="4" t="s">
        <v>13</v>
      </c>
      <c r="O1" s="8" t="s">
        <v>14</v>
      </c>
    </row>
    <row r="2" spans="1:16" s="12" customFormat="1" ht="6" customHeight="1" x14ac:dyDescent="0.3">
      <c r="A2" s="9"/>
      <c r="B2" s="9"/>
      <c r="C2" s="9"/>
      <c r="D2" s="10"/>
      <c r="E2" s="11"/>
      <c r="F2" s="10"/>
      <c r="G2" s="11"/>
      <c r="H2" s="10"/>
      <c r="I2" s="11"/>
      <c r="J2" s="10"/>
      <c r="K2" s="11"/>
      <c r="L2" s="10"/>
      <c r="M2" s="11"/>
      <c r="N2" s="11"/>
      <c r="O2" s="11"/>
    </row>
    <row r="3" spans="1:16" x14ac:dyDescent="0.35">
      <c r="A3" s="70">
        <v>2006</v>
      </c>
      <c r="B3" s="13" t="s">
        <v>15</v>
      </c>
      <c r="C3" s="14">
        <v>39442</v>
      </c>
      <c r="D3" s="14">
        <v>39444</v>
      </c>
      <c r="E3" s="14">
        <v>39449</v>
      </c>
      <c r="F3" s="15">
        <v>39447</v>
      </c>
      <c r="G3" s="16">
        <v>7.3150000000000007E-2</v>
      </c>
      <c r="H3" s="17">
        <f>103930*G3</f>
        <v>7602.4795000000004</v>
      </c>
      <c r="I3" s="16">
        <v>7.3150000000000007E-2</v>
      </c>
      <c r="J3" s="17">
        <f>96627*I3</f>
        <v>7068.2650500000009</v>
      </c>
      <c r="K3" s="16">
        <v>0.21944</v>
      </c>
      <c r="L3" s="17"/>
      <c r="M3" s="18">
        <v>14670</v>
      </c>
      <c r="P3" s="19"/>
    </row>
    <row r="4" spans="1:16" x14ac:dyDescent="0.35">
      <c r="A4" s="71"/>
      <c r="B4" s="20" t="s">
        <v>16</v>
      </c>
      <c r="C4" s="21"/>
      <c r="D4" s="21"/>
      <c r="E4" s="21"/>
      <c r="F4" s="22"/>
      <c r="G4" s="23">
        <f>SUM(G1:G3)</f>
        <v>7.3150000000000007E-2</v>
      </c>
      <c r="H4" s="24">
        <f>SUM(H3)</f>
        <v>7602.4795000000004</v>
      </c>
      <c r="I4" s="23">
        <f>SUM(I3)</f>
        <v>7.3150000000000007E-2</v>
      </c>
      <c r="J4" s="24">
        <f>SUM(J3)</f>
        <v>7068.2650500000009</v>
      </c>
      <c r="K4" s="23">
        <f>SUM(K3:K3)</f>
        <v>0.21944</v>
      </c>
      <c r="L4" s="24"/>
      <c r="M4" s="24">
        <f>SUM(M3:M3)</f>
        <v>14670</v>
      </c>
      <c r="N4" s="24">
        <v>125410</v>
      </c>
      <c r="O4" s="25">
        <f>M4/N4</f>
        <v>0.11697631767801611</v>
      </c>
      <c r="P4" s="19"/>
    </row>
    <row r="5" spans="1:16" x14ac:dyDescent="0.35">
      <c r="A5" s="72">
        <v>2007</v>
      </c>
      <c r="B5" s="13" t="s">
        <v>17</v>
      </c>
      <c r="C5" s="26">
        <v>39555</v>
      </c>
      <c r="D5" s="26">
        <v>39556</v>
      </c>
      <c r="E5" s="26">
        <v>39560</v>
      </c>
      <c r="F5" s="27">
        <v>39575</v>
      </c>
      <c r="G5" s="28">
        <v>1.2867</v>
      </c>
      <c r="H5" s="17">
        <v>135890.96039999998</v>
      </c>
      <c r="I5" s="29" t="s">
        <v>18</v>
      </c>
      <c r="J5" s="29" t="s">
        <v>18</v>
      </c>
      <c r="K5" s="29" t="s">
        <v>18</v>
      </c>
      <c r="L5" s="29" t="s">
        <v>18</v>
      </c>
      <c r="M5" s="30">
        <f>H5</f>
        <v>135890.96039999998</v>
      </c>
      <c r="N5" s="31"/>
      <c r="O5" s="13"/>
      <c r="P5" s="32"/>
    </row>
    <row r="6" spans="1:16" x14ac:dyDescent="0.35">
      <c r="A6" s="73"/>
      <c r="B6" s="33" t="s">
        <v>16</v>
      </c>
      <c r="C6" s="21"/>
      <c r="D6" s="21"/>
      <c r="E6" s="21"/>
      <c r="F6" s="22"/>
      <c r="G6" s="34">
        <f>SUM(G5)</f>
        <v>1.2867</v>
      </c>
      <c r="H6" s="24"/>
      <c r="I6" s="35"/>
      <c r="J6" s="35"/>
      <c r="K6" s="35"/>
      <c r="L6" s="35"/>
      <c r="M6" s="24">
        <f>SUM(M5)</f>
        <v>135890.96039999998</v>
      </c>
      <c r="N6" s="24">
        <v>154444</v>
      </c>
      <c r="O6" s="36">
        <f>M6/N6</f>
        <v>0.87987205977571148</v>
      </c>
    </row>
    <row r="7" spans="1:16" x14ac:dyDescent="0.35">
      <c r="A7" s="74">
        <v>2008</v>
      </c>
      <c r="B7" s="13" t="s">
        <v>15</v>
      </c>
      <c r="C7" s="26">
        <v>43456</v>
      </c>
      <c r="D7" s="26">
        <v>43457</v>
      </c>
      <c r="E7" s="26">
        <v>43456</v>
      </c>
      <c r="F7" s="27">
        <v>39909</v>
      </c>
      <c r="G7" s="28">
        <v>0.11232</v>
      </c>
      <c r="H7" s="37">
        <v>11865</v>
      </c>
      <c r="I7" s="29" t="s">
        <v>18</v>
      </c>
      <c r="J7" s="29" t="s">
        <v>18</v>
      </c>
      <c r="K7" s="29" t="s">
        <v>18</v>
      </c>
      <c r="L7" s="29" t="s">
        <v>18</v>
      </c>
      <c r="M7" s="37">
        <f>H7</f>
        <v>11865</v>
      </c>
      <c r="N7" s="38"/>
      <c r="O7" s="39"/>
    </row>
    <row r="8" spans="1:16" x14ac:dyDescent="0.35">
      <c r="A8" s="72"/>
      <c r="B8" s="13" t="s">
        <v>17</v>
      </c>
      <c r="C8" s="26">
        <v>39892</v>
      </c>
      <c r="D8" s="26">
        <v>39895</v>
      </c>
      <c r="E8" s="26">
        <v>39892</v>
      </c>
      <c r="F8" s="27">
        <v>39968</v>
      </c>
      <c r="G8" s="28">
        <v>1.7972577000000001</v>
      </c>
      <c r="H8" s="37">
        <v>190150.99351999999</v>
      </c>
      <c r="I8" s="29" t="s">
        <v>18</v>
      </c>
      <c r="J8" s="29" t="s">
        <v>18</v>
      </c>
      <c r="K8" s="29" t="s">
        <v>18</v>
      </c>
      <c r="L8" s="29" t="s">
        <v>18</v>
      </c>
      <c r="M8" s="30">
        <f>H8</f>
        <v>190150.99351999999</v>
      </c>
      <c r="N8" s="31"/>
      <c r="O8" s="13"/>
    </row>
    <row r="9" spans="1:16" x14ac:dyDescent="0.35">
      <c r="A9" s="69"/>
      <c r="B9" s="33" t="s">
        <v>16</v>
      </c>
      <c r="C9" s="21"/>
      <c r="D9" s="21"/>
      <c r="E9" s="21"/>
      <c r="F9" s="22"/>
      <c r="G9" s="34">
        <f>SUM(G7:G8)</f>
        <v>1.9095777</v>
      </c>
      <c r="H9" s="40">
        <f>SUM(H7:H8)</f>
        <v>202015.99351999999</v>
      </c>
      <c r="I9" s="21"/>
      <c r="J9" s="21"/>
      <c r="K9" s="21"/>
      <c r="L9" s="21"/>
      <c r="M9" s="41">
        <f>SUM(M7:M8)</f>
        <v>202015.99351999999</v>
      </c>
      <c r="N9" s="24">
        <v>300114</v>
      </c>
      <c r="O9" s="36">
        <f>M9/N9</f>
        <v>0.67313085534163686</v>
      </c>
    </row>
    <row r="10" spans="1:16" x14ac:dyDescent="0.35">
      <c r="A10" s="68">
        <v>2009</v>
      </c>
      <c r="B10" s="13" t="s">
        <v>15</v>
      </c>
      <c r="C10" s="26">
        <v>40170</v>
      </c>
      <c r="D10" s="26">
        <v>40175</v>
      </c>
      <c r="E10" s="26">
        <v>40176</v>
      </c>
      <c r="F10" s="27">
        <v>40315</v>
      </c>
      <c r="G10" s="28">
        <v>7.0000000000000007E-2</v>
      </c>
      <c r="H10" s="42">
        <v>7411.8121000000001</v>
      </c>
      <c r="I10" s="29" t="s">
        <v>18</v>
      </c>
      <c r="J10" s="29" t="s">
        <v>18</v>
      </c>
      <c r="K10" s="29" t="s">
        <v>18</v>
      </c>
      <c r="L10" s="29" t="s">
        <v>18</v>
      </c>
      <c r="M10" s="43">
        <f>H10</f>
        <v>7411.8121000000001</v>
      </c>
      <c r="N10" s="31"/>
      <c r="O10" s="13"/>
    </row>
    <row r="11" spans="1:16" x14ac:dyDescent="0.35">
      <c r="A11" s="72"/>
      <c r="B11" s="13" t="s">
        <v>17</v>
      </c>
      <c r="C11" s="26">
        <v>40297</v>
      </c>
      <c r="D11" s="26">
        <v>40297</v>
      </c>
      <c r="E11" s="26">
        <v>40298</v>
      </c>
      <c r="F11" s="27">
        <v>40315</v>
      </c>
      <c r="G11" s="28">
        <v>0.4</v>
      </c>
      <c r="H11" s="30">
        <v>43392.331200000001</v>
      </c>
      <c r="I11" s="29" t="s">
        <v>18</v>
      </c>
      <c r="J11" s="29" t="s">
        <v>18</v>
      </c>
      <c r="K11" s="29" t="s">
        <v>18</v>
      </c>
      <c r="L11" s="29" t="s">
        <v>18</v>
      </c>
      <c r="M11" s="30">
        <f>H11</f>
        <v>43392.331200000001</v>
      </c>
      <c r="N11" s="31"/>
      <c r="O11" s="13"/>
    </row>
    <row r="12" spans="1:16" x14ac:dyDescent="0.35">
      <c r="A12" s="69"/>
      <c r="B12" s="33" t="s">
        <v>16</v>
      </c>
      <c r="C12" s="21"/>
      <c r="D12" s="21"/>
      <c r="E12" s="21"/>
      <c r="F12" s="22"/>
      <c r="G12" s="34">
        <f>SUM(G10:G11)</f>
        <v>0.47000000000000003</v>
      </c>
      <c r="H12" s="21"/>
      <c r="I12" s="21"/>
      <c r="J12" s="21"/>
      <c r="K12" s="21"/>
      <c r="L12" s="21"/>
      <c r="M12" s="41">
        <f>SUM(M10:M11)</f>
        <v>50804.143300000003</v>
      </c>
      <c r="N12" s="24">
        <v>207283</v>
      </c>
      <c r="O12" s="36">
        <f>M12/N12</f>
        <v>0.24509556162348095</v>
      </c>
    </row>
    <row r="13" spans="1:16" x14ac:dyDescent="0.35">
      <c r="A13" s="68">
        <v>2010</v>
      </c>
      <c r="B13" s="13" t="s">
        <v>17</v>
      </c>
      <c r="C13" s="26">
        <v>40662</v>
      </c>
      <c r="D13" s="26">
        <v>40683</v>
      </c>
      <c r="E13" s="26">
        <v>40665</v>
      </c>
      <c r="F13" s="27">
        <v>40683</v>
      </c>
      <c r="G13" s="28">
        <v>1.8</v>
      </c>
      <c r="H13" s="42">
        <v>196608.6</v>
      </c>
      <c r="I13" s="29" t="s">
        <v>18</v>
      </c>
      <c r="J13" s="29" t="s">
        <v>18</v>
      </c>
      <c r="K13" s="31"/>
      <c r="L13" s="31"/>
      <c r="M13" s="30">
        <v>196608.00959999999</v>
      </c>
      <c r="N13" s="31"/>
    </row>
    <row r="14" spans="1:16" x14ac:dyDescent="0.35">
      <c r="A14" s="69"/>
      <c r="B14" s="33" t="s">
        <v>16</v>
      </c>
      <c r="C14" s="21"/>
      <c r="D14" s="21"/>
      <c r="E14" s="21"/>
      <c r="F14" s="22"/>
      <c r="G14" s="34">
        <f>SUM(G13)</f>
        <v>1.8</v>
      </c>
      <c r="H14" s="21"/>
      <c r="I14" s="21"/>
      <c r="J14" s="21"/>
      <c r="K14" s="21"/>
      <c r="L14" s="21"/>
      <c r="M14" s="24">
        <f>SUM(M13)</f>
        <v>196608.00959999999</v>
      </c>
      <c r="N14" s="24">
        <v>188871</v>
      </c>
      <c r="O14" s="36">
        <f>M14/N14</f>
        <v>1.0409645186397065</v>
      </c>
    </row>
    <row r="15" spans="1:16" x14ac:dyDescent="0.35">
      <c r="A15" s="68">
        <v>2011</v>
      </c>
      <c r="B15" s="13" t="s">
        <v>17</v>
      </c>
      <c r="C15" s="26">
        <v>40987</v>
      </c>
      <c r="D15" s="26">
        <v>40987</v>
      </c>
      <c r="E15" s="26">
        <v>40988</v>
      </c>
      <c r="F15" s="27">
        <v>41261</v>
      </c>
      <c r="G15" s="28">
        <v>0.46</v>
      </c>
      <c r="H15" s="30">
        <v>50421.417880000001</v>
      </c>
      <c r="I15" s="29" t="s">
        <v>18</v>
      </c>
      <c r="J15" s="29" t="s">
        <v>18</v>
      </c>
      <c r="K15" s="29" t="s">
        <v>18</v>
      </c>
      <c r="L15" s="29" t="s">
        <v>18</v>
      </c>
      <c r="M15" s="30">
        <f>H15</f>
        <v>50421.417880000001</v>
      </c>
      <c r="N15" s="31"/>
    </row>
    <row r="16" spans="1:16" x14ac:dyDescent="0.35">
      <c r="A16" s="69"/>
      <c r="B16" s="33" t="s">
        <v>16</v>
      </c>
      <c r="C16" s="21"/>
      <c r="D16" s="21"/>
      <c r="E16" s="21"/>
      <c r="F16" s="22"/>
      <c r="G16" s="34">
        <f>SUM(G15)</f>
        <v>0.46</v>
      </c>
      <c r="H16" s="21"/>
      <c r="I16" s="21"/>
      <c r="J16" s="21"/>
      <c r="K16" s="21"/>
      <c r="L16" s="21"/>
      <c r="M16" s="24">
        <f>SUM(M15)</f>
        <v>50421.417880000001</v>
      </c>
      <c r="N16" s="24">
        <v>159996</v>
      </c>
      <c r="O16" s="36">
        <f>M16/N16</f>
        <v>0.31514174029350733</v>
      </c>
    </row>
    <row r="17" spans="1:16" x14ac:dyDescent="0.35">
      <c r="A17" s="68">
        <v>2012</v>
      </c>
      <c r="B17" s="13" t="s">
        <v>17</v>
      </c>
      <c r="C17" s="26">
        <v>41394</v>
      </c>
      <c r="D17" s="26">
        <v>41394</v>
      </c>
      <c r="E17" s="26">
        <v>41396</v>
      </c>
      <c r="F17" s="27">
        <v>41621</v>
      </c>
      <c r="G17" s="28">
        <v>0.17</v>
      </c>
      <c r="H17" s="30">
        <v>33736.04984</v>
      </c>
      <c r="I17" s="29" t="s">
        <v>18</v>
      </c>
      <c r="J17" s="29" t="s">
        <v>18</v>
      </c>
      <c r="K17" s="29" t="s">
        <v>18</v>
      </c>
      <c r="L17" s="29" t="s">
        <v>18</v>
      </c>
      <c r="M17" s="30">
        <f>H17</f>
        <v>33736.04984</v>
      </c>
      <c r="N17" s="31"/>
    </row>
    <row r="18" spans="1:16" x14ac:dyDescent="0.35">
      <c r="A18" s="69"/>
      <c r="B18" s="33" t="s">
        <v>16</v>
      </c>
      <c r="C18" s="21"/>
      <c r="D18" s="21"/>
      <c r="E18" s="21"/>
      <c r="F18" s="22"/>
      <c r="G18" s="34">
        <f>SUM(G17)</f>
        <v>0.17</v>
      </c>
      <c r="H18" s="44"/>
      <c r="I18" s="21"/>
      <c r="J18" s="21"/>
      <c r="K18" s="21"/>
      <c r="L18" s="21"/>
      <c r="M18" s="24">
        <f>SUM(M17)</f>
        <v>33736.04984</v>
      </c>
      <c r="N18" s="24">
        <v>140995</v>
      </c>
      <c r="O18" s="36">
        <f>M18/N18</f>
        <v>0.2392712496187808</v>
      </c>
    </row>
    <row r="19" spans="1:16" x14ac:dyDescent="0.35">
      <c r="A19" s="68">
        <v>2013</v>
      </c>
      <c r="B19" s="13" t="s">
        <v>17</v>
      </c>
      <c r="C19" s="26">
        <v>41754</v>
      </c>
      <c r="D19" s="26">
        <v>41754</v>
      </c>
      <c r="E19" s="26">
        <v>41757</v>
      </c>
      <c r="F19" s="27">
        <v>41985</v>
      </c>
      <c r="G19" s="28">
        <v>0.09</v>
      </c>
      <c r="H19" s="42">
        <v>17860.26168</v>
      </c>
      <c r="I19" s="29" t="s">
        <v>18</v>
      </c>
      <c r="J19" s="29" t="s">
        <v>18</v>
      </c>
      <c r="K19" s="29" t="s">
        <v>18</v>
      </c>
      <c r="L19" s="29" t="s">
        <v>18</v>
      </c>
      <c r="M19" s="30">
        <f>H19</f>
        <v>17860.26168</v>
      </c>
      <c r="N19" s="31"/>
    </row>
    <row r="20" spans="1:16" x14ac:dyDescent="0.35">
      <c r="A20" s="69"/>
      <c r="B20" s="33" t="s">
        <v>16</v>
      </c>
      <c r="C20" s="21"/>
      <c r="D20" s="21"/>
      <c r="E20" s="21"/>
      <c r="F20" s="22"/>
      <c r="G20" s="34">
        <f>SUM(G19:G19)</f>
        <v>0.09</v>
      </c>
      <c r="H20" s="44"/>
      <c r="I20" s="21"/>
      <c r="J20" s="21"/>
      <c r="K20" s="21"/>
      <c r="L20" s="21"/>
      <c r="M20" s="24">
        <f>SUM(M19:M19)</f>
        <v>17860.26168</v>
      </c>
      <c r="N20" s="24">
        <v>68637</v>
      </c>
      <c r="O20" s="36">
        <f>M20/N20</f>
        <v>0.26021332051226015</v>
      </c>
    </row>
    <row r="21" spans="1:16" x14ac:dyDescent="0.35">
      <c r="A21" s="68">
        <v>2014</v>
      </c>
      <c r="B21" s="13" t="s">
        <v>15</v>
      </c>
      <c r="C21" s="26">
        <v>41992</v>
      </c>
      <c r="D21" s="26">
        <v>41992</v>
      </c>
      <c r="E21" s="26">
        <v>41995</v>
      </c>
      <c r="F21" s="27">
        <v>42353</v>
      </c>
      <c r="G21" s="28">
        <v>0.3</v>
      </c>
      <c r="H21" s="42">
        <v>59534.205600000001</v>
      </c>
      <c r="I21" s="29" t="s">
        <v>18</v>
      </c>
      <c r="J21" s="29" t="s">
        <v>18</v>
      </c>
      <c r="K21" s="29" t="s">
        <v>18</v>
      </c>
      <c r="L21" s="29" t="s">
        <v>18</v>
      </c>
      <c r="M21" s="43">
        <f>H21</f>
        <v>59534.205600000001</v>
      </c>
      <c r="N21" s="31"/>
      <c r="O21" s="13"/>
    </row>
    <row r="22" spans="1:16" x14ac:dyDescent="0.35">
      <c r="A22" s="72"/>
      <c r="B22" s="13" t="s">
        <v>17</v>
      </c>
      <c r="C22" s="26">
        <v>42111</v>
      </c>
      <c r="D22" s="26">
        <v>42111</v>
      </c>
      <c r="E22" s="26">
        <v>42114</v>
      </c>
      <c r="F22" s="27">
        <v>42353</v>
      </c>
      <c r="G22" s="28">
        <v>0.48047699999999999</v>
      </c>
      <c r="H22" s="42">
        <v>95349.219218999991</v>
      </c>
      <c r="I22" s="29" t="s">
        <v>18</v>
      </c>
      <c r="J22" s="29" t="s">
        <v>18</v>
      </c>
      <c r="K22" s="29" t="s">
        <v>18</v>
      </c>
      <c r="L22" s="29" t="s">
        <v>18</v>
      </c>
      <c r="M22" s="30">
        <f>H22</f>
        <v>95349.219218999991</v>
      </c>
      <c r="N22" s="31"/>
    </row>
    <row r="23" spans="1:16" x14ac:dyDescent="0.35">
      <c r="A23" s="69"/>
      <c r="B23" s="33" t="s">
        <v>16</v>
      </c>
      <c r="C23" s="21"/>
      <c r="D23" s="21"/>
      <c r="E23" s="21"/>
      <c r="F23" s="22"/>
      <c r="G23" s="34">
        <f ca="1">SUM(G22:G24)</f>
        <v>0.83047699999999991</v>
      </c>
      <c r="H23" s="44"/>
      <c r="I23" s="21"/>
      <c r="J23" s="21"/>
      <c r="K23" s="21"/>
      <c r="L23" s="21"/>
      <c r="M23" s="45">
        <f>SUM(M21:M22)</f>
        <v>154883.42481900001</v>
      </c>
      <c r="N23" s="24">
        <v>637756</v>
      </c>
      <c r="O23" s="36">
        <f>M23/N23</f>
        <v>0.24285686817372162</v>
      </c>
    </row>
    <row r="24" spans="1:16" x14ac:dyDescent="0.35">
      <c r="A24" s="68">
        <v>2015</v>
      </c>
      <c r="B24" s="13" t="s">
        <v>15</v>
      </c>
      <c r="C24" s="26">
        <v>42361</v>
      </c>
      <c r="D24" s="26">
        <v>42361</v>
      </c>
      <c r="E24" s="26">
        <v>42366</v>
      </c>
      <c r="F24" s="27">
        <v>42719</v>
      </c>
      <c r="G24" s="28">
        <v>0.35</v>
      </c>
      <c r="H24" s="42">
        <v>69505.573199999999</v>
      </c>
      <c r="I24" s="29" t="s">
        <v>18</v>
      </c>
      <c r="J24" s="29" t="s">
        <v>18</v>
      </c>
      <c r="K24" s="29" t="s">
        <v>18</v>
      </c>
      <c r="L24" s="29" t="s">
        <v>18</v>
      </c>
      <c r="M24" s="46">
        <f>H24</f>
        <v>69505.573199999999</v>
      </c>
      <c r="N24" s="38"/>
    </row>
    <row r="25" spans="1:16" x14ac:dyDescent="0.35">
      <c r="A25" s="72"/>
      <c r="B25" s="13" t="s">
        <v>17</v>
      </c>
      <c r="C25" s="26">
        <v>42475</v>
      </c>
      <c r="D25" s="26">
        <v>42475</v>
      </c>
      <c r="E25" s="26">
        <v>42478</v>
      </c>
      <c r="F25" s="27">
        <v>42719</v>
      </c>
      <c r="G25" s="28">
        <v>0.65</v>
      </c>
      <c r="H25" s="30">
        <v>129082.50354999999</v>
      </c>
      <c r="I25" s="29" t="s">
        <v>18</v>
      </c>
      <c r="J25" s="29" t="s">
        <v>18</v>
      </c>
      <c r="K25" s="29" t="s">
        <v>18</v>
      </c>
      <c r="L25" s="29" t="s">
        <v>18</v>
      </c>
      <c r="M25" s="30">
        <f>H25</f>
        <v>129082.50354999999</v>
      </c>
      <c r="N25" s="31"/>
    </row>
    <row r="26" spans="1:16" x14ac:dyDescent="0.35">
      <c r="A26" s="69"/>
      <c r="B26" s="33" t="s">
        <v>16</v>
      </c>
      <c r="C26" s="21"/>
      <c r="D26" s="21"/>
      <c r="E26" s="21"/>
      <c r="F26" s="22"/>
      <c r="G26" s="34">
        <f>SUM(G24:G25)</f>
        <v>1</v>
      </c>
      <c r="H26" s="44">
        <v>0</v>
      </c>
      <c r="I26" s="21"/>
      <c r="J26" s="21"/>
      <c r="K26" s="21"/>
      <c r="L26" s="21"/>
      <c r="M26" s="24">
        <f>SUM(M24:M25)</f>
        <v>198588.07675000001</v>
      </c>
      <c r="N26" s="24">
        <v>808482</v>
      </c>
      <c r="O26" s="36">
        <f>M26/N26</f>
        <v>0.2456307954289644</v>
      </c>
    </row>
    <row r="27" spans="1:16" x14ac:dyDescent="0.35">
      <c r="A27" s="64">
        <v>2016</v>
      </c>
      <c r="B27" s="13" t="s">
        <v>15</v>
      </c>
      <c r="C27" s="26">
        <v>42730</v>
      </c>
      <c r="D27" s="26">
        <v>42730</v>
      </c>
      <c r="E27" s="26">
        <v>42731</v>
      </c>
      <c r="F27" s="27">
        <v>43090</v>
      </c>
      <c r="G27" s="28">
        <v>0.28000000000000003</v>
      </c>
      <c r="H27" s="42">
        <v>55629.270759999999</v>
      </c>
      <c r="I27" s="29" t="s">
        <v>18</v>
      </c>
      <c r="J27" s="29" t="s">
        <v>18</v>
      </c>
      <c r="K27" s="29" t="s">
        <v>18</v>
      </c>
      <c r="L27" s="29" t="s">
        <v>18</v>
      </c>
      <c r="M27" s="43">
        <f>H27</f>
        <v>55629.270759999999</v>
      </c>
      <c r="N27" s="31"/>
      <c r="O27" s="13"/>
    </row>
    <row r="28" spans="1:16" x14ac:dyDescent="0.35">
      <c r="A28" s="66"/>
      <c r="B28" s="13" t="s">
        <v>17</v>
      </c>
      <c r="C28" s="26">
        <v>42852</v>
      </c>
      <c r="D28" s="26">
        <v>42852</v>
      </c>
      <c r="E28" s="26">
        <v>42853</v>
      </c>
      <c r="F28" s="27">
        <v>43090</v>
      </c>
      <c r="G28" s="28">
        <v>0.57999999999999996</v>
      </c>
      <c r="H28" s="42">
        <v>115242.36513999999</v>
      </c>
      <c r="I28" s="29" t="s">
        <v>18</v>
      </c>
      <c r="J28" s="29" t="s">
        <v>18</v>
      </c>
      <c r="K28" s="29" t="s">
        <v>18</v>
      </c>
      <c r="L28" s="29" t="s">
        <v>18</v>
      </c>
      <c r="M28" s="30">
        <f>H28</f>
        <v>115242.36513999999</v>
      </c>
    </row>
    <row r="29" spans="1:16" x14ac:dyDescent="0.35">
      <c r="A29" s="67"/>
      <c r="B29" s="33" t="s">
        <v>16</v>
      </c>
      <c r="C29" s="47"/>
      <c r="D29" s="21"/>
      <c r="E29" s="21"/>
      <c r="F29" s="22"/>
      <c r="G29" s="34">
        <f>SUM(G27:G28)</f>
        <v>0.86</v>
      </c>
      <c r="H29" s="44"/>
      <c r="I29" s="21"/>
      <c r="J29" s="21"/>
      <c r="K29" s="21"/>
      <c r="L29" s="21"/>
      <c r="M29" s="45">
        <f>SUM(M27:M28)</f>
        <v>170871.63589999999</v>
      </c>
      <c r="N29" s="24">
        <v>712217</v>
      </c>
      <c r="O29" s="36">
        <f>M29/N29</f>
        <v>0.23991513246664992</v>
      </c>
    </row>
    <row r="30" spans="1:16" x14ac:dyDescent="0.35">
      <c r="A30" s="64">
        <v>2017</v>
      </c>
      <c r="B30" s="13" t="s">
        <v>15</v>
      </c>
      <c r="C30" s="48">
        <v>43103</v>
      </c>
      <c r="D30" s="48">
        <v>43103</v>
      </c>
      <c r="E30" s="48">
        <v>43104</v>
      </c>
      <c r="F30" s="27">
        <v>43453</v>
      </c>
      <c r="G30" s="28">
        <v>0.11</v>
      </c>
      <c r="H30" s="30">
        <v>21861.781370000001</v>
      </c>
      <c r="I30" s="29" t="s">
        <v>18</v>
      </c>
      <c r="J30" s="29" t="s">
        <v>18</v>
      </c>
      <c r="K30" s="29" t="s">
        <v>18</v>
      </c>
      <c r="L30" s="29" t="s">
        <v>18</v>
      </c>
      <c r="M30" s="30">
        <f>H30</f>
        <v>21861.781370000001</v>
      </c>
      <c r="P30" s="49"/>
    </row>
    <row r="31" spans="1:16" x14ac:dyDescent="0.35">
      <c r="A31" s="66"/>
      <c r="B31" s="13" t="s">
        <v>17</v>
      </c>
      <c r="C31" s="48">
        <v>43217</v>
      </c>
      <c r="D31" s="48">
        <v>43217</v>
      </c>
      <c r="E31" s="48">
        <v>43218</v>
      </c>
      <c r="F31" s="27">
        <v>43453</v>
      </c>
      <c r="G31" s="28">
        <v>1.101</v>
      </c>
      <c r="H31" s="30">
        <v>218823.41021</v>
      </c>
      <c r="I31" s="29" t="s">
        <v>18</v>
      </c>
      <c r="J31" s="29" t="s">
        <v>18</v>
      </c>
      <c r="K31" s="29" t="s">
        <v>18</v>
      </c>
      <c r="L31" s="29" t="s">
        <v>18</v>
      </c>
      <c r="M31" s="30">
        <f>H31</f>
        <v>218823.41021</v>
      </c>
      <c r="P31" s="49"/>
    </row>
    <row r="32" spans="1:16" x14ac:dyDescent="0.35">
      <c r="A32" s="67"/>
      <c r="B32" s="33" t="s">
        <v>16</v>
      </c>
      <c r="C32" s="47"/>
      <c r="D32" s="21"/>
      <c r="E32" s="21"/>
      <c r="F32" s="22"/>
      <c r="G32" s="50">
        <f>SUM(G30:G31)</f>
        <v>1.2110000000000001</v>
      </c>
      <c r="H32" s="44"/>
      <c r="I32" s="21"/>
      <c r="J32" s="21"/>
      <c r="K32" s="21"/>
      <c r="L32" s="21"/>
      <c r="M32" s="24">
        <f>SUM(M30:M31)</f>
        <v>240685.19158000001</v>
      </c>
      <c r="N32" s="24">
        <v>997263</v>
      </c>
      <c r="O32" s="36">
        <f>M32/N32</f>
        <v>0.24134575491119195</v>
      </c>
      <c r="P32" s="49"/>
    </row>
    <row r="33" spans="1:16" x14ac:dyDescent="0.35">
      <c r="A33" s="64">
        <v>2018</v>
      </c>
      <c r="B33" s="13" t="s">
        <v>17</v>
      </c>
      <c r="C33" s="48">
        <v>43585</v>
      </c>
      <c r="D33" s="48">
        <v>43585</v>
      </c>
      <c r="E33" s="48">
        <v>43587</v>
      </c>
      <c r="F33" s="27">
        <v>43817</v>
      </c>
      <c r="G33" s="28">
        <v>0.95</v>
      </c>
      <c r="H33" s="30">
        <v>191484.10615000001</v>
      </c>
      <c r="I33" s="29" t="s">
        <v>18</v>
      </c>
      <c r="J33" s="29" t="s">
        <v>18</v>
      </c>
      <c r="K33" s="29" t="s">
        <v>18</v>
      </c>
      <c r="L33" s="29" t="s">
        <v>18</v>
      </c>
      <c r="M33" s="30">
        <f>H33</f>
        <v>191484.10615000001</v>
      </c>
      <c r="P33" s="49"/>
    </row>
    <row r="34" spans="1:16" x14ac:dyDescent="0.35">
      <c r="A34" s="67"/>
      <c r="B34" s="33" t="s">
        <v>16</v>
      </c>
      <c r="C34" s="47"/>
      <c r="D34" s="21"/>
      <c r="E34" s="21"/>
      <c r="F34" s="22"/>
      <c r="G34" s="34">
        <f>SUM(G33)</f>
        <v>0.95</v>
      </c>
      <c r="H34" s="44"/>
      <c r="I34" s="21"/>
      <c r="J34" s="21"/>
      <c r="K34" s="21"/>
      <c r="L34" s="21"/>
      <c r="M34" s="24">
        <f>SUM(M33)</f>
        <v>191484.10615000001</v>
      </c>
      <c r="N34" s="24">
        <v>917935</v>
      </c>
      <c r="O34" s="36">
        <f>M34/N34</f>
        <v>0.20860312129943842</v>
      </c>
      <c r="P34" s="49"/>
    </row>
    <row r="35" spans="1:16" x14ac:dyDescent="0.35">
      <c r="A35" s="64">
        <v>2019</v>
      </c>
      <c r="B35" s="13" t="s">
        <v>17</v>
      </c>
      <c r="C35" s="48">
        <v>44029</v>
      </c>
      <c r="D35" s="48">
        <v>44029</v>
      </c>
      <c r="E35" s="48">
        <v>44032</v>
      </c>
      <c r="F35" s="27">
        <v>44188</v>
      </c>
      <c r="G35" s="28">
        <v>0.31996999999999998</v>
      </c>
      <c r="H35" s="42">
        <v>323261.21141999995</v>
      </c>
      <c r="I35" s="29" t="s">
        <v>18</v>
      </c>
      <c r="J35" s="29" t="s">
        <v>18</v>
      </c>
      <c r="K35" s="29" t="s">
        <v>18</v>
      </c>
      <c r="L35" s="29" t="s">
        <v>18</v>
      </c>
      <c r="M35" s="30">
        <f>H35</f>
        <v>323261.21141999995</v>
      </c>
      <c r="P35" s="49"/>
    </row>
    <row r="36" spans="1:16" x14ac:dyDescent="0.35">
      <c r="A36" s="67"/>
      <c r="B36" s="33" t="s">
        <v>16</v>
      </c>
      <c r="C36" s="47"/>
      <c r="D36" s="21"/>
      <c r="E36" s="21"/>
      <c r="F36" s="22"/>
      <c r="G36" s="34">
        <f>SUM(G35)</f>
        <v>0.31996999999999998</v>
      </c>
      <c r="H36" s="44"/>
      <c r="I36" s="21"/>
      <c r="J36" s="21"/>
      <c r="K36" s="21"/>
      <c r="L36" s="21"/>
      <c r="M36" s="24">
        <f>SUM(M35)</f>
        <v>323261.21141999995</v>
      </c>
      <c r="N36" s="24">
        <v>2415630</v>
      </c>
      <c r="O36" s="36">
        <f>M36/N36</f>
        <v>0.13382066434843082</v>
      </c>
      <c r="P36" s="49"/>
    </row>
    <row r="37" spans="1:16" x14ac:dyDescent="0.35">
      <c r="A37" s="64">
        <v>2020</v>
      </c>
      <c r="B37" s="13" t="s">
        <v>17</v>
      </c>
      <c r="C37" s="48">
        <v>44316</v>
      </c>
      <c r="D37" s="48">
        <v>44316</v>
      </c>
      <c r="E37" s="48">
        <v>44319</v>
      </c>
      <c r="F37" s="27">
        <v>44559</v>
      </c>
      <c r="G37" s="28">
        <v>0.72</v>
      </c>
      <c r="H37" s="30">
        <v>707104.7892</v>
      </c>
      <c r="I37" s="29" t="s">
        <v>18</v>
      </c>
      <c r="J37" s="29" t="s">
        <v>18</v>
      </c>
      <c r="K37" s="29" t="s">
        <v>18</v>
      </c>
      <c r="L37" s="29" t="s">
        <v>18</v>
      </c>
      <c r="M37" s="30">
        <f>H37</f>
        <v>707104.7892</v>
      </c>
      <c r="P37" s="49"/>
    </row>
    <row r="38" spans="1:16" x14ac:dyDescent="0.35">
      <c r="A38" s="67"/>
      <c r="B38" s="33" t="s">
        <v>16</v>
      </c>
      <c r="C38" s="47"/>
      <c r="D38" s="21"/>
      <c r="E38" s="21"/>
      <c r="F38" s="21"/>
      <c r="G38" s="50">
        <f>SUM(G37)</f>
        <v>0.72</v>
      </c>
      <c r="H38" s="44"/>
      <c r="I38" s="21"/>
      <c r="J38" s="21"/>
      <c r="K38" s="21"/>
      <c r="L38" s="21"/>
      <c r="M38" s="24">
        <f>SUM(M37)</f>
        <v>707104.7892</v>
      </c>
      <c r="N38" s="24">
        <v>2975089</v>
      </c>
      <c r="O38" s="36">
        <f>M38/N38</f>
        <v>0.23767517180158307</v>
      </c>
      <c r="P38" s="49"/>
    </row>
    <row r="39" spans="1:16" x14ac:dyDescent="0.35">
      <c r="A39" s="64">
        <v>2021</v>
      </c>
      <c r="B39" s="13" t="s">
        <v>17</v>
      </c>
      <c r="C39" s="48">
        <v>44680</v>
      </c>
      <c r="D39" s="48">
        <v>44680</v>
      </c>
      <c r="E39" s="48">
        <v>44683</v>
      </c>
      <c r="F39" s="48">
        <v>44924</v>
      </c>
      <c r="G39" s="28">
        <v>0.64</v>
      </c>
      <c r="H39" s="30">
        <v>704041.27040000004</v>
      </c>
      <c r="I39" s="29" t="s">
        <v>18</v>
      </c>
      <c r="J39" s="29" t="s">
        <v>18</v>
      </c>
      <c r="K39" s="29" t="s">
        <v>18</v>
      </c>
      <c r="L39" s="29" t="s">
        <v>18</v>
      </c>
      <c r="M39" s="30">
        <f>H39</f>
        <v>704041.27040000004</v>
      </c>
      <c r="O39" s="39"/>
      <c r="P39" s="49"/>
    </row>
    <row r="40" spans="1:16" x14ac:dyDescent="0.35">
      <c r="A40" s="65"/>
      <c r="B40" s="51" t="s">
        <v>16</v>
      </c>
      <c r="C40" s="52"/>
      <c r="D40" s="52"/>
      <c r="E40" s="52"/>
      <c r="F40" s="52"/>
      <c r="G40" s="53">
        <f>SUM(G39)</f>
        <v>0.64</v>
      </c>
      <c r="H40" s="52"/>
      <c r="I40" s="52"/>
      <c r="J40" s="52"/>
      <c r="K40" s="52"/>
      <c r="L40" s="52"/>
      <c r="M40" s="54">
        <f>SUM(M39:M39)</f>
        <v>704041.27040000004</v>
      </c>
      <c r="N40" s="24">
        <v>3694527</v>
      </c>
      <c r="O40" s="36">
        <f>M40/N40</f>
        <v>0.19056330361099</v>
      </c>
    </row>
    <row r="41" spans="1:16" x14ac:dyDescent="0.35">
      <c r="A41" s="64">
        <v>2022</v>
      </c>
      <c r="B41" s="57" t="s">
        <v>17</v>
      </c>
      <c r="C41" s="58">
        <v>45044</v>
      </c>
      <c r="D41" s="58">
        <v>45044</v>
      </c>
      <c r="E41" s="58">
        <v>45048</v>
      </c>
      <c r="F41" s="58">
        <v>45086</v>
      </c>
      <c r="G41" s="59">
        <v>0.35</v>
      </c>
      <c r="H41" s="30">
        <f>G41*1100445355/1000</f>
        <v>385155.87424999999</v>
      </c>
      <c r="I41" s="29" t="s">
        <v>18</v>
      </c>
      <c r="J41" s="29" t="s">
        <v>18</v>
      </c>
      <c r="K41" s="29" t="s">
        <v>18</v>
      </c>
      <c r="L41" s="29" t="s">
        <v>18</v>
      </c>
      <c r="M41" s="30">
        <v>385155.87424999999</v>
      </c>
      <c r="N41" s="60"/>
      <c r="O41" s="60"/>
    </row>
    <row r="42" spans="1:16" x14ac:dyDescent="0.35">
      <c r="A42" s="65"/>
      <c r="B42" s="51" t="s">
        <v>16</v>
      </c>
      <c r="C42" s="52"/>
      <c r="D42" s="52"/>
      <c r="E42" s="52"/>
      <c r="F42" s="61"/>
      <c r="G42" s="63">
        <f>G41</f>
        <v>0.35</v>
      </c>
      <c r="H42" s="52"/>
      <c r="I42" s="52"/>
      <c r="J42" s="52"/>
      <c r="K42" s="52"/>
      <c r="L42" s="52"/>
      <c r="M42" s="62">
        <f>SUM(M41)</f>
        <v>385155.87424999999</v>
      </c>
      <c r="N42" s="24">
        <v>1373938.2459499999</v>
      </c>
      <c r="O42" s="36">
        <f>M42/N42</f>
        <v>0.28032982951405266</v>
      </c>
    </row>
    <row r="43" spans="1:16" x14ac:dyDescent="0.35">
      <c r="A43" s="64">
        <v>2023</v>
      </c>
      <c r="B43" s="57" t="s">
        <v>17</v>
      </c>
      <c r="C43" s="58">
        <v>45412</v>
      </c>
      <c r="D43" s="58">
        <v>45412</v>
      </c>
      <c r="E43" s="58">
        <v>45414</v>
      </c>
      <c r="F43" s="58">
        <v>45453</v>
      </c>
      <c r="G43" s="59">
        <v>0.44</v>
      </c>
      <c r="H43" s="30">
        <v>516198</v>
      </c>
      <c r="I43" s="29" t="s">
        <v>18</v>
      </c>
      <c r="J43" s="29" t="s">
        <v>18</v>
      </c>
      <c r="K43" s="29" t="s">
        <v>18</v>
      </c>
      <c r="L43" s="29" t="s">
        <v>18</v>
      </c>
      <c r="M43" s="30">
        <v>516198</v>
      </c>
      <c r="N43" s="60"/>
      <c r="O43" s="60"/>
    </row>
    <row r="44" spans="1:16" x14ac:dyDescent="0.35">
      <c r="A44" s="65"/>
      <c r="B44" s="51" t="s">
        <v>16</v>
      </c>
      <c r="C44" s="52"/>
      <c r="D44" s="52"/>
      <c r="E44" s="52"/>
      <c r="F44" s="61"/>
      <c r="G44" s="63">
        <f>G43</f>
        <v>0.44</v>
      </c>
      <c r="H44" s="52"/>
      <c r="I44" s="52"/>
      <c r="J44" s="52"/>
      <c r="K44" s="52"/>
      <c r="L44" s="52"/>
      <c r="M44" s="62">
        <f>SUM(M43)</f>
        <v>516198</v>
      </c>
      <c r="N44" s="24">
        <v>2876284</v>
      </c>
      <c r="O44" s="36">
        <f>M44/N44</f>
        <v>0.17946697892141389</v>
      </c>
    </row>
    <row r="45" spans="1:16" x14ac:dyDescent="0.35">
      <c r="A45" s="75">
        <v>2024</v>
      </c>
      <c r="B45" s="57" t="s">
        <v>15</v>
      </c>
      <c r="C45" s="58">
        <v>45656</v>
      </c>
      <c r="D45" s="58">
        <v>45656</v>
      </c>
      <c r="E45" s="58">
        <v>45671</v>
      </c>
      <c r="F45" s="58">
        <v>45708</v>
      </c>
      <c r="G45" s="76">
        <v>8.9124575560000002E-2</v>
      </c>
      <c r="H45" s="30">
        <v>111164</v>
      </c>
      <c r="I45" s="29"/>
      <c r="J45" s="29"/>
      <c r="K45" s="29"/>
      <c r="L45" s="29"/>
      <c r="M45" s="30">
        <v>111164</v>
      </c>
      <c r="N45" s="60"/>
      <c r="O45" s="60"/>
    </row>
    <row r="46" spans="1:16" x14ac:dyDescent="0.35">
      <c r="A46" s="65"/>
      <c r="B46" s="51" t="s">
        <v>16</v>
      </c>
      <c r="C46" s="52"/>
      <c r="D46" s="52"/>
      <c r="E46" s="52"/>
      <c r="F46" s="61"/>
      <c r="G46" s="77">
        <f>G45</f>
        <v>8.9124575560000002E-2</v>
      </c>
      <c r="H46" s="52"/>
      <c r="I46" s="52"/>
      <c r="J46" s="52"/>
      <c r="K46" s="52"/>
      <c r="L46" s="52"/>
      <c r="M46" s="62">
        <f>M45</f>
        <v>111164</v>
      </c>
      <c r="N46" s="24"/>
      <c r="O46" s="36"/>
    </row>
  </sheetData>
  <mergeCells count="19">
    <mergeCell ref="A37:A38"/>
    <mergeCell ref="A39:A40"/>
    <mergeCell ref="A45:A46"/>
    <mergeCell ref="A43:A44"/>
    <mergeCell ref="A30:A32"/>
    <mergeCell ref="A15:A16"/>
    <mergeCell ref="A3:A4"/>
    <mergeCell ref="A5:A6"/>
    <mergeCell ref="A7:A9"/>
    <mergeCell ref="A10:A12"/>
    <mergeCell ref="A13:A14"/>
    <mergeCell ref="A17:A18"/>
    <mergeCell ref="A19:A20"/>
    <mergeCell ref="A21:A23"/>
    <mergeCell ref="A24:A26"/>
    <mergeCell ref="A27:A29"/>
    <mergeCell ref="A41:A42"/>
    <mergeCell ref="A33:A34"/>
    <mergeCell ref="A35:A36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29:M39 M23 M6 M9 M15:M18 M20 M2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fe9c80-94cf-4020-8681-39b8c8bd0d52">
      <Terms xmlns="http://schemas.microsoft.com/office/infopath/2007/PartnerControls"/>
    </lcf76f155ced4ddcb4097134ff3c332f>
    <TaxCatchAll xmlns="cdcab5b5-3742-4006-a8e2-5e4262a551e3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AD607EAAD0DBE45964E53B615BE650E" ma:contentTypeVersion="15" ma:contentTypeDescription="Crie um novo documento." ma:contentTypeScope="" ma:versionID="fef7eb52057f2d9f5e4506308fb23775">
  <xsd:schema xmlns:xsd="http://www.w3.org/2001/XMLSchema" xmlns:xs="http://www.w3.org/2001/XMLSchema" xmlns:p="http://schemas.microsoft.com/office/2006/metadata/properties" xmlns:ns2="54fe9c80-94cf-4020-8681-39b8c8bd0d52" xmlns:ns3="cdcab5b5-3742-4006-a8e2-5e4262a551e3" targetNamespace="http://schemas.microsoft.com/office/2006/metadata/properties" ma:root="true" ma:fieldsID="471cc9fb6d28ecd5d47d800c1760be66" ns2:_="" ns3:_="">
    <xsd:import namespace="54fe9c80-94cf-4020-8681-39b8c8bd0d52"/>
    <xsd:import namespace="cdcab5b5-3742-4006-a8e2-5e4262a551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e9c80-94cf-4020-8681-39b8c8bd0d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296ee902-957c-4640-87b6-40205da5e2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ab5b5-3742-4006-a8e2-5e4262a551e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f145d1a-dadc-4c6e-b8ac-b51f39fe42ed}" ma:internalName="TaxCatchAll" ma:showField="CatchAllData" ma:web="cdcab5b5-3742-4006-a8e2-5e4262a551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1BB642-39EA-451B-8190-F0C7A81BB84D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cdcab5b5-3742-4006-a8e2-5e4262a551e3"/>
    <ds:schemaRef ds:uri="54fe9c80-94cf-4020-8681-39b8c8bd0d52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28CCF22-CE2D-45DC-8CED-D53415F73D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2284E2-3518-47E6-B6C4-F1A89ED61B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fe9c80-94cf-4020-8681-39b8c8bd0d52"/>
    <ds:schemaRef ds:uri="cdcab5b5-3742-4006-a8e2-5e4262a551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EQTL3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ALCANTARA LIMA</dc:creator>
  <cp:lastModifiedBy>EQUATORIAL</cp:lastModifiedBy>
  <dcterms:created xsi:type="dcterms:W3CDTF">2022-06-20T17:41:34Z</dcterms:created>
  <dcterms:modified xsi:type="dcterms:W3CDTF">2025-03-06T20:04:27Z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0x0101008AD607EAAD0DBE45964E53B615BE650E</vt:lpwstr>
  </property>
</Properties>
</file>