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auditados.natura.net/gri/Arquivos/gri/01. Análises Trimestrais/2023/3T23/"/>
    </mc:Choice>
  </mc:AlternateContent>
  <xr:revisionPtr revIDLastSave="0" documentId="13_ncr:1_{BCB7DBDD-4C3B-4D8A-A522-B27BA5FFA3E8}" xr6:coauthVersionLast="47" xr6:coauthVersionMax="47" xr10:uidLastSave="{00000000-0000-0000-0000-000000000000}"/>
  <bookViews>
    <workbookView xWindow="-120" yWindow="-120" windowWidth="20730" windowHeight="11160" xr2:uid="{00000000-000D-0000-FFFF-FFFF00000000}"/>
  </bookViews>
  <sheets>
    <sheet name="PPA Reconciliation" sheetId="5" r:id="rId1"/>
    <sheet name="FCF Reconciliation" sheetId="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9" i="6" l="1"/>
  <c r="Q27" i="6"/>
  <c r="Q23" i="6"/>
  <c r="Q21" i="6"/>
  <c r="Q18" i="6"/>
  <c r="Q14" i="6"/>
  <c r="Q12" i="6"/>
  <c r="Q10" i="6"/>
  <c r="R29" i="6"/>
  <c r="V29" i="6" s="1"/>
  <c r="L29" i="6"/>
  <c r="G29" i="6"/>
  <c r="R28" i="6"/>
  <c r="V28" i="6" s="1"/>
  <c r="Q28" i="6"/>
  <c r="L28" i="6"/>
  <c r="G28" i="6"/>
  <c r="R27" i="6"/>
  <c r="V27" i="6" s="1"/>
  <c r="L27" i="6"/>
  <c r="G27" i="6"/>
  <c r="R30" i="6"/>
  <c r="V30" i="6" s="1"/>
  <c r="Q30" i="6"/>
  <c r="V26" i="6"/>
  <c r="Q26" i="6"/>
  <c r="V25" i="6"/>
  <c r="Q25" i="6"/>
  <c r="V24" i="6"/>
  <c r="Q24" i="6"/>
  <c r="V23" i="6"/>
  <c r="V22" i="6"/>
  <c r="Q22" i="6"/>
  <c r="V21" i="6"/>
  <c r="V19" i="6"/>
  <c r="Q19" i="6"/>
  <c r="V18" i="6"/>
  <c r="V17" i="6"/>
  <c r="Q17" i="6"/>
  <c r="V16" i="6"/>
  <c r="Q16" i="6"/>
  <c r="V15" i="6"/>
  <c r="Q15" i="6"/>
  <c r="V14" i="6"/>
  <c r="V13" i="6"/>
  <c r="Q13" i="6"/>
  <c r="V12" i="6"/>
  <c r="V11" i="6"/>
  <c r="Q11" i="6"/>
  <c r="V10" i="6"/>
  <c r="V9" i="6"/>
  <c r="Q9" i="6"/>
  <c r="V8" i="6"/>
  <c r="Q8" i="6"/>
  <c r="V7" i="6"/>
  <c r="Q7" i="6"/>
  <c r="V14" i="5"/>
  <c r="V13" i="5"/>
  <c r="V12" i="5"/>
  <c r="V11" i="5"/>
  <c r="V10" i="5"/>
  <c r="V9" i="5"/>
  <c r="V8" i="5"/>
  <c r="V7" i="5"/>
  <c r="V6" i="5"/>
  <c r="Q6" i="5"/>
  <c r="Q7" i="5"/>
  <c r="Q8" i="5"/>
  <c r="Q9" i="5"/>
  <c r="Q10" i="5"/>
  <c r="Q11" i="5"/>
  <c r="Q12" i="5"/>
  <c r="Q13" i="5"/>
  <c r="Q14" i="5"/>
  <c r="Q5" i="5"/>
  <c r="J51" i="6" l="1"/>
  <c r="I51" i="6"/>
  <c r="H51" i="6"/>
  <c r="G51" i="6"/>
  <c r="F51" i="6"/>
  <c r="E51" i="6"/>
  <c r="D51" i="6"/>
  <c r="C51" i="6"/>
  <c r="J50" i="6"/>
  <c r="I50" i="6"/>
  <c r="H50" i="6"/>
  <c r="G50" i="6"/>
  <c r="F50" i="6"/>
  <c r="E50" i="6"/>
  <c r="D50" i="6"/>
  <c r="C50" i="6"/>
  <c r="J49" i="6"/>
  <c r="I49" i="6"/>
  <c r="H49" i="6"/>
  <c r="G49" i="6"/>
  <c r="F49" i="6"/>
  <c r="E49" i="6"/>
  <c r="D49" i="6"/>
  <c r="C49" i="6"/>
  <c r="G5" i="5"/>
  <c r="L5" i="5"/>
  <c r="L6" i="5"/>
  <c r="L7" i="5"/>
  <c r="L8" i="5"/>
  <c r="L9" i="5"/>
  <c r="L10" i="5"/>
  <c r="L11" i="5"/>
  <c r="L12" i="5"/>
  <c r="L13" i="5"/>
  <c r="L14" i="5"/>
</calcChain>
</file>

<file path=xl/sharedStrings.xml><?xml version="1.0" encoding="utf-8"?>
<sst xmlns="http://schemas.openxmlformats.org/spreadsheetml/2006/main" count="117" uniqueCount="71">
  <si>
    <t>-</t>
  </si>
  <si>
    <t>Income Tax and Social Contribution</t>
  </si>
  <si>
    <t>Selling, Marketing and Logistics Expenses</t>
  </si>
  <si>
    <t>R$ million</t>
  </si>
  <si>
    <t>INCOME (LOSS) FOR THE PERIOD</t>
  </si>
  <si>
    <t>Discontinued Operations</t>
  </si>
  <si>
    <t>Financial Income/(Expenses), net</t>
  </si>
  <si>
    <t>Other Operating Income (Expenses), Net</t>
  </si>
  <si>
    <t>Administrative, R&amp;D, IT and Project Expenses</t>
  </si>
  <si>
    <t>GROSS PROFIT</t>
  </si>
  <si>
    <t>Cost of Products Sold</t>
  </si>
  <si>
    <t>NET REVENUE</t>
  </si>
  <si>
    <t>Natura &amp;Co - Consolidated (R$ million)</t>
  </si>
  <si>
    <t>Purchase Price Allocation (PPA) Amortization</t>
  </si>
  <si>
    <t>Q1-21</t>
  </si>
  <si>
    <t>Q2-21</t>
  </si>
  <si>
    <t>Q3-21</t>
  </si>
  <si>
    <t>Q4-21</t>
  </si>
  <si>
    <t>Q1-20</t>
  </si>
  <si>
    <t>Q2-20</t>
  </si>
  <si>
    <t>Q3-20</t>
  </si>
  <si>
    <t>Q4-20</t>
  </si>
  <si>
    <t>Q1-22</t>
  </si>
  <si>
    <t>Q2-22</t>
  </si>
  <si>
    <t>Q3-22</t>
  </si>
  <si>
    <t>Q4-22</t>
  </si>
  <si>
    <t>FY20</t>
  </si>
  <si>
    <t>FY21</t>
  </si>
  <si>
    <t>Depreciation and Amortization</t>
  </si>
  <si>
    <t>Internal Cash Generation</t>
  </si>
  <si>
    <t>Working Capital Decrease / (Increase)</t>
  </si>
  <si>
    <t>Cash Generation (Use) Before Capex</t>
  </si>
  <si>
    <t>Capex</t>
  </si>
  <si>
    <t xml:space="preserve">Free Cash Flow </t>
  </si>
  <si>
    <t>Old Methodology</t>
  </si>
  <si>
    <t>New Methodology</t>
  </si>
  <si>
    <t>Sale of Assets</t>
  </si>
  <si>
    <t>Net income (loss)</t>
  </si>
  <si>
    <t>Depreciation and amortization</t>
  </si>
  <si>
    <t>Non-cash Adjustments to Net Income</t>
  </si>
  <si>
    <t>Adjusted Net income</t>
  </si>
  <si>
    <t>Decrease / (Increase) in Working Capital</t>
  </si>
  <si>
    <t>Inventories</t>
  </si>
  <si>
    <t>Accounts receivable</t>
  </si>
  <si>
    <t>Accounts payable</t>
  </si>
  <si>
    <t>Other assets and liabilities</t>
  </si>
  <si>
    <t>Income tax and social contribution</t>
  </si>
  <si>
    <t>Interest on debt</t>
  </si>
  <si>
    <t>Lease payments</t>
  </si>
  <si>
    <t>Other operating activities</t>
  </si>
  <si>
    <t>Other financing and investing activities</t>
  </si>
  <si>
    <t>Cash Balance Variation</t>
  </si>
  <si>
    <r>
      <t xml:space="preserve">Net Income (Loss) Reported </t>
    </r>
    <r>
      <rPr>
        <b/>
        <vertAlign val="superscript"/>
        <sz val="8"/>
        <rFont val="Verdana"/>
        <family val="2"/>
      </rPr>
      <t>a</t>
    </r>
  </si>
  <si>
    <r>
      <t xml:space="preserve">Non-Cash/Others </t>
    </r>
    <r>
      <rPr>
        <vertAlign val="superscript"/>
        <sz val="8"/>
        <rFont val="Verdana"/>
        <family val="2"/>
      </rPr>
      <t>b</t>
    </r>
  </si>
  <si>
    <r>
      <rPr>
        <i/>
        <vertAlign val="superscript"/>
        <sz val="8"/>
        <rFont val="Verdana"/>
        <family val="2"/>
      </rPr>
      <t>a</t>
    </r>
    <r>
      <rPr>
        <i/>
        <sz val="8"/>
        <rFont val="Verdana"/>
        <family val="2"/>
      </rPr>
      <t xml:space="preserve"> Attributable to the controlling shareholders</t>
    </r>
  </si>
  <si>
    <r>
      <rPr>
        <i/>
        <vertAlign val="superscript"/>
        <sz val="8"/>
        <color theme="1"/>
        <rFont val="Verdana"/>
        <family val="2"/>
      </rPr>
      <t>b</t>
    </r>
    <r>
      <rPr>
        <i/>
        <sz val="8"/>
        <color theme="1"/>
        <rFont val="Verdana"/>
        <family val="2"/>
      </rPr>
      <t xml:space="preserve"> Includes the effects of deferred income tax, fixed and intangible assets write-offs, FX on translation </t>
    </r>
    <r>
      <rPr>
        <i/>
        <sz val="8"/>
        <rFont val="Verdana"/>
        <family val="2"/>
      </rPr>
      <t xml:space="preserve">of working capital, 
fixed assets, etc. </t>
    </r>
  </si>
  <si>
    <t>Chart Comparison - In R$ million</t>
  </si>
  <si>
    <t>New Methodology - published since Q4-21</t>
  </si>
  <si>
    <t>Old Methodology - discontinued in Q4-21</t>
  </si>
  <si>
    <t xml:space="preserve">In an effort to increase transparency, since Q4-21 we heve been disclosing a new methodology for free cash flow, which reconciles directly with our financial statements. 
Main differences between the old and the new mehodology relate to the allocation of exchange rate variations and financial expenses. For more details, please refer to our Earnings Release. </t>
  </si>
  <si>
    <t xml:space="preserve"> -   </t>
  </si>
  <si>
    <t>Q1-23</t>
  </si>
  <si>
    <t>Q2-23</t>
  </si>
  <si>
    <t>Q3-23</t>
  </si>
  <si>
    <t>Q4-23</t>
  </si>
  <si>
    <t>Cash from Continuing Operations</t>
  </si>
  <si>
    <t>Exchange rate variation on cash balance</t>
  </si>
  <si>
    <t>Free Cash Flow - Continuing Operations</t>
  </si>
  <si>
    <t>Operating activities - discontinued operations</t>
  </si>
  <si>
    <t>Payment of lease - principal - discontinued operations</t>
  </si>
  <si>
    <t>Capex - discountinued operations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</si>
</sst>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_([$€-2]* #,##0.00_);_([$€-2]* \(#,##0.00\);_([$€-2]* &quot;-&quot;??_)"/>
    <numFmt numFmtId="166" formatCode="#,##0.0_);\(#,##0.0\);_(* &quot;-&quot;??_)"/>
    <numFmt numFmtId="167" formatCode="#,##0.0;\(#,##0.0\);0"/>
    <numFmt numFmtId="168" formatCode="#,##0.0;\(#,##0.0\)"/>
    <numFmt numFmtId="169" formatCode="#,##0.0;\(#,##0.0\);0.0"/>
  </numFmts>
  <fonts count="26" x14ac:knownFonts="1">
    <font>
      <sz val="11"/>
      <color theme="1"/>
      <name val="Calibri"/>
      <family val="2"/>
      <scheme val="minor"/>
    </font>
    <font>
      <sz val="11"/>
      <color theme="1"/>
      <name val="Calibri"/>
      <family val="2"/>
      <scheme val="minor"/>
    </font>
    <font>
      <sz val="10"/>
      <name val="Arial"/>
      <family val="2"/>
    </font>
    <font>
      <sz val="10"/>
      <name val="Comic Sans MS"/>
      <family val="4"/>
    </font>
    <font>
      <sz val="10"/>
      <color theme="1"/>
      <name val="Gill Sans MT"/>
      <family val="2"/>
    </font>
    <font>
      <sz val="11"/>
      <color theme="1"/>
      <name val="Verdana"/>
      <family val="2"/>
    </font>
    <font>
      <sz val="10"/>
      <color theme="1"/>
      <name val="Verdana"/>
      <family val="2"/>
    </font>
    <font>
      <sz val="8"/>
      <name val="Calibri"/>
      <family val="2"/>
      <scheme val="minor"/>
    </font>
    <font>
      <b/>
      <sz val="10"/>
      <color theme="1"/>
      <name val="Verdana"/>
      <family val="2"/>
    </font>
    <font>
      <b/>
      <i/>
      <sz val="12"/>
      <color theme="1"/>
      <name val="Verdana"/>
      <family val="2"/>
    </font>
    <font>
      <sz val="8"/>
      <name val="Verdana"/>
      <family val="2"/>
    </font>
    <font>
      <sz val="8"/>
      <color theme="1"/>
      <name val="Verdana"/>
      <family val="2"/>
    </font>
    <font>
      <b/>
      <i/>
      <sz val="8"/>
      <color theme="1"/>
      <name val="Verdana"/>
      <family val="2"/>
    </font>
    <font>
      <b/>
      <sz val="8"/>
      <color theme="0"/>
      <name val="Verdana"/>
      <family val="2"/>
    </font>
    <font>
      <b/>
      <sz val="8"/>
      <color theme="1"/>
      <name val="Verdana"/>
      <family val="2"/>
    </font>
    <font>
      <b/>
      <vertAlign val="superscript"/>
      <sz val="8"/>
      <name val="Verdana"/>
      <family val="2"/>
    </font>
    <font>
      <b/>
      <sz val="8"/>
      <name val="Verdana"/>
      <family val="2"/>
    </font>
    <font>
      <vertAlign val="superscript"/>
      <sz val="8"/>
      <name val="Verdana"/>
      <family val="2"/>
    </font>
    <font>
      <sz val="8"/>
      <color theme="0"/>
      <name val="Verdana"/>
      <family val="2"/>
    </font>
    <font>
      <i/>
      <sz val="8"/>
      <name val="Verdana"/>
      <family val="2"/>
    </font>
    <font>
      <i/>
      <vertAlign val="superscript"/>
      <sz val="8"/>
      <name val="Verdana"/>
      <family val="2"/>
    </font>
    <font>
      <i/>
      <vertAlign val="superscript"/>
      <sz val="8"/>
      <color theme="1"/>
      <name val="Verdana"/>
      <family val="2"/>
    </font>
    <font>
      <i/>
      <sz val="8"/>
      <color theme="1"/>
      <name val="Verdana"/>
      <family val="2"/>
    </font>
    <font>
      <b/>
      <u/>
      <sz val="10"/>
      <color rgb="FF0A4137"/>
      <name val="Verdana"/>
      <family val="2"/>
    </font>
    <font>
      <sz val="8"/>
      <color theme="1" tint="0.499984740745262"/>
      <name val="Verdana"/>
      <family val="2"/>
    </font>
    <font>
      <sz val="9"/>
      <color theme="1"/>
      <name val="Verdana"/>
      <family val="2"/>
    </font>
  </fonts>
  <fills count="4">
    <fill>
      <patternFill patternType="none"/>
    </fill>
    <fill>
      <patternFill patternType="gray125"/>
    </fill>
    <fill>
      <patternFill patternType="solid">
        <fgColor rgb="FF0A4137"/>
        <bgColor indexed="64"/>
      </patternFill>
    </fill>
    <fill>
      <patternFill patternType="solid">
        <fgColor rgb="FFE3D7C6"/>
        <bgColor indexed="64"/>
      </patternFill>
    </fill>
  </fills>
  <borders count="20">
    <border>
      <left/>
      <right/>
      <top/>
      <bottom/>
      <diagonal/>
    </border>
    <border>
      <left/>
      <right/>
      <top/>
      <bottom style="double">
        <color indexed="64"/>
      </bottom>
      <diagonal/>
    </border>
    <border>
      <left/>
      <right/>
      <top style="thin">
        <color theme="0"/>
      </top>
      <bottom/>
      <diagonal/>
    </border>
    <border>
      <left/>
      <right/>
      <top style="thin">
        <color theme="0"/>
      </top>
      <bottom style="thin">
        <color theme="0"/>
      </bottom>
      <diagonal/>
    </border>
    <border>
      <left/>
      <right/>
      <top/>
      <bottom style="thin">
        <color indexed="64"/>
      </bottom>
      <diagonal/>
    </border>
    <border>
      <left/>
      <right/>
      <top/>
      <bottom style="thin">
        <color theme="0"/>
      </bottom>
      <diagonal/>
    </border>
    <border>
      <left style="dashed">
        <color auto="1"/>
      </left>
      <right style="dashed">
        <color auto="1"/>
      </right>
      <top style="dashed">
        <color auto="1"/>
      </top>
      <bottom/>
      <diagonal/>
    </border>
    <border>
      <left style="dashed">
        <color auto="1"/>
      </left>
      <right style="dashed">
        <color auto="1"/>
      </right>
      <top/>
      <bottom/>
      <diagonal/>
    </border>
    <border>
      <left style="dashed">
        <color auto="1"/>
      </left>
      <right style="dashed">
        <color auto="1"/>
      </right>
      <top/>
      <bottom style="dashed">
        <color auto="1"/>
      </bottom>
      <diagonal/>
    </border>
    <border>
      <left/>
      <right/>
      <top/>
      <bottom style="thin">
        <color rgb="FFE3D7C6"/>
      </bottom>
      <diagonal/>
    </border>
    <border>
      <left/>
      <right/>
      <top style="thin">
        <color rgb="FFE3D7C6"/>
      </top>
      <bottom/>
      <diagonal/>
    </border>
    <border>
      <left/>
      <right/>
      <top style="thin">
        <color rgb="FFE3D7C6"/>
      </top>
      <bottom style="thin">
        <color rgb="FFE3D7C6"/>
      </bottom>
      <diagonal/>
    </border>
    <border>
      <left style="dashed">
        <color auto="1"/>
      </left>
      <right style="dashed">
        <color auto="1"/>
      </right>
      <top/>
      <bottom style="thin">
        <color rgb="FFE3D7C6"/>
      </bottom>
      <diagonal/>
    </border>
    <border>
      <left style="dashed">
        <color auto="1"/>
      </left>
      <right style="dashed">
        <color auto="1"/>
      </right>
      <top style="thin">
        <color rgb="FFE3D7C6"/>
      </top>
      <bottom/>
      <diagonal/>
    </border>
    <border>
      <left style="dashed">
        <color auto="1"/>
      </left>
      <right style="dashed">
        <color auto="1"/>
      </right>
      <top style="thin">
        <color rgb="FFE3D7C6"/>
      </top>
      <bottom style="thin">
        <color rgb="FFE3D7C6"/>
      </bottom>
      <diagonal/>
    </border>
    <border>
      <left style="dashed">
        <color auto="1"/>
      </left>
      <right style="dashed">
        <color auto="1"/>
      </right>
      <top/>
      <bottom style="thin">
        <color theme="0"/>
      </bottom>
      <diagonal/>
    </border>
    <border>
      <left style="dashed">
        <color auto="1"/>
      </left>
      <right style="dashed">
        <color auto="1"/>
      </right>
      <top style="thin">
        <color theme="0"/>
      </top>
      <bottom style="thin">
        <color theme="0"/>
      </bottom>
      <diagonal/>
    </border>
    <border>
      <left style="dashed">
        <color auto="1"/>
      </left>
      <right style="dashed">
        <color auto="1"/>
      </right>
      <top style="medium">
        <color theme="0"/>
      </top>
      <bottom style="thin">
        <color theme="0"/>
      </bottom>
      <diagonal/>
    </border>
    <border>
      <left style="dashed">
        <color auto="1"/>
      </left>
      <right style="dashed">
        <color auto="1"/>
      </right>
      <top style="thin">
        <color theme="0"/>
      </top>
      <bottom style="dashed">
        <color auto="1"/>
      </bottom>
      <diagonal/>
    </border>
    <border>
      <left/>
      <right/>
      <top style="medium">
        <color theme="0"/>
      </top>
      <bottom style="thin">
        <color theme="0"/>
      </bottom>
      <diagonal/>
    </border>
  </borders>
  <cellStyleXfs count="9">
    <xf numFmtId="0" fontId="0" fillId="0" borderId="0"/>
    <xf numFmtId="43" fontId="1" fillId="0" borderId="0" applyFont="0" applyFill="0" applyBorder="0" applyAlignment="0" applyProtection="0"/>
    <xf numFmtId="0" fontId="2" fillId="0" borderId="0"/>
    <xf numFmtId="164" fontId="2" fillId="0" borderId="0" applyFont="0" applyFill="0" applyBorder="0" applyAlignment="0" applyProtection="0"/>
    <xf numFmtId="165" fontId="3" fillId="0" borderId="0"/>
    <xf numFmtId="9" fontId="4" fillId="0" borderId="0" applyFont="0" applyFill="0" applyBorder="0" applyAlignment="0" applyProtection="0"/>
    <xf numFmtId="9" fontId="2" fillId="0" borderId="0" applyFont="0" applyFill="0" applyBorder="0" applyAlignment="0" applyProtection="0"/>
    <xf numFmtId="0" fontId="6" fillId="0" borderId="0"/>
    <xf numFmtId="43" fontId="1" fillId="0" borderId="0" applyFont="0" applyFill="0" applyBorder="0" applyAlignment="0" applyProtection="0"/>
  </cellStyleXfs>
  <cellXfs count="82">
    <xf numFmtId="0" fontId="0" fillId="0" borderId="0" xfId="0"/>
    <xf numFmtId="0" fontId="5" fillId="0" borderId="0" xfId="0" applyFont="1"/>
    <xf numFmtId="0" fontId="6" fillId="0" borderId="0" xfId="0" applyFont="1"/>
    <xf numFmtId="0" fontId="8" fillId="0" borderId="0" xfId="0" applyFont="1"/>
    <xf numFmtId="0" fontId="9" fillId="0" borderId="4" xfId="0" applyFont="1" applyBorder="1"/>
    <xf numFmtId="165" fontId="10" fillId="0" borderId="0" xfId="4" applyFont="1" applyAlignment="1">
      <alignment horizontal="left" vertical="center" indent="3"/>
    </xf>
    <xf numFmtId="168" fontId="10" fillId="0" borderId="0" xfId="0" applyNumberFormat="1" applyFont="1" applyAlignment="1">
      <alignment horizontal="right" vertical="center"/>
    </xf>
    <xf numFmtId="166" fontId="10" fillId="0" borderId="0" xfId="3" applyNumberFormat="1" applyFont="1" applyFill="1" applyBorder="1" applyAlignment="1">
      <alignment vertical="center"/>
    </xf>
    <xf numFmtId="166" fontId="10" fillId="0" borderId="0" xfId="3" applyNumberFormat="1" applyFont="1" applyFill="1" applyAlignment="1">
      <alignment vertical="center"/>
    </xf>
    <xf numFmtId="0" fontId="11" fillId="0" borderId="0" xfId="0" applyFont="1"/>
    <xf numFmtId="0" fontId="12" fillId="0" borderId="4" xfId="0" applyFont="1" applyBorder="1"/>
    <xf numFmtId="0" fontId="12" fillId="0" borderId="0" xfId="0" applyFont="1"/>
    <xf numFmtId="0" fontId="13" fillId="2" borderId="0" xfId="2" applyFont="1" applyFill="1" applyAlignment="1">
      <alignment horizontal="left" vertical="center" wrapText="1"/>
    </xf>
    <xf numFmtId="0" fontId="14" fillId="0" borderId="0" xfId="0" applyFont="1"/>
    <xf numFmtId="165" fontId="10" fillId="0" borderId="0" xfId="4" applyFont="1" applyAlignment="1">
      <alignment horizontal="left" vertical="center" indent="2"/>
    </xf>
    <xf numFmtId="166" fontId="10" fillId="0" borderId="0" xfId="3" applyNumberFormat="1" applyFont="1" applyBorder="1" applyAlignment="1">
      <alignment vertical="center"/>
    </xf>
    <xf numFmtId="166" fontId="10" fillId="0" borderId="7" xfId="3" applyNumberFormat="1" applyFont="1" applyBorder="1" applyAlignment="1">
      <alignment vertical="center"/>
    </xf>
    <xf numFmtId="0" fontId="10" fillId="0" borderId="0" xfId="4" applyNumberFormat="1" applyFont="1" applyAlignment="1">
      <alignment horizontal="left" vertical="center" indent="2"/>
    </xf>
    <xf numFmtId="0" fontId="18" fillId="2" borderId="0" xfId="2" applyFont="1" applyFill="1" applyAlignment="1">
      <alignment horizontal="left" vertical="center" wrapText="1"/>
    </xf>
    <xf numFmtId="0" fontId="14" fillId="3" borderId="0" xfId="7" applyFont="1" applyFill="1" applyAlignment="1">
      <alignment horizontal="left" vertical="center" indent="1"/>
    </xf>
    <xf numFmtId="168" fontId="16" fillId="3" borderId="0" xfId="0" applyNumberFormat="1" applyFont="1" applyFill="1" applyAlignment="1">
      <alignment horizontal="right" vertical="center"/>
    </xf>
    <xf numFmtId="168" fontId="16" fillId="3" borderId="7" xfId="0" applyNumberFormat="1" applyFont="1" applyFill="1" applyBorder="1" applyAlignment="1">
      <alignment horizontal="right" vertical="center"/>
    </xf>
    <xf numFmtId="165" fontId="10" fillId="0" borderId="9" xfId="4" applyFont="1" applyBorder="1" applyAlignment="1">
      <alignment horizontal="left" vertical="center" indent="2"/>
    </xf>
    <xf numFmtId="166" fontId="10" fillId="0" borderId="9" xfId="3" applyNumberFormat="1" applyFont="1" applyBorder="1" applyAlignment="1">
      <alignment vertical="center"/>
    </xf>
    <xf numFmtId="166" fontId="10" fillId="0" borderId="12" xfId="3" applyNumberFormat="1" applyFont="1" applyBorder="1" applyAlignment="1">
      <alignment vertical="center"/>
    </xf>
    <xf numFmtId="0" fontId="10" fillId="0" borderId="10" xfId="4" applyNumberFormat="1" applyFont="1" applyBorder="1" applyAlignment="1">
      <alignment horizontal="left" vertical="center" indent="2"/>
    </xf>
    <xf numFmtId="166" fontId="10" fillId="0" borderId="10" xfId="3" applyNumberFormat="1" applyFont="1" applyBorder="1" applyAlignment="1">
      <alignment vertical="center"/>
    </xf>
    <xf numFmtId="166" fontId="10" fillId="0" borderId="13" xfId="3" applyNumberFormat="1" applyFont="1" applyBorder="1" applyAlignment="1">
      <alignment vertical="center"/>
    </xf>
    <xf numFmtId="168" fontId="10" fillId="0" borderId="7" xfId="0" applyNumberFormat="1" applyFont="1" applyBorder="1" applyAlignment="1">
      <alignment horizontal="right" vertical="center"/>
    </xf>
    <xf numFmtId="166" fontId="10" fillId="0" borderId="7" xfId="3" applyNumberFormat="1" applyFont="1" applyFill="1" applyBorder="1" applyAlignment="1">
      <alignment vertical="center"/>
    </xf>
    <xf numFmtId="165" fontId="10" fillId="0" borderId="11" xfId="4" applyFont="1" applyBorder="1" applyAlignment="1">
      <alignment horizontal="left" vertical="center" indent="2"/>
    </xf>
    <xf numFmtId="166" fontId="10" fillId="0" borderId="11" xfId="3" applyNumberFormat="1" applyFont="1" applyBorder="1" applyAlignment="1">
      <alignment vertical="center"/>
    </xf>
    <xf numFmtId="166" fontId="10" fillId="0" borderId="14" xfId="3" applyNumberFormat="1" applyFont="1" applyBorder="1" applyAlignment="1">
      <alignment vertical="center"/>
    </xf>
    <xf numFmtId="168" fontId="16" fillId="3" borderId="8" xfId="0" applyNumberFormat="1" applyFont="1" applyFill="1" applyBorder="1" applyAlignment="1">
      <alignment horizontal="right" vertical="center"/>
    </xf>
    <xf numFmtId="0" fontId="13" fillId="2" borderId="0" xfId="2" applyFont="1" applyFill="1" applyAlignment="1">
      <alignment horizontal="right" vertical="center" wrapText="1"/>
    </xf>
    <xf numFmtId="0" fontId="13" fillId="2" borderId="6" xfId="2" applyFont="1" applyFill="1" applyBorder="1" applyAlignment="1">
      <alignment horizontal="right" vertical="center" wrapText="1"/>
    </xf>
    <xf numFmtId="0" fontId="19" fillId="0" borderId="0" xfId="0" applyFont="1" applyAlignment="1">
      <alignment vertical="top" wrapText="1"/>
    </xf>
    <xf numFmtId="0" fontId="19" fillId="0" borderId="0" xfId="0" applyFont="1" applyAlignment="1">
      <alignment vertical="top"/>
    </xf>
    <xf numFmtId="0" fontId="19" fillId="0" borderId="0" xfId="0" applyFont="1"/>
    <xf numFmtId="0" fontId="23" fillId="0" borderId="0" xfId="0" applyFont="1"/>
    <xf numFmtId="43" fontId="6" fillId="0" borderId="0" xfId="1" applyFont="1"/>
    <xf numFmtId="0" fontId="6" fillId="0" borderId="1" xfId="0" applyFont="1" applyBorder="1" applyAlignment="1">
      <alignment horizontal="left" vertical="center" indent="1"/>
    </xf>
    <xf numFmtId="167" fontId="6" fillId="0" borderId="1" xfId="3" applyNumberFormat="1" applyFont="1" applyFill="1" applyBorder="1" applyAlignment="1">
      <alignment horizontal="right" vertical="center"/>
    </xf>
    <xf numFmtId="167" fontId="6" fillId="0" borderId="0" xfId="0" applyNumberFormat="1" applyFont="1"/>
    <xf numFmtId="1" fontId="13" fillId="2" borderId="0" xfId="2" quotePrefix="1" applyNumberFormat="1" applyFont="1" applyFill="1" applyAlignment="1">
      <alignment horizontal="center" vertical="center" wrapText="1"/>
    </xf>
    <xf numFmtId="1" fontId="13" fillId="2" borderId="6" xfId="2" quotePrefix="1" applyNumberFormat="1" applyFont="1" applyFill="1" applyBorder="1" applyAlignment="1">
      <alignment horizontal="center" vertical="center" wrapText="1"/>
    </xf>
    <xf numFmtId="0" fontId="14" fillId="0" borderId="5" xfId="0" applyFont="1" applyBorder="1" applyAlignment="1">
      <alignment horizontal="left" vertical="center"/>
    </xf>
    <xf numFmtId="43" fontId="14" fillId="0" borderId="5" xfId="1" applyFont="1" applyFill="1" applyBorder="1" applyAlignment="1">
      <alignment horizontal="right" vertical="center"/>
    </xf>
    <xf numFmtId="43" fontId="12" fillId="3" borderId="15" xfId="1" applyFont="1" applyFill="1" applyBorder="1" applyAlignment="1">
      <alignment horizontal="right" vertical="center"/>
    </xf>
    <xf numFmtId="0" fontId="11" fillId="0" borderId="3" xfId="0" applyFont="1" applyBorder="1" applyAlignment="1">
      <alignment horizontal="left" vertical="center" indent="1"/>
    </xf>
    <xf numFmtId="167" fontId="11" fillId="0" borderId="3" xfId="3" applyNumberFormat="1" applyFont="1" applyFill="1" applyBorder="1" applyAlignment="1">
      <alignment horizontal="right" vertical="center"/>
    </xf>
    <xf numFmtId="167" fontId="22" fillId="3" borderId="16" xfId="3" applyNumberFormat="1" applyFont="1" applyFill="1" applyBorder="1" applyAlignment="1">
      <alignment horizontal="right" vertical="center"/>
    </xf>
    <xf numFmtId="167" fontId="11" fillId="0" borderId="3" xfId="3" applyNumberFormat="1" applyFont="1" applyFill="1" applyBorder="1" applyAlignment="1"/>
    <xf numFmtId="0" fontId="14" fillId="0" borderId="3" xfId="0" applyFont="1" applyBorder="1" applyAlignment="1">
      <alignment horizontal="left" vertical="center"/>
    </xf>
    <xf numFmtId="167" fontId="14" fillId="0" borderId="3" xfId="3" applyNumberFormat="1" applyFont="1" applyFill="1" applyBorder="1" applyAlignment="1">
      <alignment horizontal="right" vertical="center"/>
    </xf>
    <xf numFmtId="167" fontId="12" fillId="3" borderId="16" xfId="3" applyNumberFormat="1" applyFont="1" applyFill="1" applyBorder="1" applyAlignment="1">
      <alignment horizontal="right" vertical="center"/>
    </xf>
    <xf numFmtId="167" fontId="14" fillId="0" borderId="3" xfId="3" applyNumberFormat="1" applyFont="1" applyFill="1" applyBorder="1" applyAlignment="1"/>
    <xf numFmtId="0" fontId="11" fillId="0" borderId="2" xfId="0" applyFont="1" applyBorder="1" applyAlignment="1">
      <alignment horizontal="left" vertical="center" indent="1"/>
    </xf>
    <xf numFmtId="43" fontId="11" fillId="0" borderId="2" xfId="1" applyFont="1" applyFill="1" applyBorder="1" applyAlignment="1">
      <alignment horizontal="right" vertical="center"/>
    </xf>
    <xf numFmtId="167" fontId="11" fillId="0" borderId="2" xfId="3" applyNumberFormat="1" applyFont="1" applyFill="1" applyBorder="1" applyAlignment="1">
      <alignment horizontal="right" vertical="center"/>
    </xf>
    <xf numFmtId="43" fontId="12" fillId="3" borderId="17" xfId="1" applyFont="1" applyFill="1" applyBorder="1" applyAlignment="1">
      <alignment horizontal="right" vertical="center"/>
    </xf>
    <xf numFmtId="43" fontId="11" fillId="0" borderId="5" xfId="1" applyFont="1" applyFill="1" applyBorder="1" applyAlignment="1">
      <alignment horizontal="right" vertical="center"/>
    </xf>
    <xf numFmtId="0" fontId="14" fillId="0" borderId="2" xfId="0" applyFont="1" applyBorder="1" applyAlignment="1">
      <alignment horizontal="left" vertical="center"/>
    </xf>
    <xf numFmtId="167" fontId="14" fillId="0" borderId="2" xfId="3" applyNumberFormat="1" applyFont="1" applyFill="1" applyBorder="1" applyAlignment="1">
      <alignment horizontal="right" vertical="center"/>
    </xf>
    <xf numFmtId="167" fontId="12" fillId="3" borderId="18" xfId="3" applyNumberFormat="1" applyFont="1" applyFill="1" applyBorder="1" applyAlignment="1">
      <alignment horizontal="right" vertical="center"/>
    </xf>
    <xf numFmtId="167" fontId="14" fillId="0" borderId="2" xfId="3" applyNumberFormat="1" applyFont="1" applyFill="1" applyBorder="1" applyAlignment="1"/>
    <xf numFmtId="0" fontId="24" fillId="0" borderId="0" xfId="0" applyFont="1"/>
    <xf numFmtId="168" fontId="24" fillId="0" borderId="0" xfId="0" applyNumberFormat="1" applyFont="1"/>
    <xf numFmtId="43" fontId="14" fillId="0" borderId="19" xfId="1" applyFont="1" applyFill="1" applyBorder="1" applyAlignment="1">
      <alignment horizontal="right" vertical="center"/>
    </xf>
    <xf numFmtId="167" fontId="10" fillId="0" borderId="3" xfId="3" applyNumberFormat="1" applyFont="1" applyFill="1" applyBorder="1" applyAlignment="1"/>
    <xf numFmtId="167" fontId="19" fillId="3" borderId="16" xfId="3" applyNumberFormat="1" applyFont="1" applyFill="1" applyBorder="1" applyAlignment="1">
      <alignment horizontal="right" vertical="center"/>
    </xf>
    <xf numFmtId="43" fontId="10" fillId="0" borderId="5" xfId="1" applyFont="1" applyFill="1" applyBorder="1" applyAlignment="1">
      <alignment horizontal="right" vertical="center"/>
    </xf>
    <xf numFmtId="167" fontId="16" fillId="0" borderId="2" xfId="3" applyNumberFormat="1" applyFont="1" applyFill="1" applyBorder="1" applyAlignment="1"/>
    <xf numFmtId="167" fontId="25" fillId="0" borderId="1" xfId="3" applyNumberFormat="1" applyFont="1" applyFill="1" applyBorder="1" applyAlignment="1">
      <alignment horizontal="right" vertical="center"/>
    </xf>
    <xf numFmtId="169" fontId="11" fillId="0" borderId="3" xfId="3" applyNumberFormat="1" applyFont="1" applyFill="1" applyBorder="1" applyAlignment="1"/>
    <xf numFmtId="169" fontId="14" fillId="0" borderId="3" xfId="3" applyNumberFormat="1" applyFont="1" applyFill="1" applyBorder="1" applyAlignment="1"/>
    <xf numFmtId="169" fontId="10" fillId="0" borderId="3" xfId="3" applyNumberFormat="1" applyFont="1" applyFill="1" applyBorder="1" applyAlignment="1"/>
    <xf numFmtId="169" fontId="10" fillId="0" borderId="5" xfId="1" applyNumberFormat="1" applyFont="1" applyFill="1" applyBorder="1" applyAlignment="1">
      <alignment horizontal="right" vertical="center"/>
    </xf>
    <xf numFmtId="169" fontId="16" fillId="0" borderId="2" xfId="3" applyNumberFormat="1" applyFont="1" applyFill="1" applyBorder="1" applyAlignment="1"/>
    <xf numFmtId="43" fontId="16" fillId="0" borderId="19" xfId="1" applyFont="1" applyFill="1" applyBorder="1" applyAlignment="1">
      <alignment horizontal="right" vertical="center"/>
    </xf>
    <xf numFmtId="0" fontId="13" fillId="2" borderId="0" xfId="0" applyFont="1" applyFill="1" applyAlignment="1">
      <alignment horizontal="center" vertical="center" wrapText="1"/>
    </xf>
    <xf numFmtId="165" fontId="10" fillId="0" borderId="0" xfId="4" applyFont="1" applyBorder="1" applyAlignment="1">
      <alignment horizontal="left" vertical="center" indent="2"/>
    </xf>
  </cellXfs>
  <cellStyles count="9">
    <cellStyle name="Comma" xfId="8" xr:uid="{0E802ED7-3FA7-46CE-A8C8-519BEA3129E8}"/>
    <cellStyle name="Normal" xfId="0" builtinId="0"/>
    <cellStyle name="Normal 134" xfId="7" xr:uid="{65B14368-0089-4372-9F29-E9F664DDAE5B}"/>
    <cellStyle name="Normal 6" xfId="2" xr:uid="{00000000-0005-0000-0000-000001000000}"/>
    <cellStyle name="Normal_Balanço_Mai_20041" xfId="4" xr:uid="{00000000-0005-0000-0000-000002000000}"/>
    <cellStyle name="Porcentagem 2" xfId="5" xr:uid="{00000000-0005-0000-0000-000004000000}"/>
    <cellStyle name="Porcentagem 5" xfId="6" xr:uid="{35661821-07D9-4FAC-9093-F5782625F43C}"/>
    <cellStyle name="Separador de milhares 2 2" xfId="3" xr:uid="{00000000-0005-0000-0000-000005000000}"/>
    <cellStyle name="Vírgula" xfId="1" builtinId="3"/>
  </cellStyles>
  <dxfs count="0"/>
  <tableStyles count="0" defaultTableStyle="TableStyleMedium2" defaultPivotStyle="PivotStyleLight16"/>
  <colors>
    <mruColors>
      <color rgb="FFE3D7C6"/>
      <color rgb="FF0A4137"/>
      <color rgb="FFCDC3BE"/>
      <color rgb="FF6E9B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'FCF Reconciliation'!$B$50</c:f>
              <c:strCache>
                <c:ptCount val="1"/>
                <c:pt idx="0">
                  <c:v>Old Methodology</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'FCF Reconciliation'!$C$49:$J$49</c:f>
              <c:strCache>
                <c:ptCount val="8"/>
                <c:pt idx="0">
                  <c:v>Q1-20</c:v>
                </c:pt>
                <c:pt idx="1">
                  <c:v>Q2-20</c:v>
                </c:pt>
                <c:pt idx="2">
                  <c:v>Q3-20</c:v>
                </c:pt>
                <c:pt idx="3">
                  <c:v>Q4-20</c:v>
                </c:pt>
                <c:pt idx="4">
                  <c:v>Q1-21</c:v>
                </c:pt>
                <c:pt idx="5">
                  <c:v>Q2-21</c:v>
                </c:pt>
                <c:pt idx="6">
                  <c:v>Q3-21</c:v>
                </c:pt>
                <c:pt idx="7">
                  <c:v>Q4-21</c:v>
                </c:pt>
              </c:strCache>
            </c:strRef>
          </c:cat>
          <c:val>
            <c:numRef>
              <c:f>'FCF Reconciliation'!$C$50:$J$50</c:f>
              <c:numCache>
                <c:formatCode>#,##0.0;\(#,##0.0\)</c:formatCode>
                <c:ptCount val="8"/>
                <c:pt idx="0">
                  <c:v>-1695.866480224917</c:v>
                </c:pt>
                <c:pt idx="1">
                  <c:v>-96.137497876318548</c:v>
                </c:pt>
                <c:pt idx="2">
                  <c:v>792.69647803517262</c:v>
                </c:pt>
                <c:pt idx="3">
                  <c:v>1029.5432857566079</c:v>
                </c:pt>
                <c:pt idx="4">
                  <c:v>-1204.5692661791009</c:v>
                </c:pt>
                <c:pt idx="5">
                  <c:v>-1131.6472599453923</c:v>
                </c:pt>
                <c:pt idx="6">
                  <c:v>-672.94174718294175</c:v>
                </c:pt>
                <c:pt idx="7">
                  <c:v>891.78593428501881</c:v>
                </c:pt>
              </c:numCache>
            </c:numRef>
          </c:val>
          <c:smooth val="1"/>
          <c:extLst>
            <c:ext xmlns:c16="http://schemas.microsoft.com/office/drawing/2014/chart" uri="{C3380CC4-5D6E-409C-BE32-E72D297353CC}">
              <c16:uniqueId val="{00000000-BEAD-4BE1-BF10-0279E580C65D}"/>
            </c:ext>
          </c:extLst>
        </c:ser>
        <c:ser>
          <c:idx val="1"/>
          <c:order val="1"/>
          <c:tx>
            <c:strRef>
              <c:f>'FCF Reconciliation'!$B$51</c:f>
              <c:strCache>
                <c:ptCount val="1"/>
                <c:pt idx="0">
                  <c:v>New Methodology</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'FCF Reconciliation'!$C$49:$J$49</c:f>
              <c:strCache>
                <c:ptCount val="8"/>
                <c:pt idx="0">
                  <c:v>Q1-20</c:v>
                </c:pt>
                <c:pt idx="1">
                  <c:v>Q2-20</c:v>
                </c:pt>
                <c:pt idx="2">
                  <c:v>Q3-20</c:v>
                </c:pt>
                <c:pt idx="3">
                  <c:v>Q4-20</c:v>
                </c:pt>
                <c:pt idx="4">
                  <c:v>Q1-21</c:v>
                </c:pt>
                <c:pt idx="5">
                  <c:v>Q2-21</c:v>
                </c:pt>
                <c:pt idx="6">
                  <c:v>Q3-21</c:v>
                </c:pt>
                <c:pt idx="7">
                  <c:v>Q4-21</c:v>
                </c:pt>
              </c:strCache>
            </c:strRef>
          </c:cat>
          <c:val>
            <c:numRef>
              <c:f>'FCF Reconciliation'!$C$51:$J$51</c:f>
              <c:numCache>
                <c:formatCode>#,##0.0;\(#,##0.0\)</c:formatCode>
                <c:ptCount val="8"/>
                <c:pt idx="0">
                  <c:v>-1693.1329999999998</c:v>
                </c:pt>
                <c:pt idx="1">
                  <c:v>303.654</c:v>
                </c:pt>
                <c:pt idx="2">
                  <c:v>795.37580999999977</c:v>
                </c:pt>
                <c:pt idx="3">
                  <c:v>587.40193169017925</c:v>
                </c:pt>
                <c:pt idx="4">
                  <c:v>-1439.1529999999998</c:v>
                </c:pt>
                <c:pt idx="5">
                  <c:v>-1322.319</c:v>
                </c:pt>
                <c:pt idx="6">
                  <c:v>-534.57594259205371</c:v>
                </c:pt>
                <c:pt idx="7">
                  <c:v>936.48314859645438</c:v>
                </c:pt>
              </c:numCache>
            </c:numRef>
          </c:val>
          <c:smooth val="1"/>
          <c:extLst>
            <c:ext xmlns:c16="http://schemas.microsoft.com/office/drawing/2014/chart" uri="{C3380CC4-5D6E-409C-BE32-E72D297353CC}">
              <c16:uniqueId val="{00000001-BEAD-4BE1-BF10-0279E580C65D}"/>
            </c:ext>
          </c:extLst>
        </c:ser>
        <c:dLbls>
          <c:showLegendKey val="0"/>
          <c:showVal val="0"/>
          <c:showCatName val="0"/>
          <c:showSerName val="0"/>
          <c:showPercent val="0"/>
          <c:showBubbleSize val="0"/>
        </c:dLbls>
        <c:smooth val="0"/>
        <c:axId val="1815128416"/>
        <c:axId val="1815126752"/>
      </c:lineChart>
      <c:catAx>
        <c:axId val="1815128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15126752"/>
        <c:crosses val="autoZero"/>
        <c:auto val="1"/>
        <c:lblAlgn val="ctr"/>
        <c:lblOffset val="100"/>
        <c:noMultiLvlLbl val="0"/>
      </c:catAx>
      <c:valAx>
        <c:axId val="1815126752"/>
        <c:scaling>
          <c:orientation val="minMax"/>
        </c:scaling>
        <c:delete val="0"/>
        <c:axPos val="l"/>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151284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66674</xdr:colOff>
      <xdr:row>47</xdr:row>
      <xdr:rowOff>61912</xdr:rowOff>
    </xdr:from>
    <xdr:to>
      <xdr:col>12</xdr:col>
      <xdr:colOff>19049</xdr:colOff>
      <xdr:row>61</xdr:row>
      <xdr:rowOff>138112</xdr:rowOff>
    </xdr:to>
    <xdr:graphicFrame macro="">
      <xdr:nvGraphicFramePr>
        <xdr:cNvPr id="3" name="Gráfico 2">
          <a:extLst>
            <a:ext uri="{FF2B5EF4-FFF2-40B4-BE49-F238E27FC236}">
              <a16:creationId xmlns:a16="http://schemas.microsoft.com/office/drawing/2014/main" id="{FE52988C-0E28-4348-80F2-3669149CDD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0E479-205C-4562-8742-F86A9CA6C43C}">
  <sheetPr>
    <tabColor theme="9"/>
  </sheetPr>
  <dimension ref="B2:V18"/>
  <sheetViews>
    <sheetView showGridLines="0" tabSelected="1" zoomScaleNormal="100" workbookViewId="0">
      <selection activeCell="T22" sqref="T22"/>
    </sheetView>
  </sheetViews>
  <sheetFormatPr defaultRowHeight="12.75" x14ac:dyDescent="0.2"/>
  <cols>
    <col min="1" max="1" width="1.42578125" style="2" customWidth="1"/>
    <col min="2" max="2" width="49.28515625" style="2" bestFit="1" customWidth="1"/>
    <col min="3" max="4" width="7.85546875" style="2" bestFit="1" customWidth="1"/>
    <col min="5" max="6" width="6.7109375" style="2" bestFit="1" customWidth="1"/>
    <col min="7" max="7" width="8.42578125" style="2" bestFit="1" customWidth="1"/>
    <col min="8" max="9" width="6.7109375" style="2" bestFit="1" customWidth="1"/>
    <col min="10" max="11" width="6.5703125" style="2" bestFit="1" customWidth="1"/>
    <col min="12" max="12" width="7.5703125" style="2" bestFit="1" customWidth="1"/>
    <col min="13" max="13" width="6.7109375" style="2" bestFit="1" customWidth="1"/>
    <col min="14" max="14" width="7.85546875" style="2" bestFit="1" customWidth="1"/>
    <col min="15" max="15" width="6.5703125" style="2" bestFit="1" customWidth="1"/>
    <col min="16" max="16" width="7.85546875" style="2" bestFit="1" customWidth="1"/>
    <col min="17" max="17" width="8.42578125" style="2" bestFit="1" customWidth="1"/>
    <col min="18" max="18" width="6.7109375" style="2" bestFit="1" customWidth="1"/>
    <col min="19" max="19" width="7.85546875" style="2" bestFit="1" customWidth="1"/>
    <col min="20" max="21" width="6.5703125" style="2" bestFit="1" customWidth="1"/>
    <col min="22" max="22" width="7.5703125" style="2" bestFit="1" customWidth="1"/>
    <col min="23" max="16384" width="9.140625" style="2"/>
  </cols>
  <sheetData>
    <row r="2" spans="2:22" x14ac:dyDescent="0.2">
      <c r="B2" s="39" t="s">
        <v>13</v>
      </c>
    </row>
    <row r="4" spans="2:22" s="3" customFormat="1" x14ac:dyDescent="0.2">
      <c r="B4" s="12" t="s">
        <v>12</v>
      </c>
      <c r="C4" s="44" t="s">
        <v>18</v>
      </c>
      <c r="D4" s="44" t="s">
        <v>19</v>
      </c>
      <c r="E4" s="44" t="s">
        <v>20</v>
      </c>
      <c r="F4" s="44" t="s">
        <v>21</v>
      </c>
      <c r="G4" s="45">
        <v>2020</v>
      </c>
      <c r="H4" s="44" t="s">
        <v>14</v>
      </c>
      <c r="I4" s="44" t="s">
        <v>15</v>
      </c>
      <c r="J4" s="44" t="s">
        <v>16</v>
      </c>
      <c r="K4" s="44" t="s">
        <v>17</v>
      </c>
      <c r="L4" s="45">
        <v>2021</v>
      </c>
      <c r="M4" s="44" t="s">
        <v>22</v>
      </c>
      <c r="N4" s="44" t="s">
        <v>23</v>
      </c>
      <c r="O4" s="44" t="s">
        <v>24</v>
      </c>
      <c r="P4" s="44" t="s">
        <v>25</v>
      </c>
      <c r="Q4" s="45">
        <v>2022</v>
      </c>
      <c r="R4" s="44" t="s">
        <v>61</v>
      </c>
      <c r="S4" s="44" t="s">
        <v>62</v>
      </c>
      <c r="T4" s="44" t="s">
        <v>63</v>
      </c>
      <c r="U4" s="44" t="s">
        <v>64</v>
      </c>
      <c r="V4" s="45">
        <v>2023</v>
      </c>
    </row>
    <row r="5" spans="2:22" s="3" customFormat="1" x14ac:dyDescent="0.2">
      <c r="B5" s="46" t="s">
        <v>11</v>
      </c>
      <c r="C5" s="47">
        <v>0</v>
      </c>
      <c r="D5" s="47">
        <v>0</v>
      </c>
      <c r="E5" s="47">
        <v>0</v>
      </c>
      <c r="F5" s="47">
        <v>0</v>
      </c>
      <c r="G5" s="48">
        <f>SUM(C5:F5)</f>
        <v>0</v>
      </c>
      <c r="H5" s="47">
        <v>0</v>
      </c>
      <c r="I5" s="47" t="s">
        <v>0</v>
      </c>
      <c r="J5" s="47" t="s">
        <v>0</v>
      </c>
      <c r="K5" s="47">
        <v>0</v>
      </c>
      <c r="L5" s="48">
        <f>SUM(H5:K5)</f>
        <v>0</v>
      </c>
      <c r="M5" s="47" t="s">
        <v>0</v>
      </c>
      <c r="N5" s="47" t="s">
        <v>0</v>
      </c>
      <c r="O5" s="47" t="s">
        <v>0</v>
      </c>
      <c r="P5" s="47" t="s">
        <v>0</v>
      </c>
      <c r="Q5" s="48">
        <f>SUM(M5:O5)</f>
        <v>0</v>
      </c>
      <c r="R5" s="47" t="s">
        <v>0</v>
      </c>
      <c r="S5" s="47" t="s">
        <v>0</v>
      </c>
      <c r="T5" s="47" t="s">
        <v>0</v>
      </c>
      <c r="U5" s="47" t="s">
        <v>0</v>
      </c>
      <c r="V5" s="48" t="s">
        <v>0</v>
      </c>
    </row>
    <row r="6" spans="2:22" x14ac:dyDescent="0.2">
      <c r="B6" s="49" t="s">
        <v>10</v>
      </c>
      <c r="C6" s="50">
        <v>-105.91633286000001</v>
      </c>
      <c r="D6" s="50">
        <v>-9.165844439999999</v>
      </c>
      <c r="E6" s="50">
        <v>-9.1518283400000016</v>
      </c>
      <c r="F6" s="50">
        <v>-23.168629470000006</v>
      </c>
      <c r="G6" s="51">
        <v>-147.40263511000001</v>
      </c>
      <c r="H6" s="50">
        <v>-9.2589828799999996</v>
      </c>
      <c r="I6" s="50">
        <v>-13.66445839</v>
      </c>
      <c r="J6" s="50">
        <v>-0.3643954199999998</v>
      </c>
      <c r="K6" s="52">
        <v>-1.2908790199999998</v>
      </c>
      <c r="L6" s="51">
        <f t="shared" ref="L6:L14" si="0">SUM(H6:K6)</f>
        <v>-24.578715709999997</v>
      </c>
      <c r="M6" s="52">
        <v>-2.04633691</v>
      </c>
      <c r="N6" s="52">
        <v>-1.6795469600000001</v>
      </c>
      <c r="O6" s="52">
        <v>-2.1</v>
      </c>
      <c r="P6" s="52">
        <v>-1.8</v>
      </c>
      <c r="Q6" s="51">
        <f t="shared" ref="Q6:Q14" si="1">SUM(M6:O6)</f>
        <v>-5.8258838700000002</v>
      </c>
      <c r="R6" s="52">
        <v>-1.5</v>
      </c>
      <c r="S6" s="74">
        <v>-1.9113543800000001</v>
      </c>
      <c r="T6" s="52">
        <v>-1.68156788</v>
      </c>
      <c r="U6" s="52"/>
      <c r="V6" s="51">
        <f>SUM(R6:T6)</f>
        <v>-5.0929222599999999</v>
      </c>
    </row>
    <row r="7" spans="2:22" s="3" customFormat="1" x14ac:dyDescent="0.2">
      <c r="B7" s="53" t="s">
        <v>9</v>
      </c>
      <c r="C7" s="54">
        <v>-105.91633286000001</v>
      </c>
      <c r="D7" s="54">
        <v>-9.165844439999999</v>
      </c>
      <c r="E7" s="54">
        <v>-9.1518283400000016</v>
      </c>
      <c r="F7" s="54">
        <v>-23.168629470000006</v>
      </c>
      <c r="G7" s="55">
        <v>-147.40263511000001</v>
      </c>
      <c r="H7" s="54">
        <v>-9.2589828799999996</v>
      </c>
      <c r="I7" s="54">
        <v>-13.66445839</v>
      </c>
      <c r="J7" s="54">
        <v>-0.3643954199999998</v>
      </c>
      <c r="K7" s="56">
        <v>-1.2908790199999998</v>
      </c>
      <c r="L7" s="55">
        <f t="shared" si="0"/>
        <v>-24.578715709999997</v>
      </c>
      <c r="M7" s="56">
        <v>-2.04633691</v>
      </c>
      <c r="N7" s="56">
        <v>-1.6795469600000001</v>
      </c>
      <c r="O7" s="56">
        <v>-2.1</v>
      </c>
      <c r="P7" s="56">
        <v>-1.8</v>
      </c>
      <c r="Q7" s="55">
        <f t="shared" si="1"/>
        <v>-5.8258838700000002</v>
      </c>
      <c r="R7" s="56">
        <v>-1.5000000000000002</v>
      </c>
      <c r="S7" s="75">
        <v>-1.9113543800000001</v>
      </c>
      <c r="T7" s="56">
        <v>-1.68156788</v>
      </c>
      <c r="U7" s="56"/>
      <c r="V7" s="55">
        <f t="shared" ref="V7:V14" si="2">SUM(R7:T7)</f>
        <v>-5.0929222600000008</v>
      </c>
    </row>
    <row r="8" spans="2:22" x14ac:dyDescent="0.2">
      <c r="B8" s="49" t="s">
        <v>2</v>
      </c>
      <c r="C8" s="50">
        <v>-63.609186260000001</v>
      </c>
      <c r="D8" s="50">
        <v>-76.884571199999996</v>
      </c>
      <c r="E8" s="50">
        <v>-76.767001529999987</v>
      </c>
      <c r="F8" s="50">
        <v>-42.025349160000019</v>
      </c>
      <c r="G8" s="51">
        <v>-259.28610815000002</v>
      </c>
      <c r="H8" s="50">
        <v>-73.535245299999985</v>
      </c>
      <c r="I8" s="50">
        <v>-77.364737169999984</v>
      </c>
      <c r="J8" s="50">
        <v>-68.854846359999996</v>
      </c>
      <c r="K8" s="52">
        <v>-70.345601029999983</v>
      </c>
      <c r="L8" s="51">
        <f t="shared" si="0"/>
        <v>-290.10042985999996</v>
      </c>
      <c r="M8" s="52">
        <v>-66.245340599999992</v>
      </c>
      <c r="N8" s="52">
        <v>-63.352090569999994</v>
      </c>
      <c r="O8" s="52">
        <v>-64.298230999999987</v>
      </c>
      <c r="P8" s="52">
        <v>-64.099999999999994</v>
      </c>
      <c r="Q8" s="51">
        <f t="shared" si="1"/>
        <v>-193.89566216999998</v>
      </c>
      <c r="R8" s="52">
        <v>-64.400000000000006</v>
      </c>
      <c r="S8" s="74">
        <v>-62.270457799999996</v>
      </c>
      <c r="T8" s="52">
        <v>-61.617807209999995</v>
      </c>
      <c r="U8" s="52"/>
      <c r="V8" s="51">
        <f>SUM(R8:T8)</f>
        <v>-188.28826501</v>
      </c>
    </row>
    <row r="9" spans="2:22" x14ac:dyDescent="0.2">
      <c r="B9" s="49" t="s">
        <v>8</v>
      </c>
      <c r="C9" s="50">
        <v>-73.619532419999999</v>
      </c>
      <c r="D9" s="50">
        <v>-88.98409989000001</v>
      </c>
      <c r="E9" s="50">
        <v>-34.811105910000002</v>
      </c>
      <c r="F9" s="50">
        <v>-63.792419199999962</v>
      </c>
      <c r="G9" s="51">
        <v>-261.20715741999993</v>
      </c>
      <c r="H9" s="50">
        <v>-74.57652057</v>
      </c>
      <c r="I9" s="50">
        <v>-87.27925255000001</v>
      </c>
      <c r="J9" s="50">
        <v>-67.39175032</v>
      </c>
      <c r="K9" s="52">
        <v>-32.648733870000008</v>
      </c>
      <c r="L9" s="51">
        <f t="shared" si="0"/>
        <v>-261.89625731000001</v>
      </c>
      <c r="M9" s="52">
        <v>-69.311675249999993</v>
      </c>
      <c r="N9" s="52">
        <v>-66.809383260000004</v>
      </c>
      <c r="O9" s="52">
        <v>-67.300000000000011</v>
      </c>
      <c r="P9" s="52">
        <v>-66.7</v>
      </c>
      <c r="Q9" s="51">
        <f t="shared" si="1"/>
        <v>-203.42105851000002</v>
      </c>
      <c r="R9" s="52">
        <v>-75.5</v>
      </c>
      <c r="S9" s="74">
        <v>-71.938697880000007</v>
      </c>
      <c r="T9" s="52">
        <v>-70.746603809999996</v>
      </c>
      <c r="U9" s="52"/>
      <c r="V9" s="51">
        <f t="shared" si="2"/>
        <v>-218.18530169000002</v>
      </c>
    </row>
    <row r="10" spans="2:22" x14ac:dyDescent="0.2">
      <c r="B10" s="49" t="s">
        <v>7</v>
      </c>
      <c r="C10" s="50">
        <v>-4.571511000000001</v>
      </c>
      <c r="D10" s="50">
        <v>7.7393696299999997</v>
      </c>
      <c r="E10" s="50">
        <v>-11.972435190000001</v>
      </c>
      <c r="F10" s="50">
        <v>-2.0026374499999995</v>
      </c>
      <c r="G10" s="51">
        <v>-10.807214009999999</v>
      </c>
      <c r="H10" s="50">
        <v>5.54171266</v>
      </c>
      <c r="I10" s="50">
        <v>5.4153636700000005</v>
      </c>
      <c r="J10" s="50">
        <v>77.821476609999976</v>
      </c>
      <c r="K10" s="52">
        <v>16.223919100000003</v>
      </c>
      <c r="L10" s="51">
        <f t="shared" si="0"/>
        <v>105.00247203999997</v>
      </c>
      <c r="M10" s="52">
        <v>48.983809839999999</v>
      </c>
      <c r="N10" s="52">
        <v>4.6019962000000003</v>
      </c>
      <c r="O10" s="52">
        <v>126.50000000000001</v>
      </c>
      <c r="P10" s="52">
        <v>-293.10000000000002</v>
      </c>
      <c r="Q10" s="51">
        <f t="shared" si="1"/>
        <v>180.08580604000002</v>
      </c>
      <c r="R10" s="52">
        <v>28.599999999999998</v>
      </c>
      <c r="S10" s="74">
        <v>-4.9665008899999981</v>
      </c>
      <c r="T10" s="52">
        <v>-36.87843316</v>
      </c>
      <c r="U10" s="52"/>
      <c r="V10" s="51">
        <f t="shared" si="2"/>
        <v>-13.244934050000001</v>
      </c>
    </row>
    <row r="11" spans="2:22" x14ac:dyDescent="0.2">
      <c r="B11" s="49" t="s">
        <v>6</v>
      </c>
      <c r="C11" s="50">
        <v>34.360664100000001</v>
      </c>
      <c r="D11" s="50">
        <v>41.531814520000005</v>
      </c>
      <c r="E11" s="50">
        <v>77.931195760000008</v>
      </c>
      <c r="F11" s="50">
        <v>209.4141671300001</v>
      </c>
      <c r="G11" s="51">
        <v>363.23784151000012</v>
      </c>
      <c r="H11" s="50">
        <v>12.00705162</v>
      </c>
      <c r="I11" s="50">
        <v>9.2287862999999994</v>
      </c>
      <c r="J11" s="50">
        <v>23.80953264</v>
      </c>
      <c r="K11" s="52">
        <v>26.959644359999999</v>
      </c>
      <c r="L11" s="51">
        <f t="shared" si="0"/>
        <v>72.005014920000008</v>
      </c>
      <c r="M11" s="52">
        <v>18.020548229999999</v>
      </c>
      <c r="N11" s="52">
        <v>14.602910660000001</v>
      </c>
      <c r="O11" s="52">
        <v>22.3</v>
      </c>
      <c r="P11" s="52">
        <v>14.6</v>
      </c>
      <c r="Q11" s="51">
        <f t="shared" si="1"/>
        <v>54.923458890000006</v>
      </c>
      <c r="R11" s="69">
        <v>15.8</v>
      </c>
      <c r="S11" s="76">
        <v>-5.0421244400000012</v>
      </c>
      <c r="T11" s="69">
        <v>205.72873816000001</v>
      </c>
      <c r="U11" s="52"/>
      <c r="V11" s="70">
        <f t="shared" si="2"/>
        <v>216.48661372000001</v>
      </c>
    </row>
    <row r="12" spans="2:22" ht="13.5" thickBot="1" x14ac:dyDescent="0.25">
      <c r="B12" s="49" t="s">
        <v>1</v>
      </c>
      <c r="C12" s="50">
        <v>38.829747460000014</v>
      </c>
      <c r="D12" s="50">
        <v>19.063577440000003</v>
      </c>
      <c r="E12" s="50">
        <v>20.768502940000001</v>
      </c>
      <c r="F12" s="50">
        <v>1.458502290000002</v>
      </c>
      <c r="G12" s="51">
        <v>80.120330130000013</v>
      </c>
      <c r="H12" s="50">
        <v>45.062712750000003</v>
      </c>
      <c r="I12" s="50">
        <v>117.72528587000001</v>
      </c>
      <c r="J12" s="50">
        <v>213.18261019999997</v>
      </c>
      <c r="K12" s="52">
        <v>63.315063070000001</v>
      </c>
      <c r="L12" s="51">
        <f t="shared" si="0"/>
        <v>439.28567188999995</v>
      </c>
      <c r="M12" s="52">
        <v>0.83008838999999934</v>
      </c>
      <c r="N12" s="52">
        <v>-39.737071410000013</v>
      </c>
      <c r="O12" s="52">
        <v>-10.3</v>
      </c>
      <c r="P12" s="52">
        <v>43.6</v>
      </c>
      <c r="Q12" s="51">
        <f t="shared" si="1"/>
        <v>-49.20698302000001</v>
      </c>
      <c r="R12" s="69">
        <v>16.399999999999999</v>
      </c>
      <c r="S12" s="76">
        <v>-27.550402779999992</v>
      </c>
      <c r="T12" s="69">
        <v>-94.835776200000012</v>
      </c>
      <c r="U12" s="52"/>
      <c r="V12" s="70">
        <f t="shared" si="2"/>
        <v>-105.98617898000001</v>
      </c>
    </row>
    <row r="13" spans="2:22" x14ac:dyDescent="0.2">
      <c r="B13" s="57" t="s">
        <v>5</v>
      </c>
      <c r="C13" s="58">
        <v>0</v>
      </c>
      <c r="D13" s="58">
        <v>0</v>
      </c>
      <c r="E13" s="58">
        <v>0</v>
      </c>
      <c r="F13" s="59">
        <v>-37.777252590000003</v>
      </c>
      <c r="G13" s="60">
        <v>-37.777252590000003</v>
      </c>
      <c r="H13" s="58">
        <v>0</v>
      </c>
      <c r="I13" s="58" t="s">
        <v>0</v>
      </c>
      <c r="J13" s="58" t="s">
        <v>0</v>
      </c>
      <c r="K13" s="61" t="s">
        <v>0</v>
      </c>
      <c r="L13" s="60">
        <f t="shared" si="0"/>
        <v>0</v>
      </c>
      <c r="M13" s="61" t="s">
        <v>0</v>
      </c>
      <c r="N13" s="68">
        <v>0</v>
      </c>
      <c r="O13" s="61">
        <v>0</v>
      </c>
      <c r="P13" s="61" t="s">
        <v>60</v>
      </c>
      <c r="Q13" s="60">
        <f t="shared" si="1"/>
        <v>0</v>
      </c>
      <c r="R13" s="71" t="s">
        <v>0</v>
      </c>
      <c r="S13" s="77" t="s">
        <v>0</v>
      </c>
      <c r="T13" s="79" t="s">
        <v>0</v>
      </c>
      <c r="U13" s="61"/>
      <c r="V13" s="70">
        <f t="shared" si="2"/>
        <v>0</v>
      </c>
    </row>
    <row r="14" spans="2:22" s="3" customFormat="1" x14ac:dyDescent="0.2">
      <c r="B14" s="62" t="s">
        <v>4</v>
      </c>
      <c r="C14" s="63">
        <v>-174.52615097999995</v>
      </c>
      <c r="D14" s="63">
        <v>-106.69975394000001</v>
      </c>
      <c r="E14" s="63">
        <v>-34.002672269999991</v>
      </c>
      <c r="F14" s="63">
        <v>42.106381550000094</v>
      </c>
      <c r="G14" s="64">
        <v>-273.12219563999986</v>
      </c>
      <c r="H14" s="63">
        <v>-94.759271719999987</v>
      </c>
      <c r="I14" s="63">
        <v>-45.939012270000021</v>
      </c>
      <c r="J14" s="63">
        <v>178.20262734999994</v>
      </c>
      <c r="K14" s="65">
        <v>2.2134126100000131</v>
      </c>
      <c r="L14" s="64">
        <f t="shared" si="0"/>
        <v>39.717755969999963</v>
      </c>
      <c r="M14" s="65">
        <v>-69.768906299999983</v>
      </c>
      <c r="N14" s="65">
        <v>-152.37318534000002</v>
      </c>
      <c r="O14" s="65">
        <v>4.7017690000000414</v>
      </c>
      <c r="P14" s="65">
        <v>-367.5</v>
      </c>
      <c r="Q14" s="64">
        <f t="shared" si="1"/>
        <v>-217.44032263999995</v>
      </c>
      <c r="R14" s="72">
        <v>-80.500000000000028</v>
      </c>
      <c r="S14" s="78">
        <v>-173.67953817</v>
      </c>
      <c r="T14" s="72">
        <v>-60.031450100000015</v>
      </c>
      <c r="U14" s="65"/>
      <c r="V14" s="51">
        <f t="shared" si="2"/>
        <v>-314.21098827000003</v>
      </c>
    </row>
    <row r="15" spans="2:22" ht="1.5" customHeight="1" thickBot="1" x14ac:dyDescent="0.25">
      <c r="B15" s="41"/>
      <c r="C15" s="42"/>
      <c r="D15" s="42"/>
      <c r="E15" s="42"/>
      <c r="F15" s="42"/>
      <c r="G15" s="42"/>
      <c r="H15" s="42"/>
      <c r="I15" s="42"/>
      <c r="J15" s="42"/>
      <c r="K15" s="42"/>
      <c r="L15" s="42"/>
      <c r="M15" s="42"/>
      <c r="N15" s="42"/>
      <c r="O15" s="42"/>
      <c r="P15" s="42"/>
      <c r="Q15" s="42"/>
      <c r="R15" s="73"/>
      <c r="S15" s="73"/>
      <c r="T15" s="73"/>
      <c r="U15" s="73"/>
      <c r="V15" s="42"/>
    </row>
    <row r="16" spans="2:22" ht="13.5" thickTop="1" x14ac:dyDescent="0.2"/>
    <row r="17" spans="3:17" x14ac:dyDescent="0.2">
      <c r="C17" s="43"/>
      <c r="D17" s="43"/>
      <c r="E17" s="43"/>
      <c r="F17" s="43"/>
      <c r="G17" s="43"/>
      <c r="H17" s="43"/>
      <c r="I17" s="43"/>
      <c r="J17" s="43"/>
      <c r="K17" s="43"/>
      <c r="L17" s="43"/>
      <c r="M17" s="43"/>
      <c r="N17" s="43"/>
      <c r="O17" s="43"/>
      <c r="P17" s="43"/>
      <c r="Q17" s="43"/>
    </row>
    <row r="18" spans="3:17" s="40" customFormat="1" x14ac:dyDescent="0.2"/>
  </sheetData>
  <pageMargins left="0.511811024" right="0.511811024" top="0.78740157499999996" bottom="0.78740157499999996" header="0.31496062000000002" footer="0.31496062000000002"/>
  <pageSetup paperSize="9" orientation="portrait" r:id="rId1"/>
  <ignoredErrors>
    <ignoredError sqref="L6:L12 L14 Q6:Q12 Q1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BBD8D-BCDF-4EBF-93D1-E49542C94ED7}">
  <sheetPr>
    <tabColor rgb="FF002060"/>
  </sheetPr>
  <dimension ref="B2:V51"/>
  <sheetViews>
    <sheetView showGridLines="0" zoomScaleNormal="100" workbookViewId="0">
      <selection activeCell="B7" sqref="B7"/>
    </sheetView>
  </sheetViews>
  <sheetFormatPr defaultRowHeight="15" customHeight="1" x14ac:dyDescent="0.15"/>
  <cols>
    <col min="1" max="1" width="1.42578125" style="9" customWidth="1"/>
    <col min="2" max="2" width="65.140625" style="9" customWidth="1"/>
    <col min="3" max="3" width="9.5703125" style="9" bestFit="1" customWidth="1"/>
    <col min="4" max="4" width="7.85546875" style="9" bestFit="1" customWidth="1"/>
    <col min="5" max="5" width="8.5703125" style="9" bestFit="1" customWidth="1"/>
    <col min="6" max="6" width="7.85546875" style="9" bestFit="1" customWidth="1"/>
    <col min="7" max="7" width="8.5703125" style="9" bestFit="1" customWidth="1"/>
    <col min="8" max="10" width="9.5703125" style="9" bestFit="1" customWidth="1"/>
    <col min="11" max="11" width="7.85546875" style="9" bestFit="1" customWidth="1"/>
    <col min="12" max="13" width="9.5703125" style="9" bestFit="1" customWidth="1"/>
    <col min="14" max="16" width="7.85546875" style="9" bestFit="1" customWidth="1"/>
    <col min="17" max="18" width="9.5703125" style="9" bestFit="1" customWidth="1"/>
    <col min="19" max="19" width="7.85546875" style="9" bestFit="1" customWidth="1"/>
    <col min="20" max="20" width="9.5703125" style="9" bestFit="1" customWidth="1"/>
    <col min="21" max="21" width="6.5703125" style="9" bestFit="1" customWidth="1"/>
    <col min="22" max="22" width="9.5703125" style="9" bestFit="1" customWidth="1"/>
    <col min="23" max="16384" width="9.140625" style="9"/>
  </cols>
  <sheetData>
    <row r="2" spans="2:22" ht="39" customHeight="1" x14ac:dyDescent="0.15">
      <c r="B2" s="80" t="s">
        <v>59</v>
      </c>
      <c r="C2" s="80"/>
      <c r="D2" s="80"/>
      <c r="E2" s="80"/>
      <c r="F2" s="80"/>
      <c r="G2" s="80"/>
      <c r="H2" s="80"/>
      <c r="I2" s="80"/>
      <c r="J2" s="80"/>
      <c r="K2" s="80"/>
      <c r="L2" s="80"/>
      <c r="M2" s="80"/>
      <c r="N2" s="80"/>
      <c r="O2" s="80"/>
      <c r="P2" s="80"/>
      <c r="Q2" s="80"/>
    </row>
    <row r="4" spans="2:22" s="11" customFormat="1" ht="15" customHeight="1" x14ac:dyDescent="0.2">
      <c r="B4" s="4" t="s">
        <v>57</v>
      </c>
      <c r="C4" s="10"/>
      <c r="D4" s="10"/>
      <c r="E4" s="10"/>
      <c r="F4" s="10"/>
      <c r="G4" s="10"/>
      <c r="H4" s="10"/>
      <c r="I4" s="10"/>
      <c r="J4" s="10"/>
      <c r="K4" s="10"/>
      <c r="L4" s="10"/>
      <c r="M4" s="10"/>
      <c r="N4" s="10"/>
      <c r="O4" s="10"/>
      <c r="P4" s="10"/>
      <c r="Q4" s="10"/>
    </row>
    <row r="6" spans="2:22" ht="15" customHeight="1" x14ac:dyDescent="0.15">
      <c r="B6" s="18" t="s">
        <v>3</v>
      </c>
      <c r="C6" s="34" t="s">
        <v>18</v>
      </c>
      <c r="D6" s="34" t="s">
        <v>19</v>
      </c>
      <c r="E6" s="34" t="s">
        <v>20</v>
      </c>
      <c r="F6" s="34" t="s">
        <v>21</v>
      </c>
      <c r="G6" s="35" t="s">
        <v>26</v>
      </c>
      <c r="H6" s="34" t="s">
        <v>14</v>
      </c>
      <c r="I6" s="34" t="s">
        <v>15</v>
      </c>
      <c r="J6" s="34" t="s">
        <v>16</v>
      </c>
      <c r="K6" s="34" t="s">
        <v>17</v>
      </c>
      <c r="L6" s="35" t="s">
        <v>27</v>
      </c>
      <c r="M6" s="34" t="s">
        <v>22</v>
      </c>
      <c r="N6" s="34" t="s">
        <v>23</v>
      </c>
      <c r="O6" s="34" t="s">
        <v>24</v>
      </c>
      <c r="P6" s="34" t="s">
        <v>25</v>
      </c>
      <c r="Q6" s="35">
        <v>2022</v>
      </c>
      <c r="R6" s="34" t="s">
        <v>61</v>
      </c>
      <c r="S6" s="34" t="s">
        <v>62</v>
      </c>
      <c r="T6" s="34" t="s">
        <v>63</v>
      </c>
      <c r="U6" s="34" t="s">
        <v>64</v>
      </c>
      <c r="V6" s="35">
        <v>2023</v>
      </c>
    </row>
    <row r="7" spans="2:22" s="13" customFormat="1" ht="15" customHeight="1" x14ac:dyDescent="0.15">
      <c r="B7" s="19" t="s">
        <v>37</v>
      </c>
      <c r="C7" s="20">
        <v>-824.93899999999996</v>
      </c>
      <c r="D7" s="20">
        <v>-392.08300000000003</v>
      </c>
      <c r="E7" s="20">
        <v>377.68200000000002</v>
      </c>
      <c r="F7" s="20">
        <v>175.66200000000001</v>
      </c>
      <c r="G7" s="21">
        <v>-663.67799999999988</v>
      </c>
      <c r="H7" s="20">
        <v>-156.55199999999999</v>
      </c>
      <c r="I7" s="20">
        <v>232.238</v>
      </c>
      <c r="J7" s="20">
        <v>269.60399999999998</v>
      </c>
      <c r="K7" s="20">
        <v>695.399</v>
      </c>
      <c r="L7" s="21">
        <v>1040.6889999999999</v>
      </c>
      <c r="M7" s="20">
        <v>-642.173</v>
      </c>
      <c r="N7" s="20">
        <v>-766.971</v>
      </c>
      <c r="O7" s="20">
        <v>-559.81843200000071</v>
      </c>
      <c r="P7" s="20">
        <v>-890.01000000000022</v>
      </c>
      <c r="Q7" s="21">
        <f>SUM(M7:P7)</f>
        <v>-2858.9724320000009</v>
      </c>
      <c r="R7" s="20">
        <v>-652.154</v>
      </c>
      <c r="S7" s="20">
        <v>-731.9079999999999</v>
      </c>
      <c r="T7" s="20">
        <v>7024.4339999999993</v>
      </c>
      <c r="U7" s="20"/>
      <c r="V7" s="21">
        <f>SUM(R7:U7)</f>
        <v>5640.3719999999994</v>
      </c>
    </row>
    <row r="8" spans="2:22" ht="15" customHeight="1" x14ac:dyDescent="0.15">
      <c r="B8" s="22" t="s">
        <v>38</v>
      </c>
      <c r="C8" s="23">
        <v>626.25199999999995</v>
      </c>
      <c r="D8" s="23">
        <v>703.46500000000003</v>
      </c>
      <c r="E8" s="23">
        <v>711.13499999999999</v>
      </c>
      <c r="F8" s="23">
        <v>678.00400000000002</v>
      </c>
      <c r="G8" s="24">
        <v>2718.8560000000002</v>
      </c>
      <c r="H8" s="23">
        <v>696.375</v>
      </c>
      <c r="I8" s="23">
        <v>698.88800000000003</v>
      </c>
      <c r="J8" s="23">
        <v>664.37305740794648</v>
      </c>
      <c r="K8" s="23">
        <v>731.88114859645407</v>
      </c>
      <c r="L8" s="24">
        <v>2791.5172060044006</v>
      </c>
      <c r="M8" s="23">
        <v>649.26700000000005</v>
      </c>
      <c r="N8" s="23">
        <v>561.97799999999995</v>
      </c>
      <c r="O8" s="23">
        <v>544.51499999999999</v>
      </c>
      <c r="P8" s="23">
        <v>690.59999999999991</v>
      </c>
      <c r="Q8" s="24">
        <f t="shared" ref="Q8:Q30" si="0">SUM(M8:P8)</f>
        <v>2446.3599999999997</v>
      </c>
      <c r="R8" s="23">
        <v>603.49699999999996</v>
      </c>
      <c r="S8" s="23">
        <v>587.8370000000001</v>
      </c>
      <c r="T8" s="23">
        <v>539.18590399999994</v>
      </c>
      <c r="U8" s="23"/>
      <c r="V8" s="24">
        <f t="shared" ref="V8:V30" si="1">SUM(R8:U8)</f>
        <v>1730.519904</v>
      </c>
    </row>
    <row r="9" spans="2:22" ht="15" customHeight="1" x14ac:dyDescent="0.15">
      <c r="B9" s="25" t="s">
        <v>39</v>
      </c>
      <c r="C9" s="26">
        <v>576.41700000000003</v>
      </c>
      <c r="D9" s="26">
        <v>1322.5409999999999</v>
      </c>
      <c r="E9" s="26">
        <v>171.82980999999995</v>
      </c>
      <c r="F9" s="26">
        <v>494.98198426000005</v>
      </c>
      <c r="G9" s="27">
        <v>2565.7697942599998</v>
      </c>
      <c r="H9" s="26">
        <v>484.42500000000001</v>
      </c>
      <c r="I9" s="26">
        <v>-240.679</v>
      </c>
      <c r="J9" s="26">
        <v>-440.30120011999998</v>
      </c>
      <c r="K9" s="26">
        <v>496.61520012</v>
      </c>
      <c r="L9" s="27">
        <v>300.06000000000006</v>
      </c>
      <c r="M9" s="26">
        <v>326.257158</v>
      </c>
      <c r="N9" s="26">
        <v>905.58300000000008</v>
      </c>
      <c r="O9" s="26">
        <v>273.57</v>
      </c>
      <c r="P9" s="26">
        <v>1551.5217009999999</v>
      </c>
      <c r="Q9" s="27">
        <f t="shared" si="0"/>
        <v>3056.9318589999998</v>
      </c>
      <c r="R9" s="26">
        <v>857.37199999999996</v>
      </c>
      <c r="S9" s="26">
        <v>754.73400000000004</v>
      </c>
      <c r="T9" s="26">
        <v>120.062</v>
      </c>
      <c r="U9" s="26"/>
      <c r="V9" s="27">
        <f t="shared" si="1"/>
        <v>1732.1679999999999</v>
      </c>
    </row>
    <row r="10" spans="2:22" s="13" customFormat="1" ht="15" customHeight="1" x14ac:dyDescent="0.15">
      <c r="B10" s="19" t="s">
        <v>40</v>
      </c>
      <c r="C10" s="20">
        <v>377.73</v>
      </c>
      <c r="D10" s="20">
        <v>1633.923</v>
      </c>
      <c r="E10" s="20">
        <v>1260.64681</v>
      </c>
      <c r="F10" s="20">
        <v>1348.6479842600002</v>
      </c>
      <c r="G10" s="21">
        <v>4620.9477942600006</v>
      </c>
      <c r="H10" s="20">
        <v>1024.248</v>
      </c>
      <c r="I10" s="20">
        <v>690.447</v>
      </c>
      <c r="J10" s="20">
        <v>493.67585728794643</v>
      </c>
      <c r="K10" s="20">
        <v>1923.8953487164542</v>
      </c>
      <c r="L10" s="21">
        <v>4132.2662060044004</v>
      </c>
      <c r="M10" s="20">
        <v>333.35115800000005</v>
      </c>
      <c r="N10" s="20">
        <v>700.59</v>
      </c>
      <c r="O10" s="20">
        <v>258.26656799999927</v>
      </c>
      <c r="P10" s="20">
        <v>1352.1117009999996</v>
      </c>
      <c r="Q10" s="21">
        <f t="shared" si="0"/>
        <v>2644.319426999999</v>
      </c>
      <c r="R10" s="20">
        <v>808.71499999999992</v>
      </c>
      <c r="S10" s="20">
        <v>610.66300000000024</v>
      </c>
      <c r="T10" s="20">
        <v>7683.6819039999991</v>
      </c>
      <c r="U10" s="20"/>
      <c r="V10" s="21">
        <f t="shared" si="1"/>
        <v>9103.0599039999997</v>
      </c>
    </row>
    <row r="11" spans="2:22" ht="15" customHeight="1" x14ac:dyDescent="0.15">
      <c r="B11" s="22" t="s">
        <v>41</v>
      </c>
      <c r="C11" s="23">
        <v>-1406.433</v>
      </c>
      <c r="D11" s="23">
        <v>-972.87300000000005</v>
      </c>
      <c r="E11" s="23">
        <v>607.14899999999989</v>
      </c>
      <c r="F11" s="23">
        <v>445.44753073201696</v>
      </c>
      <c r="G11" s="24">
        <v>-1326.7094692679832</v>
      </c>
      <c r="H11" s="23">
        <v>-1645.6079999999999</v>
      </c>
      <c r="I11" s="23">
        <v>-928.14799999999991</v>
      </c>
      <c r="J11" s="23">
        <v>-267.95044489101997</v>
      </c>
      <c r="K11" s="23">
        <v>721.03244489101996</v>
      </c>
      <c r="L11" s="24">
        <v>-2120.6739999999995</v>
      </c>
      <c r="M11" s="23">
        <v>-1073.6501579999995</v>
      </c>
      <c r="N11" s="23">
        <v>-419.58100000000002</v>
      </c>
      <c r="O11" s="23">
        <v>469.5</v>
      </c>
      <c r="P11" s="23">
        <v>1288.0420072341201</v>
      </c>
      <c r="Q11" s="24">
        <f t="shared" si="0"/>
        <v>264.3108492341205</v>
      </c>
      <c r="R11" s="23">
        <v>-1712.5569999999998</v>
      </c>
      <c r="S11" s="23">
        <v>-275.03399999999988</v>
      </c>
      <c r="T11" s="23">
        <v>46.876000000000033</v>
      </c>
      <c r="U11" s="23"/>
      <c r="V11" s="24">
        <f t="shared" si="1"/>
        <v>-1940.7149999999997</v>
      </c>
    </row>
    <row r="12" spans="2:22" ht="15" customHeight="1" x14ac:dyDescent="0.15">
      <c r="B12" s="5" t="s">
        <v>42</v>
      </c>
      <c r="C12" s="6">
        <v>-117.723</v>
      </c>
      <c r="D12" s="6">
        <v>-327.49700000000001</v>
      </c>
      <c r="E12" s="6">
        <v>-859.19299999999998</v>
      </c>
      <c r="F12" s="6">
        <v>-140.25800000000001</v>
      </c>
      <c r="G12" s="28">
        <v>-1444.671</v>
      </c>
      <c r="H12" s="6">
        <v>-599.47900000000004</v>
      </c>
      <c r="I12" s="6">
        <v>-423.96499999999997</v>
      </c>
      <c r="J12" s="6">
        <v>-604.18399999999997</v>
      </c>
      <c r="K12" s="6">
        <v>509.95699999999999</v>
      </c>
      <c r="L12" s="28">
        <v>-1117.6709999999998</v>
      </c>
      <c r="M12" s="6">
        <v>40.808</v>
      </c>
      <c r="N12" s="6">
        <v>-239.45699999999999</v>
      </c>
      <c r="O12" s="6">
        <v>43.7</v>
      </c>
      <c r="P12" s="6">
        <v>770</v>
      </c>
      <c r="Q12" s="28">
        <f t="shared" si="0"/>
        <v>615.05099999999993</v>
      </c>
      <c r="R12" s="6">
        <v>-483.28800000000001</v>
      </c>
      <c r="S12" s="6">
        <v>-14.748999999999967</v>
      </c>
      <c r="T12" s="6">
        <v>-254.7</v>
      </c>
      <c r="U12" s="6"/>
      <c r="V12" s="28">
        <f t="shared" si="1"/>
        <v>-752.73699999999997</v>
      </c>
    </row>
    <row r="13" spans="2:22" ht="15" customHeight="1" x14ac:dyDescent="0.15">
      <c r="B13" s="5" t="s">
        <v>43</v>
      </c>
      <c r="C13" s="7">
        <v>346.096</v>
      </c>
      <c r="D13" s="7">
        <v>-129.048</v>
      </c>
      <c r="E13" s="7">
        <v>-1097.393</v>
      </c>
      <c r="F13" s="7">
        <v>-427.685</v>
      </c>
      <c r="G13" s="29">
        <v>-1308.03</v>
      </c>
      <c r="H13" s="7">
        <v>312.37900000000002</v>
      </c>
      <c r="I13" s="7">
        <v>-493.31700000000001</v>
      </c>
      <c r="J13" s="7">
        <v>-382.26299999999998</v>
      </c>
      <c r="K13" s="7">
        <v>-81.956000000000003</v>
      </c>
      <c r="L13" s="29">
        <v>-645.15700000000004</v>
      </c>
      <c r="M13" s="7">
        <v>338.30599999999998</v>
      </c>
      <c r="N13" s="7">
        <v>-481.60300000000007</v>
      </c>
      <c r="O13" s="7">
        <v>-174.3</v>
      </c>
      <c r="P13" s="6">
        <v>-343</v>
      </c>
      <c r="Q13" s="29">
        <f t="shared" si="0"/>
        <v>-660.59700000000009</v>
      </c>
      <c r="R13" s="7">
        <v>-195.36199999999999</v>
      </c>
      <c r="S13" s="7">
        <v>-300.07899999999995</v>
      </c>
      <c r="T13" s="7">
        <v>-133.47999999999999</v>
      </c>
      <c r="U13" s="6"/>
      <c r="V13" s="29">
        <f t="shared" si="1"/>
        <v>-628.92099999999994</v>
      </c>
    </row>
    <row r="14" spans="2:22" ht="15" customHeight="1" x14ac:dyDescent="0.15">
      <c r="B14" s="5" t="s">
        <v>44</v>
      </c>
      <c r="C14" s="6">
        <v>-1872.941</v>
      </c>
      <c r="D14" s="6">
        <v>-253.63</v>
      </c>
      <c r="E14" s="6">
        <v>2235.1239999999998</v>
      </c>
      <c r="F14" s="6">
        <v>895.67753073201698</v>
      </c>
      <c r="G14" s="28">
        <v>1004.2305307320169</v>
      </c>
      <c r="H14" s="6">
        <v>-445.13499999999999</v>
      </c>
      <c r="I14" s="6">
        <v>185.179</v>
      </c>
      <c r="J14" s="6">
        <v>-185.69499999999999</v>
      </c>
      <c r="K14" s="6">
        <v>913.18899999999996</v>
      </c>
      <c r="L14" s="28">
        <v>467.53799999999995</v>
      </c>
      <c r="M14" s="6">
        <v>-579.67499999999995</v>
      </c>
      <c r="N14" s="6">
        <v>47.566000000000031</v>
      </c>
      <c r="O14" s="6">
        <v>278.3</v>
      </c>
      <c r="P14" s="6">
        <v>490</v>
      </c>
      <c r="Q14" s="28">
        <f t="shared" si="0"/>
        <v>236.19100000000009</v>
      </c>
      <c r="R14" s="6">
        <v>-609.96100000000001</v>
      </c>
      <c r="S14" s="6">
        <v>197.52500000000003</v>
      </c>
      <c r="T14" s="6">
        <v>-103.29</v>
      </c>
      <c r="U14" s="6"/>
      <c r="V14" s="28">
        <f t="shared" si="1"/>
        <v>-515.726</v>
      </c>
    </row>
    <row r="15" spans="2:22" ht="15" customHeight="1" x14ac:dyDescent="0.15">
      <c r="B15" s="5" t="s">
        <v>45</v>
      </c>
      <c r="C15" s="8">
        <v>238.13499999999999</v>
      </c>
      <c r="D15" s="8">
        <v>-262.69799999999998</v>
      </c>
      <c r="E15" s="8">
        <v>328.61099999999999</v>
      </c>
      <c r="F15" s="8">
        <v>117.71299999999999</v>
      </c>
      <c r="G15" s="29">
        <v>421.76099999999997</v>
      </c>
      <c r="H15" s="8">
        <v>-913.37300000000005</v>
      </c>
      <c r="I15" s="8">
        <v>-196.04499999999999</v>
      </c>
      <c r="J15" s="8">
        <v>904.1915551089802</v>
      </c>
      <c r="K15" s="8">
        <v>-620.1575551089802</v>
      </c>
      <c r="L15" s="29">
        <v>-825.38400000000013</v>
      </c>
      <c r="M15" s="8">
        <v>-873.08915799999954</v>
      </c>
      <c r="N15" s="8">
        <v>253.91300000000001</v>
      </c>
      <c r="O15" s="8">
        <v>321.8</v>
      </c>
      <c r="P15" s="6">
        <v>371.04200723412009</v>
      </c>
      <c r="Q15" s="29">
        <f t="shared" si="0"/>
        <v>73.665849234120572</v>
      </c>
      <c r="R15" s="8">
        <v>-423.94600000000003</v>
      </c>
      <c r="S15" s="8">
        <v>-157.73099999999999</v>
      </c>
      <c r="T15" s="8">
        <v>538.346</v>
      </c>
      <c r="U15" s="6"/>
      <c r="V15" s="29">
        <f t="shared" si="1"/>
        <v>-43.331000000000017</v>
      </c>
    </row>
    <row r="16" spans="2:22" ht="15" customHeight="1" x14ac:dyDescent="0.15">
      <c r="B16" s="22" t="s">
        <v>46</v>
      </c>
      <c r="C16" s="23">
        <v>-269.512</v>
      </c>
      <c r="D16" s="23">
        <v>-142.256</v>
      </c>
      <c r="E16" s="23">
        <v>37.762999999999998</v>
      </c>
      <c r="F16" s="23">
        <v>42.555</v>
      </c>
      <c r="G16" s="24">
        <v>-331.45000000000005</v>
      </c>
      <c r="H16" s="23">
        <v>-177.08500000000001</v>
      </c>
      <c r="I16" s="23">
        <v>-171.821</v>
      </c>
      <c r="J16" s="23">
        <v>-76.99794707383262</v>
      </c>
      <c r="K16" s="23">
        <v>-550.63805292616735</v>
      </c>
      <c r="L16" s="24">
        <v>-976.54199999999992</v>
      </c>
      <c r="M16" s="23">
        <v>-150.25</v>
      </c>
      <c r="N16" s="23">
        <v>-187.238</v>
      </c>
      <c r="O16" s="23">
        <v>-145</v>
      </c>
      <c r="P16" s="23">
        <v>-80.78000000000003</v>
      </c>
      <c r="Q16" s="24">
        <f t="shared" si="0"/>
        <v>-563.26800000000003</v>
      </c>
      <c r="R16" s="23">
        <v>-130.01599999999999</v>
      </c>
      <c r="S16" s="23">
        <v>-99.575000000000017</v>
      </c>
      <c r="T16" s="23">
        <v>-50.078000000000003</v>
      </c>
      <c r="U16" s="23"/>
      <c r="V16" s="24">
        <f t="shared" si="1"/>
        <v>-279.66899999999998</v>
      </c>
    </row>
    <row r="17" spans="2:22" ht="15" customHeight="1" x14ac:dyDescent="0.15">
      <c r="B17" s="30" t="s">
        <v>47</v>
      </c>
      <c r="C17" s="31">
        <v>-498.58499999999998</v>
      </c>
      <c r="D17" s="31">
        <v>-33.094000000000001</v>
      </c>
      <c r="E17" s="31">
        <v>-616.70600000000002</v>
      </c>
      <c r="F17" s="31">
        <v>-109.27955526000005</v>
      </c>
      <c r="G17" s="32">
        <v>-1257.66455526</v>
      </c>
      <c r="H17" s="31">
        <v>-324.81400000000002</v>
      </c>
      <c r="I17" s="31">
        <v>-102.07</v>
      </c>
      <c r="J17" s="31">
        <v>-230.16499999999999</v>
      </c>
      <c r="K17" s="31">
        <v>-126.886</v>
      </c>
      <c r="L17" s="32">
        <v>-783.93499999999995</v>
      </c>
      <c r="M17" s="31">
        <v>-211.70599999999999</v>
      </c>
      <c r="N17" s="31">
        <v>-420.83100000000002</v>
      </c>
      <c r="O17" s="31">
        <v>-183.9</v>
      </c>
      <c r="P17" s="31">
        <v>-235.93399999999997</v>
      </c>
      <c r="Q17" s="32">
        <f t="shared" si="0"/>
        <v>-1052.3710000000001</v>
      </c>
      <c r="R17" s="31">
        <v>-200.405</v>
      </c>
      <c r="S17" s="31">
        <v>-662.41600000000005</v>
      </c>
      <c r="T17" s="31">
        <v>-1565.059</v>
      </c>
      <c r="U17" s="31"/>
      <c r="V17" s="32">
        <f t="shared" si="1"/>
        <v>-2427.88</v>
      </c>
    </row>
    <row r="18" spans="2:22" ht="15" customHeight="1" x14ac:dyDescent="0.15">
      <c r="B18" s="30" t="s">
        <v>48</v>
      </c>
      <c r="C18" s="31">
        <v>-263.334</v>
      </c>
      <c r="D18" s="31">
        <v>-251.26300000000001</v>
      </c>
      <c r="E18" s="31">
        <v>-247.05200000000002</v>
      </c>
      <c r="F18" s="31">
        <v>-307.10900000000004</v>
      </c>
      <c r="G18" s="32">
        <v>-1068.758</v>
      </c>
      <c r="H18" s="31">
        <v>-352.25</v>
      </c>
      <c r="I18" s="31">
        <v>-333.08100000000002</v>
      </c>
      <c r="J18" s="31">
        <v>-324.89599999999996</v>
      </c>
      <c r="K18" s="31">
        <v>-286.95800000000003</v>
      </c>
      <c r="L18" s="32">
        <v>-1297.1849999999999</v>
      </c>
      <c r="M18" s="31">
        <v>-324.24799999999999</v>
      </c>
      <c r="N18" s="31">
        <v>-235.29400000000004</v>
      </c>
      <c r="O18" s="31">
        <v>-254.8</v>
      </c>
      <c r="P18" s="31">
        <v>-245.96399999999997</v>
      </c>
      <c r="Q18" s="32">
        <f t="shared" si="0"/>
        <v>-1060.306</v>
      </c>
      <c r="R18" s="31">
        <v>-212.989</v>
      </c>
      <c r="S18" s="31">
        <v>-263.077</v>
      </c>
      <c r="T18" s="31">
        <v>-198.49</v>
      </c>
      <c r="U18" s="31"/>
      <c r="V18" s="32">
        <f t="shared" si="1"/>
        <v>-674.55600000000004</v>
      </c>
    </row>
    <row r="19" spans="2:22" ht="15" customHeight="1" x14ac:dyDescent="0.15">
      <c r="B19" s="30" t="s">
        <v>49</v>
      </c>
      <c r="C19" s="31">
        <v>-49.353000000000002</v>
      </c>
      <c r="D19" s="31">
        <v>-4.1760000000000002</v>
      </c>
      <c r="E19" s="31">
        <v>-58.326000000000001</v>
      </c>
      <c r="F19" s="31">
        <v>-82.216999999999999</v>
      </c>
      <c r="G19" s="32">
        <v>-194.072</v>
      </c>
      <c r="H19" s="31">
        <v>-36.734000000000002</v>
      </c>
      <c r="I19" s="31">
        <v>237.893</v>
      </c>
      <c r="J19" s="31">
        <v>-156.38440791514759</v>
      </c>
      <c r="K19" s="31">
        <v>-190.49159208485239</v>
      </c>
      <c r="L19" s="32">
        <v>-145.71699999999998</v>
      </c>
      <c r="M19" s="31">
        <v>-39.228999999999999</v>
      </c>
      <c r="N19" s="31">
        <v>-15.799999999999997</v>
      </c>
      <c r="O19" s="31">
        <v>62.7</v>
      </c>
      <c r="P19" s="31">
        <v>-509.71300000000002</v>
      </c>
      <c r="Q19" s="32">
        <f t="shared" si="0"/>
        <v>-502.04200000000003</v>
      </c>
      <c r="R19" s="31">
        <v>-94.335000000000008</v>
      </c>
      <c r="S19" s="31">
        <v>-2.6820000000000013</v>
      </c>
      <c r="T19" s="31">
        <v>-21.460999999999999</v>
      </c>
      <c r="U19" s="31"/>
      <c r="V19" s="32">
        <f t="shared" si="1"/>
        <v>-118.47800000000001</v>
      </c>
    </row>
    <row r="20" spans="2:22" ht="15" customHeight="1" x14ac:dyDescent="0.15">
      <c r="B20" s="81" t="s">
        <v>68</v>
      </c>
      <c r="C20" s="15"/>
      <c r="D20" s="15"/>
      <c r="E20" s="15"/>
      <c r="F20" s="15"/>
      <c r="G20" s="16"/>
      <c r="H20" s="15"/>
      <c r="I20" s="15"/>
      <c r="J20" s="15"/>
      <c r="K20" s="15"/>
      <c r="L20" s="16"/>
      <c r="M20" s="15"/>
      <c r="N20" s="15"/>
      <c r="O20" s="15">
        <v>-33.9</v>
      </c>
      <c r="P20" s="15"/>
      <c r="Q20" s="16"/>
      <c r="R20" s="15"/>
      <c r="S20" s="15"/>
      <c r="T20" s="15">
        <v>-7173.2309999999998</v>
      </c>
      <c r="U20" s="15"/>
      <c r="V20" s="16"/>
    </row>
    <row r="21" spans="2:22" s="13" customFormat="1" ht="15" customHeight="1" x14ac:dyDescent="0.15">
      <c r="B21" s="19" t="s">
        <v>65</v>
      </c>
      <c r="C21" s="20">
        <v>-1028.703</v>
      </c>
      <c r="D21" s="20">
        <v>661.05</v>
      </c>
      <c r="E21" s="20">
        <v>1867.7958099999998</v>
      </c>
      <c r="F21" s="20">
        <v>1794.0955149920171</v>
      </c>
      <c r="G21" s="21">
        <v>3294.2383249920176</v>
      </c>
      <c r="H21" s="20">
        <v>-621.3599999999999</v>
      </c>
      <c r="I21" s="20">
        <v>-237.70099999999991</v>
      </c>
      <c r="J21" s="20">
        <v>225.72541239692646</v>
      </c>
      <c r="K21" s="20">
        <v>2644.9277936074741</v>
      </c>
      <c r="L21" s="21">
        <v>2011.5922060044009</v>
      </c>
      <c r="M21" s="20">
        <v>-740.29899999999941</v>
      </c>
      <c r="N21" s="20">
        <v>-578.154</v>
      </c>
      <c r="O21" s="20">
        <v>172.86656799999932</v>
      </c>
      <c r="P21" s="20">
        <v>1567.6627082341195</v>
      </c>
      <c r="Q21" s="21">
        <f t="shared" si="0"/>
        <v>422.07627623411918</v>
      </c>
      <c r="R21" s="20">
        <v>-1541.5869999999998</v>
      </c>
      <c r="S21" s="20">
        <v>-692.12099999999975</v>
      </c>
      <c r="T21" s="20">
        <v>-1277.7610960000011</v>
      </c>
      <c r="U21" s="20"/>
      <c r="V21" s="21">
        <f t="shared" si="1"/>
        <v>-3511.4690960000007</v>
      </c>
    </row>
    <row r="22" spans="2:22" ht="15" customHeight="1" x14ac:dyDescent="0.15">
      <c r="B22" s="30" t="s">
        <v>32</v>
      </c>
      <c r="C22" s="31">
        <v>-174.16200000000001</v>
      </c>
      <c r="D22" s="31">
        <v>-134.41399999999999</v>
      </c>
      <c r="E22" s="31">
        <v>-159.102</v>
      </c>
      <c r="F22" s="31">
        <v>-206.53302804183772</v>
      </c>
      <c r="G22" s="32">
        <v>-674.21102804183772</v>
      </c>
      <c r="H22" s="31">
        <v>-332.62700000000001</v>
      </c>
      <c r="I22" s="31">
        <v>-307.15300000000002</v>
      </c>
      <c r="J22" s="31">
        <v>-243.578</v>
      </c>
      <c r="K22" s="31">
        <v>-595.86900000000003</v>
      </c>
      <c r="L22" s="32">
        <v>-1479.2269999999999</v>
      </c>
      <c r="M22" s="31">
        <v>-309.548</v>
      </c>
      <c r="N22" s="31">
        <v>-170.25</v>
      </c>
      <c r="O22" s="31">
        <v>-201.5</v>
      </c>
      <c r="P22" s="31">
        <v>-334.66999999999996</v>
      </c>
      <c r="Q22" s="32">
        <f t="shared" si="0"/>
        <v>-1015.968</v>
      </c>
      <c r="R22" s="31">
        <v>-258.23500000000001</v>
      </c>
      <c r="S22" s="31">
        <v>-256.83899999999994</v>
      </c>
      <c r="T22" s="31">
        <v>-225.85300000000001</v>
      </c>
      <c r="U22" s="31"/>
      <c r="V22" s="32">
        <f t="shared" si="1"/>
        <v>-740.92699999999991</v>
      </c>
    </row>
    <row r="23" spans="2:22" ht="15" customHeight="1" x14ac:dyDescent="0.15">
      <c r="B23" s="30" t="s">
        <v>36</v>
      </c>
      <c r="C23" s="31">
        <v>11.782</v>
      </c>
      <c r="D23" s="31">
        <v>42.2</v>
      </c>
      <c r="E23" s="31">
        <v>47.267000000000003</v>
      </c>
      <c r="F23" s="31">
        <v>2.9550000000000001</v>
      </c>
      <c r="G23" s="32">
        <v>104.20399999999999</v>
      </c>
      <c r="H23" s="31">
        <v>39.838000000000001</v>
      </c>
      <c r="I23" s="31">
        <v>-26.465</v>
      </c>
      <c r="J23" s="31">
        <v>84.65</v>
      </c>
      <c r="K23" s="31">
        <v>16.45</v>
      </c>
      <c r="L23" s="32">
        <v>114.47300000000001</v>
      </c>
      <c r="M23" s="31">
        <v>0.59699999999999998</v>
      </c>
      <c r="N23" s="31">
        <v>3.11</v>
      </c>
      <c r="O23" s="31">
        <v>0.4</v>
      </c>
      <c r="P23" s="31">
        <v>10.724</v>
      </c>
      <c r="Q23" s="32">
        <f t="shared" si="0"/>
        <v>14.831</v>
      </c>
      <c r="R23" s="31">
        <v>1.389</v>
      </c>
      <c r="S23" s="31">
        <v>12.588000000000001</v>
      </c>
      <c r="T23" s="31">
        <v>2.7480000000000002</v>
      </c>
      <c r="U23" s="31"/>
      <c r="V23" s="32">
        <f t="shared" si="1"/>
        <v>16.725000000000001</v>
      </c>
    </row>
    <row r="24" spans="2:22" ht="15" customHeight="1" x14ac:dyDescent="0.15">
      <c r="B24" s="30" t="s">
        <v>66</v>
      </c>
      <c r="C24" s="31">
        <v>578.73400000000004</v>
      </c>
      <c r="D24" s="31">
        <v>165.607</v>
      </c>
      <c r="E24" s="31">
        <v>-76.263999999999996</v>
      </c>
      <c r="F24" s="31">
        <v>-547.06500000000005</v>
      </c>
      <c r="G24" s="32">
        <v>121.01199999999994</v>
      </c>
      <c r="H24" s="31">
        <v>365.87900000000002</v>
      </c>
      <c r="I24" s="31">
        <v>-381.92099999999999</v>
      </c>
      <c r="J24" s="31">
        <v>187.07</v>
      </c>
      <c r="K24" s="31">
        <v>25.948</v>
      </c>
      <c r="L24" s="32">
        <v>196.97600000000003</v>
      </c>
      <c r="M24" s="31">
        <v>-435.649</v>
      </c>
      <c r="N24" s="31">
        <v>134.37599999999998</v>
      </c>
      <c r="O24" s="31">
        <v>-11.4</v>
      </c>
      <c r="P24" s="31">
        <v>2.9090000000000487</v>
      </c>
      <c r="Q24" s="32">
        <f t="shared" si="0"/>
        <v>-309.76399999999995</v>
      </c>
      <c r="R24" s="31">
        <v>-14.077</v>
      </c>
      <c r="S24" s="31">
        <v>-28.713000000000001</v>
      </c>
      <c r="T24" s="31">
        <v>-55.515000000000001</v>
      </c>
      <c r="U24" s="31"/>
      <c r="V24" s="32">
        <f t="shared" si="1"/>
        <v>-98.305000000000007</v>
      </c>
    </row>
    <row r="25" spans="2:22" s="13" customFormat="1" ht="15" customHeight="1" x14ac:dyDescent="0.15">
      <c r="B25" s="19" t="s">
        <v>67</v>
      </c>
      <c r="C25" s="20">
        <v>-1693.1329999999998</v>
      </c>
      <c r="D25" s="20">
        <v>303.654</v>
      </c>
      <c r="E25" s="20">
        <v>795.37580999999977</v>
      </c>
      <c r="F25" s="20">
        <v>587.40193169017925</v>
      </c>
      <c r="G25" s="21">
        <v>-6.7012583098200622</v>
      </c>
      <c r="H25" s="20">
        <v>-1439.1529999999998</v>
      </c>
      <c r="I25" s="20">
        <v>-1322.319</v>
      </c>
      <c r="J25" s="20">
        <v>-534.57594259205371</v>
      </c>
      <c r="K25" s="20">
        <v>936.48314859645438</v>
      </c>
      <c r="L25" s="21">
        <v>-2359.5647939955988</v>
      </c>
      <c r="M25" s="20">
        <v>-2210.3319999999994</v>
      </c>
      <c r="N25" s="20">
        <v>-610.91800000000001</v>
      </c>
      <c r="O25" s="20">
        <v>-39.633432000000681</v>
      </c>
      <c r="P25" s="20">
        <v>1246.6257082341197</v>
      </c>
      <c r="Q25" s="21">
        <f t="shared" si="0"/>
        <v>-1614.2577237658804</v>
      </c>
      <c r="R25" s="20">
        <v>-1812.5099999999998</v>
      </c>
      <c r="S25" s="20">
        <v>-965.0849999999997</v>
      </c>
      <c r="T25" s="20">
        <v>-1556.3810960000012</v>
      </c>
      <c r="U25" s="20"/>
      <c r="V25" s="21">
        <f t="shared" si="1"/>
        <v>-4333.9760960000003</v>
      </c>
    </row>
    <row r="26" spans="2:22" ht="15" customHeight="1" x14ac:dyDescent="0.15">
      <c r="B26" s="14" t="s">
        <v>50</v>
      </c>
      <c r="C26" s="15">
        <v>291.04700000000003</v>
      </c>
      <c r="D26" s="15">
        <v>1404.9659999999999</v>
      </c>
      <c r="E26" s="15">
        <v>-555.62400000000002</v>
      </c>
      <c r="F26" s="15">
        <v>174.40199999999999</v>
      </c>
      <c r="G26" s="16">
        <v>1314.7909999999999</v>
      </c>
      <c r="H26" s="15">
        <v>-56.16</v>
      </c>
      <c r="I26" s="15">
        <v>1500.752</v>
      </c>
      <c r="J26" s="15">
        <v>-907.87400000000002</v>
      </c>
      <c r="K26" s="15">
        <v>8.4260000000000002</v>
      </c>
      <c r="L26" s="16">
        <v>545.14399999999989</v>
      </c>
      <c r="M26" s="15">
        <v>1241.5989999999999</v>
      </c>
      <c r="N26" s="15">
        <v>591.8420000000001</v>
      </c>
      <c r="O26" s="15">
        <v>337.6</v>
      </c>
      <c r="P26" s="15">
        <v>-303.24099999999999</v>
      </c>
      <c r="Q26" s="16">
        <f t="shared" si="0"/>
        <v>1867.8000000000002</v>
      </c>
      <c r="R26" s="15">
        <v>181.637</v>
      </c>
      <c r="S26" s="15">
        <v>1020.502</v>
      </c>
      <c r="T26" s="15">
        <v>2653.2139999999999</v>
      </c>
      <c r="U26" s="15"/>
      <c r="V26" s="16">
        <f t="shared" si="1"/>
        <v>3855.3530000000001</v>
      </c>
    </row>
    <row r="27" spans="2:22" ht="15" customHeight="1" x14ac:dyDescent="0.15">
      <c r="B27" s="14" t="s">
        <v>68</v>
      </c>
      <c r="C27" s="15">
        <v>0</v>
      </c>
      <c r="D27" s="15">
        <v>0</v>
      </c>
      <c r="E27" s="15">
        <v>0</v>
      </c>
      <c r="F27" s="15">
        <v>0</v>
      </c>
      <c r="G27" s="16">
        <f t="shared" ref="G27:G29" si="2">SUM(C27:F27)</f>
        <v>0</v>
      </c>
      <c r="H27" s="15">
        <v>0</v>
      </c>
      <c r="I27" s="15">
        <v>0</v>
      </c>
      <c r="J27" s="15">
        <v>0</v>
      </c>
      <c r="K27" s="15">
        <v>0</v>
      </c>
      <c r="L27" s="16">
        <f t="shared" ref="L27:L29" si="3">SUM(H27:K27)</f>
        <v>0</v>
      </c>
      <c r="M27" s="15">
        <v>0</v>
      </c>
      <c r="N27" s="15">
        <v>112.55199999999999</v>
      </c>
      <c r="O27" s="15">
        <v>0</v>
      </c>
      <c r="P27" s="15">
        <v>0</v>
      </c>
      <c r="Q27" s="16">
        <f t="shared" si="0"/>
        <v>112.55199999999999</v>
      </c>
      <c r="R27" s="15">
        <f>-237.2</f>
        <v>-237.2</v>
      </c>
      <c r="S27" s="15">
        <v>121.32400000000001</v>
      </c>
      <c r="T27" s="15">
        <v>0</v>
      </c>
      <c r="U27" s="15"/>
      <c r="V27" s="16">
        <f t="shared" si="1"/>
        <v>-115.87599999999998</v>
      </c>
    </row>
    <row r="28" spans="2:22" ht="15" customHeight="1" x14ac:dyDescent="0.15">
      <c r="B28" s="14" t="s">
        <v>69</v>
      </c>
      <c r="C28" s="15">
        <v>0</v>
      </c>
      <c r="D28" s="15">
        <v>0</v>
      </c>
      <c r="E28" s="15">
        <v>0</v>
      </c>
      <c r="F28" s="15">
        <v>0</v>
      </c>
      <c r="G28" s="16">
        <f t="shared" si="2"/>
        <v>0</v>
      </c>
      <c r="H28" s="15">
        <v>0</v>
      </c>
      <c r="I28" s="15">
        <v>0</v>
      </c>
      <c r="J28" s="15">
        <v>0</v>
      </c>
      <c r="K28" s="15">
        <v>0</v>
      </c>
      <c r="L28" s="16">
        <f t="shared" si="3"/>
        <v>0</v>
      </c>
      <c r="M28" s="15">
        <v>0</v>
      </c>
      <c r="N28" s="15">
        <v>-44.891000000000005</v>
      </c>
      <c r="O28" s="15">
        <v>-47.7</v>
      </c>
      <c r="P28" s="15">
        <v>0</v>
      </c>
      <c r="Q28" s="16">
        <f t="shared" si="0"/>
        <v>-92.591000000000008</v>
      </c>
      <c r="R28" s="15">
        <f>-59.7</f>
        <v>-59.7</v>
      </c>
      <c r="S28" s="15">
        <v>-61.498000000000005</v>
      </c>
      <c r="T28" s="15">
        <v>-45</v>
      </c>
      <c r="U28" s="15"/>
      <c r="V28" s="16">
        <f t="shared" si="1"/>
        <v>-166.19800000000001</v>
      </c>
    </row>
    <row r="29" spans="2:22" ht="15" customHeight="1" x14ac:dyDescent="0.15">
      <c r="B29" s="14" t="s">
        <v>70</v>
      </c>
      <c r="C29" s="15">
        <v>0</v>
      </c>
      <c r="D29" s="15">
        <v>0</v>
      </c>
      <c r="E29" s="15">
        <v>0</v>
      </c>
      <c r="F29" s="15">
        <v>0</v>
      </c>
      <c r="G29" s="16">
        <f t="shared" si="2"/>
        <v>0</v>
      </c>
      <c r="H29" s="15">
        <v>0</v>
      </c>
      <c r="I29" s="15">
        <v>0</v>
      </c>
      <c r="J29" s="15">
        <v>0</v>
      </c>
      <c r="K29" s="15">
        <v>0</v>
      </c>
      <c r="L29" s="16">
        <f t="shared" si="3"/>
        <v>0</v>
      </c>
      <c r="M29" s="15">
        <v>0</v>
      </c>
      <c r="N29" s="15">
        <v>-43.283000000000001</v>
      </c>
      <c r="O29" s="15">
        <v>-43.6</v>
      </c>
      <c r="P29" s="15">
        <v>0</v>
      </c>
      <c r="Q29" s="16">
        <f t="shared" si="0"/>
        <v>-86.88300000000001</v>
      </c>
      <c r="R29" s="15">
        <f>-30</f>
        <v>-30</v>
      </c>
      <c r="S29" s="15">
        <v>-64.688000000000017</v>
      </c>
      <c r="T29" s="15">
        <v>-34</v>
      </c>
      <c r="U29" s="15"/>
      <c r="V29" s="16">
        <f t="shared" si="1"/>
        <v>-128.68800000000002</v>
      </c>
    </row>
    <row r="30" spans="2:22" s="13" customFormat="1" ht="15" customHeight="1" x14ac:dyDescent="0.15">
      <c r="B30" s="19" t="s">
        <v>51</v>
      </c>
      <c r="C30" s="20">
        <v>-1402.0859999999998</v>
      </c>
      <c r="D30" s="20">
        <v>1708.62</v>
      </c>
      <c r="E30" s="20">
        <v>239.75180999999975</v>
      </c>
      <c r="F30" s="20">
        <v>761.8039316901793</v>
      </c>
      <c r="G30" s="33">
        <v>1308.0897416901792</v>
      </c>
      <c r="H30" s="20">
        <v>-1495.3129999999999</v>
      </c>
      <c r="I30" s="20">
        <v>178.43299999999999</v>
      </c>
      <c r="J30" s="20">
        <v>-1442.4499425920537</v>
      </c>
      <c r="K30" s="20">
        <v>944.90914859645443</v>
      </c>
      <c r="L30" s="33">
        <v>-1814.4207939955991</v>
      </c>
      <c r="M30" s="20">
        <v>-968.73299999999949</v>
      </c>
      <c r="N30" s="20">
        <v>5.3020000000000778</v>
      </c>
      <c r="O30" s="20">
        <v>206.66656799999939</v>
      </c>
      <c r="P30" s="20">
        <v>943.42399999999884</v>
      </c>
      <c r="Q30" s="33">
        <f t="shared" si="0"/>
        <v>186.6595679999989</v>
      </c>
      <c r="R30" s="20">
        <f>-1971.2</f>
        <v>-1971.2</v>
      </c>
      <c r="S30" s="20">
        <v>50.555000000000248</v>
      </c>
      <c r="T30" s="20">
        <v>1017.8329039999987</v>
      </c>
      <c r="U30" s="20"/>
      <c r="V30" s="33">
        <f t="shared" si="1"/>
        <v>-902.81209600000102</v>
      </c>
    </row>
    <row r="31" spans="2:22" s="1" customFormat="1" ht="15" customHeight="1" x14ac:dyDescent="0.2">
      <c r="B31" s="37"/>
      <c r="C31" s="36"/>
      <c r="D31" s="36"/>
      <c r="E31" s="36"/>
    </row>
    <row r="33" spans="2:12" s="11" customFormat="1" ht="15" customHeight="1" x14ac:dyDescent="0.2">
      <c r="B33" s="4" t="s">
        <v>58</v>
      </c>
      <c r="C33" s="10"/>
      <c r="D33" s="10"/>
      <c r="E33" s="10"/>
      <c r="F33" s="10"/>
      <c r="G33" s="10"/>
      <c r="H33" s="10"/>
      <c r="I33" s="10"/>
      <c r="J33" s="10"/>
      <c r="K33" s="10"/>
      <c r="L33" s="10"/>
    </row>
    <row r="34" spans="2:12" s="11" customFormat="1" ht="15" customHeight="1" x14ac:dyDescent="0.15"/>
    <row r="35" spans="2:12" s="13" customFormat="1" ht="15" customHeight="1" x14ac:dyDescent="0.15">
      <c r="B35" s="12" t="s">
        <v>3</v>
      </c>
      <c r="C35" s="34" t="s">
        <v>18</v>
      </c>
      <c r="D35" s="34" t="s">
        <v>19</v>
      </c>
      <c r="E35" s="34" t="s">
        <v>20</v>
      </c>
      <c r="F35" s="34" t="s">
        <v>21</v>
      </c>
      <c r="G35" s="35" t="s">
        <v>26</v>
      </c>
      <c r="H35" s="34" t="s">
        <v>14</v>
      </c>
      <c r="I35" s="34" t="s">
        <v>15</v>
      </c>
      <c r="J35" s="34" t="s">
        <v>16</v>
      </c>
      <c r="K35" s="34" t="s">
        <v>17</v>
      </c>
      <c r="L35" s="35" t="s">
        <v>27</v>
      </c>
    </row>
    <row r="36" spans="2:12" s="13" customFormat="1" ht="15" customHeight="1" x14ac:dyDescent="0.15">
      <c r="B36" s="19" t="s">
        <v>52</v>
      </c>
      <c r="C36" s="20">
        <v>-820.79677449218843</v>
      </c>
      <c r="D36" s="20">
        <v>-388.4983286989256</v>
      </c>
      <c r="E36" s="20">
        <v>381.70586953250279</v>
      </c>
      <c r="F36" s="20">
        <v>177.39390781006679</v>
      </c>
      <c r="G36" s="21">
        <v>-650.19632864198979</v>
      </c>
      <c r="H36" s="20">
        <v>-155.16895920320891</v>
      </c>
      <c r="I36" s="20">
        <v>234.84426714910717</v>
      </c>
      <c r="J36" s="20">
        <v>272.88137067350601</v>
      </c>
      <c r="K36" s="20">
        <v>695.41604753702779</v>
      </c>
      <c r="L36" s="21">
        <v>1047.9727261564271</v>
      </c>
    </row>
    <row r="37" spans="2:12" ht="15" customHeight="1" x14ac:dyDescent="0.15">
      <c r="B37" s="14" t="s">
        <v>28</v>
      </c>
      <c r="C37" s="15">
        <v>625.81905928879507</v>
      </c>
      <c r="D37" s="15">
        <v>703.90134364421499</v>
      </c>
      <c r="E37" s="15">
        <v>711.13234912316557</v>
      </c>
      <c r="F37" s="15">
        <v>678.00246946155994</v>
      </c>
      <c r="G37" s="16">
        <v>2718.8552215177356</v>
      </c>
      <c r="H37" s="15">
        <v>696.37553387684375</v>
      </c>
      <c r="I37" s="15">
        <v>698.89280564626461</v>
      </c>
      <c r="J37" s="15">
        <v>664.37305740794648</v>
      </c>
      <c r="K37" s="15">
        <v>731.88114859645407</v>
      </c>
      <c r="L37" s="16">
        <v>2791.5225455275086</v>
      </c>
    </row>
    <row r="38" spans="2:12" ht="15" customHeight="1" x14ac:dyDescent="0.15">
      <c r="B38" s="17" t="s">
        <v>53</v>
      </c>
      <c r="C38" s="15">
        <v>-252.98500187551838</v>
      </c>
      <c r="D38" s="15">
        <v>-35.073782835376733</v>
      </c>
      <c r="E38" s="15">
        <v>-398.77669454358363</v>
      </c>
      <c r="F38" s="15">
        <v>-609.11582794107107</v>
      </c>
      <c r="G38" s="16">
        <v>-1295.9513071955498</v>
      </c>
      <c r="H38" s="15">
        <v>-124.0000292112411</v>
      </c>
      <c r="I38" s="15">
        <v>-1504.5777558229522</v>
      </c>
      <c r="J38" s="15">
        <v>-820.06901146704081</v>
      </c>
      <c r="K38" s="15">
        <v>-259.86737045420205</v>
      </c>
      <c r="L38" s="16">
        <v>-2708.722751116668</v>
      </c>
    </row>
    <row r="39" spans="2:12" s="13" customFormat="1" ht="15" customHeight="1" x14ac:dyDescent="0.15">
      <c r="B39" s="19" t="s">
        <v>29</v>
      </c>
      <c r="C39" s="20">
        <v>-447.96271707891174</v>
      </c>
      <c r="D39" s="20">
        <v>280.32923210991265</v>
      </c>
      <c r="E39" s="20">
        <v>694.06152411208461</v>
      </c>
      <c r="F39" s="20">
        <v>246.28054933055569</v>
      </c>
      <c r="G39" s="21">
        <v>772.70758568019573</v>
      </c>
      <c r="H39" s="20">
        <v>417.20654546239371</v>
      </c>
      <c r="I39" s="20">
        <v>-570.84068302758044</v>
      </c>
      <c r="J39" s="20">
        <v>117.18541661441168</v>
      </c>
      <c r="K39" s="20">
        <v>1167.4298256792799</v>
      </c>
      <c r="L39" s="21">
        <v>1130.7725205672677</v>
      </c>
    </row>
    <row r="40" spans="2:12" ht="15" customHeight="1" x14ac:dyDescent="0.15">
      <c r="B40" s="14" t="s">
        <v>30</v>
      </c>
      <c r="C40" s="15">
        <v>-1127.6037631460053</v>
      </c>
      <c r="D40" s="15">
        <v>-225.6914224472705</v>
      </c>
      <c r="E40" s="15">
        <v>241.87199369221798</v>
      </c>
      <c r="F40" s="15">
        <v>1159.6767663340302</v>
      </c>
      <c r="G40" s="16">
        <v>48.253574432972357</v>
      </c>
      <c r="H40" s="15">
        <v>-1450.5168631144579</v>
      </c>
      <c r="I40" s="15">
        <v>-286.30935020610832</v>
      </c>
      <c r="J40" s="15">
        <v>-480.15262957368486</v>
      </c>
      <c r="K40" s="15">
        <v>356.57645403180049</v>
      </c>
      <c r="L40" s="16">
        <v>-1860.4023888624515</v>
      </c>
    </row>
    <row r="41" spans="2:12" s="13" customFormat="1" ht="15" customHeight="1" x14ac:dyDescent="0.15">
      <c r="B41" s="19" t="s">
        <v>31</v>
      </c>
      <c r="C41" s="20">
        <v>-1575.5664802249171</v>
      </c>
      <c r="D41" s="20">
        <v>54.637809662642155</v>
      </c>
      <c r="E41" s="20">
        <v>935.9335178043026</v>
      </c>
      <c r="F41" s="20">
        <v>1405.9573156645858</v>
      </c>
      <c r="G41" s="21">
        <v>820.96116011316803</v>
      </c>
      <c r="H41" s="20">
        <v>-1033.3103176520642</v>
      </c>
      <c r="I41" s="20">
        <v>-857.15003323368876</v>
      </c>
      <c r="J41" s="20">
        <v>-362.96721295927318</v>
      </c>
      <c r="K41" s="20">
        <v>1524.0062797110804</v>
      </c>
      <c r="L41" s="21">
        <v>-729.62986829518377</v>
      </c>
    </row>
    <row r="42" spans="2:12" ht="15" customHeight="1" x14ac:dyDescent="0.15">
      <c r="B42" s="14" t="s">
        <v>32</v>
      </c>
      <c r="C42" s="15">
        <v>-120.3</v>
      </c>
      <c r="D42" s="15">
        <v>-150.7753075389607</v>
      </c>
      <c r="E42" s="15">
        <v>-143.23703976912998</v>
      </c>
      <c r="F42" s="15">
        <v>-376.41402990797781</v>
      </c>
      <c r="G42" s="16">
        <v>-790.7263772160685</v>
      </c>
      <c r="H42" s="15">
        <v>-171.25894852703667</v>
      </c>
      <c r="I42" s="15">
        <v>-274.49722671170343</v>
      </c>
      <c r="J42" s="15">
        <v>-309.97453422366857</v>
      </c>
      <c r="K42" s="15">
        <v>-632.22034542606161</v>
      </c>
      <c r="L42" s="16">
        <v>-1387.7424707272412</v>
      </c>
    </row>
    <row r="43" spans="2:12" s="13" customFormat="1" ht="15" customHeight="1" x14ac:dyDescent="0.15">
      <c r="B43" s="19" t="s">
        <v>33</v>
      </c>
      <c r="C43" s="20">
        <v>-1695.866480224917</v>
      </c>
      <c r="D43" s="20">
        <v>-96.137497876318548</v>
      </c>
      <c r="E43" s="20">
        <v>792.69647803517262</v>
      </c>
      <c r="F43" s="20">
        <v>1029.5432857566079</v>
      </c>
      <c r="G43" s="33">
        <v>30.234782897099535</v>
      </c>
      <c r="H43" s="20">
        <v>-1204.5692661791009</v>
      </c>
      <c r="I43" s="20">
        <v>-1131.6472599453923</v>
      </c>
      <c r="J43" s="20">
        <v>-672.94174718294175</v>
      </c>
      <c r="K43" s="20">
        <v>891.78593428501881</v>
      </c>
      <c r="L43" s="33">
        <v>-2117.372339022425</v>
      </c>
    </row>
    <row r="44" spans="2:12" s="1" customFormat="1" ht="15" customHeight="1" x14ac:dyDescent="0.2">
      <c r="B44" s="37" t="s">
        <v>54</v>
      </c>
      <c r="C44" s="36"/>
      <c r="D44" s="36"/>
      <c r="E44" s="36"/>
    </row>
    <row r="45" spans="2:12" s="1" customFormat="1" ht="15" customHeight="1" x14ac:dyDescent="0.2">
      <c r="B45" s="38" t="s">
        <v>55</v>
      </c>
      <c r="C45" s="38"/>
      <c r="D45" s="38"/>
      <c r="E45" s="38"/>
      <c r="F45" s="38"/>
      <c r="G45" s="38"/>
      <c r="H45" s="38"/>
    </row>
    <row r="47" spans="2:12" s="11" customFormat="1" ht="15" customHeight="1" x14ac:dyDescent="0.2">
      <c r="B47" s="4" t="s">
        <v>56</v>
      </c>
      <c r="C47" s="10"/>
      <c r="D47" s="10"/>
      <c r="E47" s="10"/>
      <c r="F47" s="10"/>
      <c r="G47" s="10"/>
      <c r="H47" s="10"/>
      <c r="I47" s="10"/>
      <c r="J47" s="10"/>
      <c r="K47" s="10"/>
      <c r="L47" s="10"/>
    </row>
    <row r="49" spans="2:10" ht="15" customHeight="1" x14ac:dyDescent="0.15">
      <c r="B49" s="66"/>
      <c r="C49" s="66" t="str">
        <f>C6</f>
        <v>Q1-20</v>
      </c>
      <c r="D49" s="66" t="str">
        <f>D6</f>
        <v>Q2-20</v>
      </c>
      <c r="E49" s="66" t="str">
        <f>E6</f>
        <v>Q3-20</v>
      </c>
      <c r="F49" s="66" t="str">
        <f>F6</f>
        <v>Q4-20</v>
      </c>
      <c r="G49" s="66" t="str">
        <f>H6</f>
        <v>Q1-21</v>
      </c>
      <c r="H49" s="66" t="str">
        <f>I6</f>
        <v>Q2-21</v>
      </c>
      <c r="I49" s="66" t="str">
        <f>J6</f>
        <v>Q3-21</v>
      </c>
      <c r="J49" s="66" t="str">
        <f>K6</f>
        <v>Q4-21</v>
      </c>
    </row>
    <row r="50" spans="2:10" ht="15" customHeight="1" x14ac:dyDescent="0.15">
      <c r="B50" s="66" t="s">
        <v>34</v>
      </c>
      <c r="C50" s="67">
        <f>C43</f>
        <v>-1695.866480224917</v>
      </c>
      <c r="D50" s="67">
        <f>D43</f>
        <v>-96.137497876318548</v>
      </c>
      <c r="E50" s="67">
        <f>E43</f>
        <v>792.69647803517262</v>
      </c>
      <c r="F50" s="67">
        <f>F43</f>
        <v>1029.5432857566079</v>
      </c>
      <c r="G50" s="67">
        <f>H43</f>
        <v>-1204.5692661791009</v>
      </c>
      <c r="H50" s="67">
        <f>I43</f>
        <v>-1131.6472599453923</v>
      </c>
      <c r="I50" s="67">
        <f>J43</f>
        <v>-672.94174718294175</v>
      </c>
      <c r="J50" s="67">
        <f>K43</f>
        <v>891.78593428501881</v>
      </c>
    </row>
    <row r="51" spans="2:10" ht="15" customHeight="1" x14ac:dyDescent="0.15">
      <c r="B51" s="66" t="s">
        <v>35</v>
      </c>
      <c r="C51" s="67">
        <f>C25</f>
        <v>-1693.1329999999998</v>
      </c>
      <c r="D51" s="67">
        <f>D25</f>
        <v>303.654</v>
      </c>
      <c r="E51" s="67">
        <f>E25</f>
        <v>795.37580999999977</v>
      </c>
      <c r="F51" s="67">
        <f>F25</f>
        <v>587.40193169017925</v>
      </c>
      <c r="G51" s="67">
        <f>H25</f>
        <v>-1439.1529999999998</v>
      </c>
      <c r="H51" s="67">
        <f>I25</f>
        <v>-1322.319</v>
      </c>
      <c r="I51" s="67">
        <f>J25</f>
        <v>-534.57594259205371</v>
      </c>
      <c r="J51" s="67">
        <f>K25</f>
        <v>936.48314859645438</v>
      </c>
    </row>
  </sheetData>
  <mergeCells count="1">
    <mergeCell ref="B2:Q2"/>
  </mergeCells>
  <phoneticPr fontId="7" type="noConversion"/>
  <pageMargins left="0.511811024" right="0.511811024" top="0.78740157499999996" bottom="0.78740157499999996" header="0.31496062000000002" footer="0.31496062000000002"/>
  <pageSetup paperSize="9" orientation="portrait" r:id="rId1"/>
  <ignoredErrors>
    <ignoredError sqref="Q21:Q26 Q30 Q7:Q19"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ListForm</Display>
  <Edit>ListForm</Edit>
  <New>ListForm</New>
</FormTemplates>
</file>

<file path=customXml/item3.xml><?xml version="1.0" encoding="utf-8"?>
<ct:contentTypeSchema xmlns:ct="http://schemas.microsoft.com/office/2006/metadata/contentType" xmlns:ma="http://schemas.microsoft.com/office/2006/metadata/properties/metaAttributes" ct:_="" ma:_="" ma:contentTypeName="Pasta" ma:contentTypeID="0x012000FBBBC9C2FBAF1044B9178F2BAD1B9F6C" ma:contentTypeVersion="0" ma:contentTypeDescription="Crie uma nova pasta." ma:contentTypeScope="" ma:versionID="f2ea8927995d7fac5a74dae9331ea9f0">
  <xsd:schema xmlns:xsd="http://www.w3.org/2001/XMLSchema" xmlns:xs="http://www.w3.org/2001/XMLSchema" xmlns:p="http://schemas.microsoft.com/office/2006/metadata/properties" xmlns:ns1="http://schemas.microsoft.com/sharepoint/v3" targetNamespace="http://schemas.microsoft.com/office/2006/metadata/properties" ma:root="true" ma:fieldsID="9ceae06c93b83b44ce5ec9c260e78d74" ns1:_="">
    <xsd:import namespace="http://schemas.microsoft.com/sharepoint/v3"/>
    <xsd:element name="properties">
      <xsd:complexType>
        <xsd:sequence>
          <xsd:element name="documentManagement">
            <xsd:complexType>
              <xsd:all>
                <xsd:element ref="ns1:ItemChildCount" minOccurs="0"/>
                <xsd:element ref="ns1:FolderChild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temChildCount" ma:index="3" nillable="true" ma:displayName="Contagem de Itens Filhos" ma:hidden="true" ma:list="Docs" ma:internalName="ItemChildCount" ma:readOnly="true" ma:showField="ItemChildCount">
      <xsd:simpleType>
        <xsd:restriction base="dms:Lookup"/>
      </xsd:simpleType>
    </xsd:element>
    <xsd:element name="FolderChildCount" ma:index="4" nillable="true" ma:displayName="Contagem de Elementos Filho da Pasta" ma:hidden="true" ma:list="Docs" ma:internalName="FolderChildCount" ma:readOnly="true" ma:showField="FolderChildCount">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8C673C-4FF9-4BC9-B4EE-842038575880}">
  <ds:schemaRefs>
    <ds:schemaRef ds:uri="http://purl.org/dc/elements/1.1/"/>
    <ds:schemaRef ds:uri="http://schemas.microsoft.com/sharepoint/v3"/>
    <ds:schemaRef ds:uri="http://schemas.microsoft.com/office/2006/documentManagement/types"/>
    <ds:schemaRef ds:uri="http://purl.org/dc/terms/"/>
    <ds:schemaRef ds:uri="http://schemas.openxmlformats.org/package/2006/metadata/core-properties"/>
    <ds:schemaRef ds:uri="http://www.w3.org/XML/1998/namespace"/>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C658CDBC-0C6B-440F-889C-9F1A627193D7}">
  <ds:schemaRefs>
    <ds:schemaRef ds:uri="http://schemas.microsoft.com/sharepoint/v3/contenttype/forms"/>
  </ds:schemaRefs>
</ds:datastoreItem>
</file>

<file path=customXml/itemProps3.xml><?xml version="1.0" encoding="utf-8"?>
<ds:datastoreItem xmlns:ds="http://schemas.openxmlformats.org/officeDocument/2006/customXml" ds:itemID="{E3B80F25-A43E-4908-8E29-2143389D64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PPA Reconciliation</vt:lpstr>
      <vt:lpstr>FCF Reconciliation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Tamires Quirino Parini</dc:creator>
  <cp:lastModifiedBy>naturabr\332395</cp:lastModifiedBy>
  <cp:lastPrinted>2023-08-15T17:28:02Z</cp:lastPrinted>
  <dcterms:created xsi:type="dcterms:W3CDTF">2020-11-11T13:20:41Z</dcterms:created>
  <dcterms:modified xsi:type="dcterms:W3CDTF">2023-11-14T18:34:07Z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0x012000FBBBC9C2FBAF1044B9178F2BAD1B9F6C</vt:lpwstr>
  </property>
</Properties>
</file>